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Number'!$A$1:$R$290</definedName>
    <definedName name="_xlnm._FilterDatabase" localSheetId="1" hidden="1">'Line Output'!$B$1:$B$128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E40" i="7" l="1"/>
  <c r="F40" i="7"/>
  <c r="G40" i="7"/>
  <c r="H40" i="7"/>
  <c r="I40" i="7"/>
  <c r="J40" i="7"/>
  <c r="K40" i="7"/>
  <c r="L40" i="7"/>
  <c r="M40" i="7"/>
  <c r="N40" i="7"/>
  <c r="O40" i="7"/>
  <c r="R40" i="7"/>
  <c r="S40" i="7"/>
  <c r="T40" i="7"/>
  <c r="U40" i="7"/>
  <c r="V40" i="7"/>
  <c r="W40" i="7"/>
  <c r="Z40" i="7"/>
  <c r="AA40" i="7"/>
  <c r="AD40" i="7"/>
  <c r="AE40" i="7"/>
  <c r="AF40" i="7"/>
  <c r="AG40" i="7"/>
  <c r="AH40" i="7"/>
  <c r="D40" i="7"/>
  <c r="C40" i="7"/>
  <c r="B39" i="7"/>
  <c r="A39" i="7"/>
  <c r="F39" i="6"/>
  <c r="M39" i="6"/>
  <c r="N39" i="6"/>
  <c r="T39" i="6"/>
  <c r="AA39" i="6"/>
  <c r="AF39" i="6"/>
  <c r="AG39" i="6"/>
  <c r="AH39" i="6"/>
  <c r="C39" i="6"/>
  <c r="B38" i="6"/>
  <c r="A38" i="6"/>
  <c r="AL39" i="6"/>
  <c r="C38" i="6"/>
  <c r="E64" i="2"/>
  <c r="F64" i="2"/>
  <c r="G64" i="2"/>
  <c r="H64" i="2"/>
  <c r="H65" i="2" s="1"/>
  <c r="I64" i="2"/>
  <c r="J64" i="2"/>
  <c r="K64" i="2"/>
  <c r="L64" i="2"/>
  <c r="M64" i="2"/>
  <c r="N64" i="2"/>
  <c r="O64" i="2"/>
  <c r="R64" i="2"/>
  <c r="S64" i="2"/>
  <c r="T64" i="2"/>
  <c r="U64" i="2"/>
  <c r="V64" i="2"/>
  <c r="W64" i="2"/>
  <c r="Z64" i="2"/>
  <c r="AA64" i="2"/>
  <c r="AD64" i="2"/>
  <c r="AE64" i="2"/>
  <c r="AF64" i="2"/>
  <c r="AF65" i="2" s="1"/>
  <c r="AG64" i="2"/>
  <c r="AH64" i="2"/>
  <c r="E62" i="2"/>
  <c r="E63" i="2" s="1"/>
  <c r="F62" i="2"/>
  <c r="G62" i="2"/>
  <c r="G63" i="2" s="1"/>
  <c r="H62" i="2"/>
  <c r="H63" i="2" s="1"/>
  <c r="I62" i="2"/>
  <c r="J62" i="2"/>
  <c r="K62" i="2"/>
  <c r="K63" i="2" s="1"/>
  <c r="L62" i="2"/>
  <c r="L63" i="2" s="1"/>
  <c r="M62" i="2"/>
  <c r="N62" i="2"/>
  <c r="O62" i="2"/>
  <c r="O63" i="2" s="1"/>
  <c r="P62" i="2"/>
  <c r="P63" i="2" s="1"/>
  <c r="Q62" i="2"/>
  <c r="R62" i="2"/>
  <c r="S62" i="2"/>
  <c r="S63" i="2" s="1"/>
  <c r="T62" i="2"/>
  <c r="T63" i="2" s="1"/>
  <c r="U62" i="2"/>
  <c r="V62" i="2"/>
  <c r="W62" i="2"/>
  <c r="W63" i="2" s="1"/>
  <c r="X62" i="2"/>
  <c r="X63" i="2" s="1"/>
  <c r="Y62" i="2"/>
  <c r="Z62" i="2"/>
  <c r="AA62" i="2"/>
  <c r="AA63" i="2" s="1"/>
  <c r="AB62" i="2"/>
  <c r="AB63" i="2" s="1"/>
  <c r="AC62" i="2"/>
  <c r="AD62" i="2"/>
  <c r="AE62" i="2"/>
  <c r="AE63" i="2" s="1"/>
  <c r="AF62" i="2"/>
  <c r="AF63" i="2" s="1"/>
  <c r="AG62" i="2"/>
  <c r="AH62" i="2"/>
  <c r="D64" i="2"/>
  <c r="D62" i="2"/>
  <c r="D63" i="2" s="1"/>
  <c r="A63" i="2"/>
  <c r="A62" i="2"/>
  <c r="T65" i="2"/>
  <c r="L65" i="2"/>
  <c r="D65" i="2"/>
  <c r="AG63" i="2"/>
  <c r="AC63" i="2"/>
  <c r="Y63" i="2"/>
  <c r="U63" i="2"/>
  <c r="Q63" i="2"/>
  <c r="M63" i="2"/>
  <c r="I63" i="2"/>
  <c r="AH63" i="2"/>
  <c r="AD63" i="2"/>
  <c r="Z63" i="2"/>
  <c r="V63" i="2"/>
  <c r="R63" i="2"/>
  <c r="N63" i="2"/>
  <c r="J63" i="2"/>
  <c r="F63" i="2"/>
  <c r="F39" i="8"/>
  <c r="M39" i="8"/>
  <c r="N39" i="8"/>
  <c r="T39" i="8"/>
  <c r="AA39" i="8"/>
  <c r="AF39" i="8"/>
  <c r="AG39" i="8"/>
  <c r="AH39" i="8"/>
  <c r="AH38" i="8" s="1"/>
  <c r="C39" i="8"/>
  <c r="B38" i="8"/>
  <c r="A38" i="8"/>
  <c r="B24" i="5"/>
  <c r="A24" i="5"/>
  <c r="C43" i="7"/>
  <c r="B42" i="7"/>
  <c r="A42" i="7"/>
  <c r="E43" i="7" s="1"/>
  <c r="C42" i="6"/>
  <c r="B41" i="6"/>
  <c r="A41" i="6"/>
  <c r="AL42" i="6"/>
  <c r="C41" i="6"/>
  <c r="M42" i="6" s="1"/>
  <c r="A68" i="2"/>
  <c r="A67" i="2"/>
  <c r="E69" i="2" s="1"/>
  <c r="M42" i="8"/>
  <c r="T42" i="8"/>
  <c r="AF42" i="8"/>
  <c r="AH42" i="8"/>
  <c r="AH41" i="8" s="1"/>
  <c r="C42" i="8"/>
  <c r="F42" i="8" s="1"/>
  <c r="B41" i="8"/>
  <c r="A41" i="8"/>
  <c r="A25" i="5"/>
  <c r="B25" i="5"/>
  <c r="G142" i="1"/>
  <c r="G141" i="1"/>
  <c r="G140" i="1"/>
  <c r="L140" i="1"/>
  <c r="M140" i="1"/>
  <c r="Q140" i="1"/>
  <c r="L141" i="1"/>
  <c r="M141" i="1"/>
  <c r="H141" i="1" s="1"/>
  <c r="Q141" i="1"/>
  <c r="L142" i="1"/>
  <c r="M142" i="1"/>
  <c r="Q142" i="1"/>
  <c r="L143" i="1"/>
  <c r="M143" i="1"/>
  <c r="Q143" i="1"/>
  <c r="H140" i="1"/>
  <c r="H142" i="1"/>
  <c r="G143" i="1"/>
  <c r="B140" i="1"/>
  <c r="B141" i="1"/>
  <c r="B142" i="1"/>
  <c r="B143" i="1"/>
  <c r="F140" i="1"/>
  <c r="F141" i="1"/>
  <c r="F142" i="1"/>
  <c r="F143" i="1"/>
  <c r="M135" i="1"/>
  <c r="L135" i="1" s="1"/>
  <c r="Q135" i="1" s="1"/>
  <c r="M136" i="1"/>
  <c r="L136" i="1" s="1"/>
  <c r="Q136" i="1" s="1"/>
  <c r="M137" i="1"/>
  <c r="L137" i="1" s="1"/>
  <c r="Q137" i="1" s="1"/>
  <c r="M138" i="1"/>
  <c r="L138" i="1" s="1"/>
  <c r="Q138" i="1" s="1"/>
  <c r="M139" i="1"/>
  <c r="L139" i="1" s="1"/>
  <c r="Q139" i="1" s="1"/>
  <c r="G135" i="1"/>
  <c r="G136" i="1"/>
  <c r="G137" i="1"/>
  <c r="G138" i="1"/>
  <c r="G139" i="1"/>
  <c r="B135" i="1"/>
  <c r="AE39" i="6" s="1"/>
  <c r="B136" i="1"/>
  <c r="AE39" i="8" s="1"/>
  <c r="B137" i="1"/>
  <c r="B138" i="1"/>
  <c r="B139" i="1"/>
  <c r="F139" i="1"/>
  <c r="F135" i="1"/>
  <c r="F136" i="1"/>
  <c r="F137" i="1"/>
  <c r="F138" i="1"/>
  <c r="G132" i="1"/>
  <c r="G131" i="1"/>
  <c r="L131" i="1"/>
  <c r="M131" i="1"/>
  <c r="H131" i="1" s="1"/>
  <c r="Q131" i="1"/>
  <c r="L132" i="1"/>
  <c r="M132" i="1"/>
  <c r="Q132" i="1"/>
  <c r="L133" i="1"/>
  <c r="M133" i="1"/>
  <c r="Q133" i="1"/>
  <c r="L134" i="1"/>
  <c r="M134" i="1"/>
  <c r="Q134" i="1"/>
  <c r="G133" i="1"/>
  <c r="G134" i="1"/>
  <c r="B131" i="1"/>
  <c r="B132" i="1"/>
  <c r="B133" i="1"/>
  <c r="B134" i="1"/>
  <c r="F131" i="1"/>
  <c r="F132" i="1"/>
  <c r="F133" i="1"/>
  <c r="F134" i="1"/>
  <c r="G123" i="1"/>
  <c r="G124" i="1"/>
  <c r="G125" i="1"/>
  <c r="G126" i="1"/>
  <c r="L123" i="1"/>
  <c r="M123" i="1"/>
  <c r="Q123" i="1"/>
  <c r="L124" i="1"/>
  <c r="M124" i="1"/>
  <c r="Q124" i="1"/>
  <c r="AC64" i="2" s="1"/>
  <c r="L125" i="1"/>
  <c r="M125" i="1"/>
  <c r="Q125" i="1"/>
  <c r="L126" i="1"/>
  <c r="M126" i="1"/>
  <c r="Q126" i="1"/>
  <c r="F123" i="1"/>
  <c r="F124" i="1"/>
  <c r="F125" i="1"/>
  <c r="F126" i="1"/>
  <c r="B123" i="1"/>
  <c r="B124" i="1"/>
  <c r="AC40" i="7" s="1"/>
  <c r="B125" i="1"/>
  <c r="B126" i="1"/>
  <c r="G115" i="1"/>
  <c r="G116" i="1"/>
  <c r="G117" i="1"/>
  <c r="G118" i="1"/>
  <c r="L115" i="1"/>
  <c r="M115" i="1"/>
  <c r="H115" i="1" s="1"/>
  <c r="Q115" i="1"/>
  <c r="L116" i="1"/>
  <c r="M116" i="1"/>
  <c r="Q116" i="1"/>
  <c r="AB64" i="2" s="1"/>
  <c r="AB65" i="2" s="1"/>
  <c r="L117" i="1"/>
  <c r="M117" i="1"/>
  <c r="Q117" i="1"/>
  <c r="L118" i="1"/>
  <c r="M118" i="1"/>
  <c r="Q118" i="1"/>
  <c r="B115" i="1"/>
  <c r="B116" i="1"/>
  <c r="AB40" i="7" s="1"/>
  <c r="B117" i="1"/>
  <c r="B118" i="1"/>
  <c r="F115" i="1"/>
  <c r="F116" i="1"/>
  <c r="F117" i="1"/>
  <c r="F118" i="1"/>
  <c r="B106" i="1"/>
  <c r="B107" i="1"/>
  <c r="B108" i="1"/>
  <c r="G108" i="1"/>
  <c r="G106" i="1"/>
  <c r="G107" i="1"/>
  <c r="L106" i="1"/>
  <c r="M106" i="1"/>
  <c r="Q106" i="1"/>
  <c r="L107" i="1"/>
  <c r="M107" i="1"/>
  <c r="Q107" i="1"/>
  <c r="L108" i="1"/>
  <c r="M108" i="1"/>
  <c r="Q108" i="1"/>
  <c r="F106" i="1"/>
  <c r="F107" i="1"/>
  <c r="F108" i="1"/>
  <c r="G103" i="1"/>
  <c r="G101" i="1"/>
  <c r="G99" i="1"/>
  <c r="G100" i="1"/>
  <c r="L99" i="1"/>
  <c r="M99" i="1"/>
  <c r="H99" i="1" s="1"/>
  <c r="Q99" i="1"/>
  <c r="L100" i="1"/>
  <c r="M100" i="1"/>
  <c r="Q100" i="1"/>
  <c r="Y64" i="2" s="1"/>
  <c r="L101" i="1"/>
  <c r="M101" i="1"/>
  <c r="H101" i="1" s="1"/>
  <c r="Q101" i="1"/>
  <c r="L102" i="1"/>
  <c r="M102" i="1"/>
  <c r="Q102" i="1"/>
  <c r="L103" i="1"/>
  <c r="M103" i="1"/>
  <c r="H103" i="1" s="1"/>
  <c r="Q103" i="1"/>
  <c r="H100" i="1"/>
  <c r="G102" i="1"/>
  <c r="H102" i="1" s="1"/>
  <c r="F103" i="1"/>
  <c r="B103" i="1"/>
  <c r="F99" i="1"/>
  <c r="F100" i="1"/>
  <c r="F101" i="1"/>
  <c r="F102" i="1"/>
  <c r="B99" i="1"/>
  <c r="B100" i="1"/>
  <c r="Y40" i="7" s="1"/>
  <c r="B101" i="1"/>
  <c r="B102" i="1"/>
  <c r="AH65" i="2" l="1"/>
  <c r="AD65" i="2"/>
  <c r="Z65" i="2"/>
  <c r="V65" i="2"/>
  <c r="R65" i="2"/>
  <c r="N65" i="2"/>
  <c r="J65" i="2"/>
  <c r="F65" i="2"/>
  <c r="AH43" i="7"/>
  <c r="AF43" i="7"/>
  <c r="AD43" i="7"/>
  <c r="AB43" i="7"/>
  <c r="Z43" i="7"/>
  <c r="X43" i="7"/>
  <c r="V43" i="7"/>
  <c r="T43" i="7"/>
  <c r="R43" i="7"/>
  <c r="N43" i="7"/>
  <c r="L43" i="7"/>
  <c r="J43" i="7"/>
  <c r="H43" i="7"/>
  <c r="F43" i="7"/>
  <c r="D43" i="7"/>
  <c r="AG43" i="7"/>
  <c r="AE43" i="7"/>
  <c r="AC43" i="7"/>
  <c r="AA43" i="7"/>
  <c r="Y43" i="7"/>
  <c r="W43" i="7"/>
  <c r="U43" i="7"/>
  <c r="S43" i="7"/>
  <c r="O43" i="7"/>
  <c r="M43" i="7"/>
  <c r="K43" i="7"/>
  <c r="I43" i="7"/>
  <c r="G43" i="7"/>
  <c r="AI39" i="6"/>
  <c r="AK39" i="6"/>
  <c r="AJ39" i="6"/>
  <c r="E65" i="2"/>
  <c r="G65" i="2"/>
  <c r="I65" i="2"/>
  <c r="K65" i="2"/>
  <c r="M65" i="2"/>
  <c r="O65" i="2"/>
  <c r="S65" i="2"/>
  <c r="U65" i="2"/>
  <c r="W65" i="2"/>
  <c r="Y65" i="2"/>
  <c r="AA65" i="2"/>
  <c r="AC65" i="2"/>
  <c r="AE65" i="2"/>
  <c r="AG65" i="2"/>
  <c r="B62" i="2"/>
  <c r="D67" i="2"/>
  <c r="D68" i="2" s="1"/>
  <c r="AH67" i="2"/>
  <c r="AH68" i="2" s="1"/>
  <c r="AF67" i="2"/>
  <c r="AF68" i="2" s="1"/>
  <c r="AD67" i="2"/>
  <c r="AD68" i="2" s="1"/>
  <c r="AB67" i="2"/>
  <c r="AB68" i="2" s="1"/>
  <c r="Z67" i="2"/>
  <c r="Z68" i="2" s="1"/>
  <c r="X67" i="2"/>
  <c r="X68" i="2" s="1"/>
  <c r="V67" i="2"/>
  <c r="V68" i="2" s="1"/>
  <c r="T67" i="2"/>
  <c r="T68" i="2" s="1"/>
  <c r="R67" i="2"/>
  <c r="R68" i="2" s="1"/>
  <c r="P67" i="2"/>
  <c r="P68" i="2" s="1"/>
  <c r="N67" i="2"/>
  <c r="N68" i="2" s="1"/>
  <c r="L67" i="2"/>
  <c r="L68" i="2" s="1"/>
  <c r="J67" i="2"/>
  <c r="J68" i="2" s="1"/>
  <c r="H67" i="2"/>
  <c r="H68" i="2" s="1"/>
  <c r="F67" i="2"/>
  <c r="F68" i="2" s="1"/>
  <c r="AH69" i="2"/>
  <c r="AF69" i="2"/>
  <c r="AF70" i="2" s="1"/>
  <c r="AD69" i="2"/>
  <c r="AB69" i="2"/>
  <c r="Z69" i="2"/>
  <c r="X69" i="2"/>
  <c r="X70" i="2" s="1"/>
  <c r="V69" i="2"/>
  <c r="T69" i="2"/>
  <c r="R69" i="2"/>
  <c r="N69" i="2"/>
  <c r="N70" i="2" s="1"/>
  <c r="L69" i="2"/>
  <c r="L70" i="2" s="1"/>
  <c r="J69" i="2"/>
  <c r="H69" i="2"/>
  <c r="H70" i="2" s="1"/>
  <c r="F69" i="2"/>
  <c r="F70" i="2" s="1"/>
  <c r="D69" i="2"/>
  <c r="D70" i="2" s="1"/>
  <c r="AG67" i="2"/>
  <c r="AG68" i="2" s="1"/>
  <c r="AE67" i="2"/>
  <c r="AE68" i="2" s="1"/>
  <c r="AC67" i="2"/>
  <c r="AC68" i="2" s="1"/>
  <c r="AA67" i="2"/>
  <c r="AA68" i="2" s="1"/>
  <c r="Y67" i="2"/>
  <c r="Y68" i="2" s="1"/>
  <c r="W67" i="2"/>
  <c r="W68" i="2" s="1"/>
  <c r="U67" i="2"/>
  <c r="U68" i="2" s="1"/>
  <c r="S67" i="2"/>
  <c r="S68" i="2" s="1"/>
  <c r="Q67" i="2"/>
  <c r="Q68" i="2" s="1"/>
  <c r="O67" i="2"/>
  <c r="O68" i="2" s="1"/>
  <c r="M67" i="2"/>
  <c r="M68" i="2" s="1"/>
  <c r="K67" i="2"/>
  <c r="K68" i="2" s="1"/>
  <c r="I67" i="2"/>
  <c r="I68" i="2" s="1"/>
  <c r="G67" i="2"/>
  <c r="G68" i="2" s="1"/>
  <c r="E67" i="2"/>
  <c r="E68" i="2" s="1"/>
  <c r="AG69" i="2"/>
  <c r="AE69" i="2"/>
  <c r="AC69" i="2"/>
  <c r="AA69" i="2"/>
  <c r="Y69" i="2"/>
  <c r="W69" i="2"/>
  <c r="W70" i="2" s="1"/>
  <c r="U69" i="2"/>
  <c r="S69" i="2"/>
  <c r="O69" i="2"/>
  <c r="M69" i="2"/>
  <c r="M70" i="2" s="1"/>
  <c r="K69" i="2"/>
  <c r="K70" i="2" s="1"/>
  <c r="I69" i="2"/>
  <c r="I70" i="2" s="1"/>
  <c r="G69" i="2"/>
  <c r="M38" i="8"/>
  <c r="AA38" i="8"/>
  <c r="AE38" i="8"/>
  <c r="AG38" i="8"/>
  <c r="F38" i="8"/>
  <c r="N38" i="8"/>
  <c r="T38" i="8"/>
  <c r="AF38" i="8"/>
  <c r="AG42" i="6"/>
  <c r="AA42" i="6"/>
  <c r="N42" i="6"/>
  <c r="F42" i="6"/>
  <c r="AG42" i="8"/>
  <c r="AA42" i="8"/>
  <c r="AA41" i="8" s="1"/>
  <c r="N42" i="8"/>
  <c r="AH42" i="6"/>
  <c r="AF42" i="6"/>
  <c r="T42" i="6"/>
  <c r="H118" i="1"/>
  <c r="H126" i="1"/>
  <c r="H133" i="1"/>
  <c r="H134" i="1"/>
  <c r="H143" i="1"/>
  <c r="H125" i="1"/>
  <c r="H123" i="1"/>
  <c r="AE42" i="6"/>
  <c r="H139" i="1"/>
  <c r="H137" i="1"/>
  <c r="H135" i="1"/>
  <c r="AE70" i="2"/>
  <c r="O70" i="2"/>
  <c r="G70" i="2"/>
  <c r="AE42" i="8"/>
  <c r="H116" i="1"/>
  <c r="H124" i="1"/>
  <c r="H132" i="1"/>
  <c r="H138" i="1"/>
  <c r="H136" i="1"/>
  <c r="AI42" i="6"/>
  <c r="AK42" i="6"/>
  <c r="AJ42" i="6"/>
  <c r="J70" i="2"/>
  <c r="T70" i="2"/>
  <c r="AB70" i="2"/>
  <c r="B67" i="2"/>
  <c r="M41" i="8"/>
  <c r="AE41" i="8"/>
  <c r="AG41" i="8"/>
  <c r="F41" i="8"/>
  <c r="N41" i="8"/>
  <c r="T41" i="8"/>
  <c r="AF41" i="8"/>
  <c r="H108" i="1"/>
  <c r="H107" i="1"/>
  <c r="H117" i="1"/>
  <c r="H106" i="1"/>
  <c r="B63" i="2" l="1"/>
  <c r="F24" i="5" s="1"/>
  <c r="D24" i="5"/>
  <c r="E24" i="5" s="1"/>
  <c r="U70" i="2"/>
  <c r="Y70" i="2"/>
  <c r="AC70" i="2"/>
  <c r="AG70" i="2"/>
  <c r="R70" i="2"/>
  <c r="V70" i="2"/>
  <c r="Z70" i="2"/>
  <c r="AD70" i="2"/>
  <c r="AH70" i="2"/>
  <c r="S70" i="2"/>
  <c r="AA70" i="2"/>
  <c r="E70" i="2"/>
  <c r="B68" i="2"/>
  <c r="F25" i="5" s="1"/>
  <c r="D25" i="5"/>
  <c r="E25" i="5" s="1"/>
  <c r="G95" i="1" l="1"/>
  <c r="G94" i="1"/>
  <c r="G93" i="1"/>
  <c r="G91" i="1"/>
  <c r="L91" i="1"/>
  <c r="Q91" i="1" s="1"/>
  <c r="M91" i="1"/>
  <c r="L92" i="1"/>
  <c r="M92" i="1"/>
  <c r="Q92" i="1"/>
  <c r="L93" i="1"/>
  <c r="Q93" i="1" s="1"/>
  <c r="X64" i="2" s="1"/>
  <c r="X65" i="2" s="1"/>
  <c r="M93" i="1"/>
  <c r="L94" i="1"/>
  <c r="Q94" i="1" s="1"/>
  <c r="M94" i="1"/>
  <c r="L95" i="1"/>
  <c r="Q95" i="1" s="1"/>
  <c r="M95" i="1"/>
  <c r="L96" i="1"/>
  <c r="M96" i="1"/>
  <c r="Q96" i="1"/>
  <c r="G92" i="1"/>
  <c r="G96" i="1"/>
  <c r="B91" i="1"/>
  <c r="B92" i="1"/>
  <c r="B93" i="1"/>
  <c r="B94" i="1"/>
  <c r="B95" i="1"/>
  <c r="B96" i="1"/>
  <c r="F95" i="1"/>
  <c r="F96" i="1"/>
  <c r="F91" i="1"/>
  <c r="F92" i="1"/>
  <c r="F93" i="1"/>
  <c r="F94" i="1"/>
  <c r="L85" i="1"/>
  <c r="Q85" i="1" s="1"/>
  <c r="M85" i="1"/>
  <c r="L86" i="1"/>
  <c r="M86" i="1"/>
  <c r="Q86" i="1"/>
  <c r="L87" i="1"/>
  <c r="M87" i="1"/>
  <c r="Q87" i="1"/>
  <c r="G85" i="1"/>
  <c r="G86" i="1"/>
  <c r="G87" i="1"/>
  <c r="H87" i="1" s="1"/>
  <c r="F85" i="1"/>
  <c r="F86" i="1"/>
  <c r="F87" i="1"/>
  <c r="B85" i="1"/>
  <c r="B86" i="1"/>
  <c r="B87" i="1"/>
  <c r="L80" i="1"/>
  <c r="Q80" i="1" s="1"/>
  <c r="M80" i="1"/>
  <c r="L81" i="1"/>
  <c r="Q81" i="1" s="1"/>
  <c r="M81" i="1"/>
  <c r="G80" i="1"/>
  <c r="G81" i="1"/>
  <c r="B80" i="1"/>
  <c r="B81" i="1"/>
  <c r="F80" i="1"/>
  <c r="F81" i="1"/>
  <c r="M127" i="1"/>
  <c r="L127" i="1" s="1"/>
  <c r="Q127" i="1" s="1"/>
  <c r="M128" i="1"/>
  <c r="L128" i="1" s="1"/>
  <c r="Q128" i="1" s="1"/>
  <c r="M129" i="1"/>
  <c r="L129" i="1" s="1"/>
  <c r="Q129" i="1" s="1"/>
  <c r="M130" i="1"/>
  <c r="L130" i="1" s="1"/>
  <c r="Q130" i="1" s="1"/>
  <c r="G127" i="1"/>
  <c r="G128" i="1"/>
  <c r="H128" i="1" s="1"/>
  <c r="G129" i="1"/>
  <c r="G130" i="1"/>
  <c r="B127" i="1"/>
  <c r="B128" i="1"/>
  <c r="B129" i="1"/>
  <c r="B130" i="1"/>
  <c r="F130" i="1"/>
  <c r="F129" i="1"/>
  <c r="F127" i="1"/>
  <c r="F128" i="1"/>
  <c r="M119" i="1"/>
  <c r="L119" i="1" s="1"/>
  <c r="Q119" i="1" s="1"/>
  <c r="M120" i="1"/>
  <c r="L120" i="1" s="1"/>
  <c r="Q120" i="1" s="1"/>
  <c r="M121" i="1"/>
  <c r="L121" i="1" s="1"/>
  <c r="Q121" i="1" s="1"/>
  <c r="M122" i="1"/>
  <c r="L122" i="1" s="1"/>
  <c r="Q122" i="1" s="1"/>
  <c r="B119" i="1"/>
  <c r="B120" i="1"/>
  <c r="B121" i="1"/>
  <c r="B122" i="1"/>
  <c r="G119" i="1"/>
  <c r="H119" i="1" s="1"/>
  <c r="G120" i="1"/>
  <c r="G121" i="1"/>
  <c r="G122" i="1"/>
  <c r="K121" i="1"/>
  <c r="F122" i="1"/>
  <c r="F120" i="1"/>
  <c r="F121" i="1"/>
  <c r="F119" i="1"/>
  <c r="G112" i="1"/>
  <c r="M109" i="1"/>
  <c r="L109" i="1" s="1"/>
  <c r="Q109" i="1" s="1"/>
  <c r="M110" i="1"/>
  <c r="L110" i="1" s="1"/>
  <c r="Q110" i="1" s="1"/>
  <c r="M111" i="1"/>
  <c r="L111" i="1" s="1"/>
  <c r="Q111" i="1" s="1"/>
  <c r="M112" i="1"/>
  <c r="L112" i="1" s="1"/>
  <c r="Q112" i="1" s="1"/>
  <c r="M113" i="1"/>
  <c r="L113" i="1" s="1"/>
  <c r="Q113" i="1" s="1"/>
  <c r="M114" i="1"/>
  <c r="L114" i="1" s="1"/>
  <c r="Q114" i="1" s="1"/>
  <c r="G109" i="1"/>
  <c r="H109" i="1" s="1"/>
  <c r="G110" i="1"/>
  <c r="H110" i="1" s="1"/>
  <c r="G111" i="1"/>
  <c r="G113" i="1"/>
  <c r="G114" i="1"/>
  <c r="B110" i="1"/>
  <c r="B111" i="1"/>
  <c r="B112" i="1"/>
  <c r="B113" i="1"/>
  <c r="B114" i="1"/>
  <c r="F110" i="1"/>
  <c r="F111" i="1"/>
  <c r="F112" i="1"/>
  <c r="F113" i="1"/>
  <c r="F114" i="1"/>
  <c r="B109" i="1"/>
  <c r="F109" i="1"/>
  <c r="B105" i="1"/>
  <c r="M105" i="1"/>
  <c r="L105" i="1" s="1"/>
  <c r="Q105" i="1" s="1"/>
  <c r="G105" i="1"/>
  <c r="F105" i="1"/>
  <c r="M104" i="1"/>
  <c r="L104" i="1" s="1"/>
  <c r="Q104" i="1" s="1"/>
  <c r="G104" i="1"/>
  <c r="B104" i="1"/>
  <c r="F104" i="1"/>
  <c r="B97" i="1"/>
  <c r="B98" i="1"/>
  <c r="M97" i="1"/>
  <c r="L97" i="1" s="1"/>
  <c r="Q97" i="1" s="1"/>
  <c r="M98" i="1"/>
  <c r="L98" i="1" s="1"/>
  <c r="Q98" i="1" s="1"/>
  <c r="G97" i="1"/>
  <c r="H97" i="1" s="1"/>
  <c r="G98" i="1"/>
  <c r="F97" i="1"/>
  <c r="F98" i="1"/>
  <c r="M88" i="1"/>
  <c r="L88" i="1" s="1"/>
  <c r="Q88" i="1" s="1"/>
  <c r="M89" i="1"/>
  <c r="L89" i="1" s="1"/>
  <c r="Q89" i="1" s="1"/>
  <c r="M90" i="1"/>
  <c r="L90" i="1" s="1"/>
  <c r="Q90" i="1" s="1"/>
  <c r="G88" i="1"/>
  <c r="G89" i="1"/>
  <c r="G90" i="1"/>
  <c r="B88" i="1"/>
  <c r="B89" i="1"/>
  <c r="B90" i="1"/>
  <c r="F88" i="1"/>
  <c r="F89" i="1"/>
  <c r="F90" i="1"/>
  <c r="B83" i="1"/>
  <c r="B84" i="1"/>
  <c r="F83" i="1"/>
  <c r="G83" i="1"/>
  <c r="F84" i="1"/>
  <c r="G84" i="1"/>
  <c r="M83" i="1"/>
  <c r="L83" i="1" s="1"/>
  <c r="Q83" i="1" s="1"/>
  <c r="M84" i="1"/>
  <c r="L84" i="1" s="1"/>
  <c r="Q84" i="1" s="1"/>
  <c r="B82" i="1"/>
  <c r="G82" i="1"/>
  <c r="M82" i="1"/>
  <c r="L82" i="1" s="1"/>
  <c r="Q82" i="1" s="1"/>
  <c r="F82" i="1"/>
  <c r="B79" i="1"/>
  <c r="M79" i="1"/>
  <c r="L79" i="1" s="1"/>
  <c r="Q79" i="1" s="1"/>
  <c r="F79" i="1"/>
  <c r="G79" i="1"/>
  <c r="M78" i="1"/>
  <c r="F78" i="1"/>
  <c r="G78" i="1"/>
  <c r="B78" i="1"/>
  <c r="M77" i="1"/>
  <c r="L77" i="1" s="1"/>
  <c r="Q77" i="1" s="1"/>
  <c r="G77" i="1"/>
  <c r="B77" i="1"/>
  <c r="F77" i="1"/>
  <c r="L76" i="1"/>
  <c r="Q76" i="1" s="1"/>
  <c r="M76" i="1"/>
  <c r="G76" i="1"/>
  <c r="B76" i="1"/>
  <c r="F76" i="1"/>
  <c r="B71" i="1"/>
  <c r="G71" i="1"/>
  <c r="L71" i="1"/>
  <c r="Q71" i="1" s="1"/>
  <c r="M71" i="1"/>
  <c r="F71" i="1"/>
  <c r="B67" i="1"/>
  <c r="B68" i="1"/>
  <c r="G68" i="1"/>
  <c r="G67" i="1"/>
  <c r="L67" i="1"/>
  <c r="Q67" i="1" s="1"/>
  <c r="M67" i="1"/>
  <c r="L68" i="1"/>
  <c r="Q68" i="1" s="1"/>
  <c r="M68" i="1"/>
  <c r="F67" i="1"/>
  <c r="F68" i="1"/>
  <c r="G62" i="1"/>
  <c r="G61" i="1"/>
  <c r="G59" i="1"/>
  <c r="G58" i="1"/>
  <c r="G60" i="1"/>
  <c r="M58" i="1"/>
  <c r="M59" i="1"/>
  <c r="M60" i="1"/>
  <c r="M61" i="1"/>
  <c r="M62" i="1"/>
  <c r="L58" i="1"/>
  <c r="Q58" i="1" s="1"/>
  <c r="L59" i="1"/>
  <c r="Q59" i="1" s="1"/>
  <c r="Q64" i="2" s="1"/>
  <c r="Q65" i="2" s="1"/>
  <c r="L60" i="1"/>
  <c r="Q60" i="1" s="1"/>
  <c r="L61" i="1"/>
  <c r="Q61" i="1" s="1"/>
  <c r="Q69" i="2" s="1"/>
  <c r="Q70" i="2" s="1"/>
  <c r="L62" i="1"/>
  <c r="Q62" i="1" s="1"/>
  <c r="F58" i="1"/>
  <c r="F59" i="1"/>
  <c r="F60" i="1"/>
  <c r="F61" i="1"/>
  <c r="F62" i="1"/>
  <c r="B58" i="1"/>
  <c r="B59" i="1"/>
  <c r="Q40" i="7" s="1"/>
  <c r="B60" i="1"/>
  <c r="B61" i="1"/>
  <c r="Q43" i="7" s="1"/>
  <c r="B62" i="1"/>
  <c r="AC39" i="6" l="1"/>
  <c r="AC39" i="8"/>
  <c r="AC38" i="8" s="1"/>
  <c r="AD39" i="8"/>
  <c r="AD38" i="8" s="1"/>
  <c r="AD39" i="6"/>
  <c r="V39" i="8"/>
  <c r="V38" i="8" s="1"/>
  <c r="V39" i="6"/>
  <c r="W39" i="6"/>
  <c r="W39" i="8"/>
  <c r="W38" i="8" s="1"/>
  <c r="X39" i="8"/>
  <c r="X38" i="8" s="1"/>
  <c r="X39" i="6"/>
  <c r="Y39" i="6"/>
  <c r="Y39" i="8"/>
  <c r="Y38" i="8" s="1"/>
  <c r="Z39" i="8"/>
  <c r="Z38" i="8" s="1"/>
  <c r="Z39" i="6"/>
  <c r="AB39" i="8"/>
  <c r="AB38" i="8" s="1"/>
  <c r="AB39" i="6"/>
  <c r="X40" i="7"/>
  <c r="AC42" i="6"/>
  <c r="AC42" i="8"/>
  <c r="AC41" i="8" s="1"/>
  <c r="AD42" i="6"/>
  <c r="AD42" i="8"/>
  <c r="AD41" i="8" s="1"/>
  <c r="V42" i="6"/>
  <c r="V42" i="8"/>
  <c r="V41" i="8" s="1"/>
  <c r="W42" i="6"/>
  <c r="W42" i="8"/>
  <c r="W41" i="8" s="1"/>
  <c r="X42" i="6"/>
  <c r="X42" i="8"/>
  <c r="X41" i="8" s="1"/>
  <c r="Y42" i="6"/>
  <c r="Y42" i="8"/>
  <c r="Y41" i="8" s="1"/>
  <c r="Z42" i="6"/>
  <c r="Z42" i="8"/>
  <c r="Z41" i="8" s="1"/>
  <c r="AB42" i="6"/>
  <c r="AB42" i="8"/>
  <c r="AB41" i="8" s="1"/>
  <c r="H85" i="1"/>
  <c r="H86" i="1"/>
  <c r="H91" i="1"/>
  <c r="H93" i="1"/>
  <c r="H95" i="1"/>
  <c r="H96" i="1"/>
  <c r="H92" i="1"/>
  <c r="H94" i="1"/>
  <c r="H122" i="1"/>
  <c r="H81" i="1"/>
  <c r="H80" i="1"/>
  <c r="H88" i="1"/>
  <c r="H114" i="1"/>
  <c r="H129" i="1"/>
  <c r="H127" i="1"/>
  <c r="H112" i="1"/>
  <c r="H130" i="1"/>
  <c r="H121" i="1"/>
  <c r="H120" i="1"/>
  <c r="H113" i="1"/>
  <c r="H111" i="1"/>
  <c r="H58" i="1"/>
  <c r="H68" i="1"/>
  <c r="H84" i="1"/>
  <c r="H77" i="1"/>
  <c r="H78" i="1"/>
  <c r="H71" i="1"/>
  <c r="H79" i="1"/>
  <c r="H83" i="1"/>
  <c r="H82" i="1"/>
  <c r="H105" i="1"/>
  <c r="H104" i="1"/>
  <c r="H98" i="1"/>
  <c r="H89" i="1"/>
  <c r="H90" i="1"/>
  <c r="L78" i="1"/>
  <c r="Q78" i="1" s="1"/>
  <c r="H76" i="1"/>
  <c r="H67" i="1"/>
  <c r="H59" i="1"/>
  <c r="H61" i="1"/>
  <c r="H60" i="1"/>
  <c r="H62" i="1"/>
  <c r="G53" i="1" l="1"/>
  <c r="G51" i="1"/>
  <c r="G54" i="1"/>
  <c r="G52" i="1"/>
  <c r="M50" i="1"/>
  <c r="M51" i="1"/>
  <c r="M52" i="1"/>
  <c r="M53" i="1"/>
  <c r="M54" i="1"/>
  <c r="L50" i="1"/>
  <c r="Q50" i="1" s="1"/>
  <c r="L51" i="1"/>
  <c r="Q51" i="1" s="1"/>
  <c r="P64" i="2" s="1"/>
  <c r="L52" i="1"/>
  <c r="Q52" i="1" s="1"/>
  <c r="L53" i="1"/>
  <c r="Q53" i="1" s="1"/>
  <c r="L54" i="1"/>
  <c r="Q54" i="1" s="1"/>
  <c r="P69" i="2" s="1"/>
  <c r="P65" i="2" l="1"/>
  <c r="B64" i="2"/>
  <c r="B65" i="2" s="1"/>
  <c r="G24" i="5" s="1"/>
  <c r="B69" i="2"/>
  <c r="B70" i="2" s="1"/>
  <c r="G25" i="5" s="1"/>
  <c r="P70" i="2"/>
  <c r="G50" i="1"/>
  <c r="H50" i="1" s="1"/>
  <c r="H51" i="1"/>
  <c r="H52" i="1"/>
  <c r="H53" i="1"/>
  <c r="H54" i="1"/>
  <c r="B50" i="1"/>
  <c r="B51" i="1"/>
  <c r="P40" i="7" s="1"/>
  <c r="B40" i="7" s="1"/>
  <c r="B52" i="1"/>
  <c r="B53" i="1"/>
  <c r="B54" i="1"/>
  <c r="P43" i="7" s="1"/>
  <c r="B43" i="7" s="1"/>
  <c r="F50" i="1"/>
  <c r="F51" i="1"/>
  <c r="F52" i="1"/>
  <c r="F53" i="1"/>
  <c r="F54" i="1"/>
  <c r="B44" i="1"/>
  <c r="B45" i="1"/>
  <c r="B46" i="1"/>
  <c r="L44" i="1"/>
  <c r="Q44" i="1" s="1"/>
  <c r="M44" i="1"/>
  <c r="L45" i="1"/>
  <c r="Q45" i="1" s="1"/>
  <c r="M45" i="1"/>
  <c r="L46" i="1"/>
  <c r="Q46" i="1" s="1"/>
  <c r="M46" i="1"/>
  <c r="G44" i="1"/>
  <c r="G45" i="1"/>
  <c r="G46" i="1"/>
  <c r="F46" i="1"/>
  <c r="F44" i="1"/>
  <c r="F45" i="1"/>
  <c r="H46" i="1" l="1"/>
  <c r="H44" i="1"/>
  <c r="H45" i="1"/>
  <c r="L41" i="1"/>
  <c r="Q41" i="1" s="1"/>
  <c r="M41" i="1"/>
  <c r="G41" i="1"/>
  <c r="F41" i="1"/>
  <c r="B41" i="1"/>
  <c r="G37" i="1"/>
  <c r="L37" i="1"/>
  <c r="Q37" i="1" s="1"/>
  <c r="M37" i="1"/>
  <c r="L38" i="1"/>
  <c r="Q38" i="1" s="1"/>
  <c r="M38" i="1"/>
  <c r="G38" i="1"/>
  <c r="B37" i="1"/>
  <c r="B38" i="1"/>
  <c r="F37" i="1"/>
  <c r="F38" i="1"/>
  <c r="B33" i="1"/>
  <c r="G33" i="1"/>
  <c r="M33" i="1"/>
  <c r="L33" i="1"/>
  <c r="Q33" i="1" s="1"/>
  <c r="F33" i="1"/>
  <c r="H41" i="1" l="1"/>
  <c r="H33" i="1"/>
  <c r="H37" i="1"/>
  <c r="H38" i="1"/>
  <c r="G28" i="1"/>
  <c r="G26" i="1"/>
  <c r="G25" i="1"/>
  <c r="L25" i="1"/>
  <c r="Q25" i="1" s="1"/>
  <c r="M25" i="1"/>
  <c r="L26" i="1"/>
  <c r="Q26" i="1" s="1"/>
  <c r="M26" i="1"/>
  <c r="L27" i="1"/>
  <c r="Q27" i="1" s="1"/>
  <c r="M27" i="1"/>
  <c r="L28" i="1"/>
  <c r="Q28" i="1" s="1"/>
  <c r="M28" i="1"/>
  <c r="G27" i="1"/>
  <c r="F25" i="1"/>
  <c r="F26" i="1"/>
  <c r="F27" i="1"/>
  <c r="F28" i="1"/>
  <c r="B25" i="1"/>
  <c r="B26" i="1"/>
  <c r="B27" i="1"/>
  <c r="B28" i="1"/>
  <c r="H27" i="1" l="1"/>
  <c r="H25" i="1"/>
  <c r="H28" i="1"/>
  <c r="H26" i="1"/>
  <c r="M75" i="1" l="1"/>
  <c r="L75" i="1" s="1"/>
  <c r="Q75" i="1" s="1"/>
  <c r="G75" i="1"/>
  <c r="B75" i="1"/>
  <c r="F75" i="1"/>
  <c r="M74" i="1"/>
  <c r="L74" i="1" s="1"/>
  <c r="Q74" i="1" s="1"/>
  <c r="G74" i="1"/>
  <c r="F74" i="1"/>
  <c r="B74" i="1"/>
  <c r="M73" i="1"/>
  <c r="L73" i="1" s="1"/>
  <c r="Q73" i="1" s="1"/>
  <c r="G73" i="1"/>
  <c r="B73" i="1"/>
  <c r="F73" i="1"/>
  <c r="M72" i="1"/>
  <c r="L72" i="1" s="1"/>
  <c r="Q72" i="1" s="1"/>
  <c r="G72" i="1"/>
  <c r="B72" i="1"/>
  <c r="F72" i="1"/>
  <c r="M70" i="1"/>
  <c r="L70" i="1" s="1"/>
  <c r="Q70" i="1" s="1"/>
  <c r="G70" i="1"/>
  <c r="B70" i="1"/>
  <c r="F70" i="1"/>
  <c r="M69" i="1"/>
  <c r="L69" i="1" s="1"/>
  <c r="Q69" i="1" s="1"/>
  <c r="G69" i="1"/>
  <c r="B69" i="1"/>
  <c r="F69" i="1"/>
  <c r="M66" i="1"/>
  <c r="L66" i="1" s="1"/>
  <c r="Q66" i="1" s="1"/>
  <c r="G66" i="1"/>
  <c r="B66" i="1"/>
  <c r="F66" i="1"/>
  <c r="M63" i="1"/>
  <c r="L63" i="1" s="1"/>
  <c r="Q63" i="1" s="1"/>
  <c r="M64" i="1"/>
  <c r="L64" i="1" s="1"/>
  <c r="Q64" i="1" s="1"/>
  <c r="M65" i="1"/>
  <c r="L65" i="1" s="1"/>
  <c r="Q65" i="1" s="1"/>
  <c r="G63" i="1"/>
  <c r="G64" i="1"/>
  <c r="G65" i="1"/>
  <c r="B63" i="1"/>
  <c r="B64" i="1"/>
  <c r="B65" i="1"/>
  <c r="F63" i="1"/>
  <c r="F64" i="1"/>
  <c r="F65" i="1"/>
  <c r="M55" i="1"/>
  <c r="L55" i="1" s="1"/>
  <c r="Q55" i="1" s="1"/>
  <c r="M56" i="1"/>
  <c r="L56" i="1" s="1"/>
  <c r="Q56" i="1" s="1"/>
  <c r="M57" i="1"/>
  <c r="L57" i="1" s="1"/>
  <c r="Q57" i="1" s="1"/>
  <c r="G55" i="1"/>
  <c r="G56" i="1"/>
  <c r="G57" i="1"/>
  <c r="F55" i="1"/>
  <c r="F56" i="1"/>
  <c r="F57" i="1"/>
  <c r="B55" i="1"/>
  <c r="B56" i="1"/>
  <c r="B57" i="1"/>
  <c r="M39" i="1"/>
  <c r="L39" i="1" s="1"/>
  <c r="Q39" i="1" s="1"/>
  <c r="M40" i="1"/>
  <c r="L40" i="1" s="1"/>
  <c r="Q40" i="1" s="1"/>
  <c r="M42" i="1"/>
  <c r="L42" i="1" s="1"/>
  <c r="Q42" i="1" s="1"/>
  <c r="M43" i="1"/>
  <c r="L43" i="1" s="1"/>
  <c r="Q43" i="1" s="1"/>
  <c r="M47" i="1"/>
  <c r="L47" i="1" s="1"/>
  <c r="Q47" i="1" s="1"/>
  <c r="M48" i="1"/>
  <c r="L48" i="1" s="1"/>
  <c r="Q48" i="1" s="1"/>
  <c r="M49" i="1"/>
  <c r="L49" i="1" s="1"/>
  <c r="Q49" i="1" s="1"/>
  <c r="G40" i="1"/>
  <c r="G42" i="1"/>
  <c r="G43" i="1"/>
  <c r="G47" i="1"/>
  <c r="G48" i="1"/>
  <c r="G49" i="1"/>
  <c r="B43" i="1"/>
  <c r="B47" i="1"/>
  <c r="B48" i="1"/>
  <c r="B49" i="1"/>
  <c r="F49" i="1"/>
  <c r="F47" i="1"/>
  <c r="F48" i="1"/>
  <c r="F43" i="1"/>
  <c r="F42" i="1"/>
  <c r="B42" i="1"/>
  <c r="B39" i="1"/>
  <c r="B40" i="1"/>
  <c r="F39" i="1"/>
  <c r="F40" i="1"/>
  <c r="M36" i="1"/>
  <c r="L36" i="1" s="1"/>
  <c r="Q36" i="1" s="1"/>
  <c r="G36" i="1"/>
  <c r="G39" i="1"/>
  <c r="F36" i="1"/>
  <c r="B36" i="1"/>
  <c r="B34" i="1"/>
  <c r="B35" i="1"/>
  <c r="M31" i="1"/>
  <c r="L31" i="1" s="1"/>
  <c r="Q31" i="1" s="1"/>
  <c r="M32" i="1"/>
  <c r="L32" i="1" s="1"/>
  <c r="Q32" i="1" s="1"/>
  <c r="M34" i="1"/>
  <c r="L34" i="1" s="1"/>
  <c r="Q34" i="1" s="1"/>
  <c r="M35" i="1"/>
  <c r="L35" i="1" s="1"/>
  <c r="Q35" i="1" s="1"/>
  <c r="G31" i="1"/>
  <c r="G32" i="1"/>
  <c r="G34" i="1"/>
  <c r="G35" i="1"/>
  <c r="F34" i="1"/>
  <c r="F35" i="1"/>
  <c r="B31" i="1"/>
  <c r="B32" i="1"/>
  <c r="F31" i="1"/>
  <c r="F32" i="1"/>
  <c r="L39" i="8" l="1"/>
  <c r="L38" i="8" s="1"/>
  <c r="L39" i="6"/>
  <c r="Q39" i="6"/>
  <c r="Q39" i="8"/>
  <c r="Q38" i="8" s="1"/>
  <c r="K39" i="6"/>
  <c r="K39" i="8"/>
  <c r="K38" i="8" s="1"/>
  <c r="O39" i="6"/>
  <c r="O39" i="8"/>
  <c r="O38" i="8" s="1"/>
  <c r="P39" i="8"/>
  <c r="P38" i="8" s="1"/>
  <c r="P39" i="6"/>
  <c r="R39" i="8"/>
  <c r="R38" i="8" s="1"/>
  <c r="R39" i="6"/>
  <c r="S39" i="6"/>
  <c r="S39" i="8"/>
  <c r="S38" i="8" s="1"/>
  <c r="U39" i="6"/>
  <c r="U39" i="8"/>
  <c r="U38" i="8" s="1"/>
  <c r="L42" i="6"/>
  <c r="L42" i="8"/>
  <c r="L41" i="8" s="1"/>
  <c r="Q42" i="6"/>
  <c r="Q42" i="8"/>
  <c r="Q41" i="8" s="1"/>
  <c r="K42" i="6"/>
  <c r="K42" i="8"/>
  <c r="K41" i="8" s="1"/>
  <c r="O42" i="6"/>
  <c r="O42" i="8"/>
  <c r="O41" i="8" s="1"/>
  <c r="P42" i="6"/>
  <c r="P42" i="8"/>
  <c r="P41" i="8" s="1"/>
  <c r="R42" i="6"/>
  <c r="R42" i="8"/>
  <c r="R41" i="8" s="1"/>
  <c r="S42" i="6"/>
  <c r="S42" i="8"/>
  <c r="S41" i="8" s="1"/>
  <c r="U42" i="6"/>
  <c r="U42" i="8"/>
  <c r="U41" i="8" s="1"/>
  <c r="H42" i="1"/>
  <c r="H31" i="1"/>
  <c r="H35" i="1"/>
  <c r="H55" i="1"/>
  <c r="H39" i="1"/>
  <c r="H43" i="1"/>
  <c r="H32" i="1"/>
  <c r="H47" i="1"/>
  <c r="H34" i="1"/>
  <c r="H40" i="1"/>
  <c r="H63" i="1"/>
  <c r="H75" i="1"/>
  <c r="H74" i="1"/>
  <c r="H73" i="1"/>
  <c r="H72" i="1"/>
  <c r="H70" i="1"/>
  <c r="H69" i="1"/>
  <c r="H66" i="1"/>
  <c r="H65" i="1"/>
  <c r="H64" i="1"/>
  <c r="H56" i="1"/>
  <c r="H57" i="1"/>
  <c r="H49" i="1"/>
  <c r="H48" i="1"/>
  <c r="H36" i="1"/>
  <c r="G21" i="1"/>
  <c r="L19" i="1"/>
  <c r="Q19" i="1" s="1"/>
  <c r="M19" i="1"/>
  <c r="L20" i="1"/>
  <c r="Q20" i="1" s="1"/>
  <c r="M20" i="1"/>
  <c r="L21" i="1"/>
  <c r="Q21" i="1" s="1"/>
  <c r="M21" i="1"/>
  <c r="G20" i="1"/>
  <c r="G19" i="1"/>
  <c r="B21" i="1"/>
  <c r="F21" i="1"/>
  <c r="B20" i="1"/>
  <c r="F20" i="1"/>
  <c r="B19" i="1"/>
  <c r="H19" i="1" l="1"/>
  <c r="H20" i="1"/>
  <c r="H21" i="1"/>
  <c r="F19" i="1" l="1"/>
  <c r="G18" i="1"/>
  <c r="B18" i="1"/>
  <c r="L18" i="1"/>
  <c r="Q18" i="1" s="1"/>
  <c r="M18" i="1"/>
  <c r="F18" i="1"/>
  <c r="B13" i="1"/>
  <c r="G13" i="1"/>
  <c r="L13" i="1"/>
  <c r="Q13" i="1" s="1"/>
  <c r="M13" i="1"/>
  <c r="F13" i="1"/>
  <c r="G12" i="1"/>
  <c r="B12" i="1"/>
  <c r="L12" i="1"/>
  <c r="Q12" i="1" s="1"/>
  <c r="M12" i="1"/>
  <c r="F12" i="1"/>
  <c r="B8" i="1"/>
  <c r="L8" i="1"/>
  <c r="Q8" i="1" s="1"/>
  <c r="M8" i="1"/>
  <c r="G8" i="1"/>
  <c r="F8" i="1"/>
  <c r="L3" i="1"/>
  <c r="Q3" i="1" s="1"/>
  <c r="M3" i="1"/>
  <c r="G3" i="1"/>
  <c r="B3" i="1"/>
  <c r="F3" i="1"/>
  <c r="B29" i="1"/>
  <c r="B30" i="1"/>
  <c r="L29" i="1"/>
  <c r="Q29" i="1" s="1"/>
  <c r="M29" i="1"/>
  <c r="L30" i="1"/>
  <c r="Q30" i="1" s="1"/>
  <c r="M30" i="1"/>
  <c r="F29" i="1"/>
  <c r="G29" i="1"/>
  <c r="F30" i="1"/>
  <c r="G30" i="1"/>
  <c r="M24" i="1"/>
  <c r="L24" i="1" s="1"/>
  <c r="Q24" i="1" s="1"/>
  <c r="G24" i="1"/>
  <c r="B24" i="1"/>
  <c r="F24" i="1"/>
  <c r="B23" i="1"/>
  <c r="G23" i="1"/>
  <c r="M23" i="1"/>
  <c r="L23" i="1" s="1"/>
  <c r="Q23" i="1" s="1"/>
  <c r="F23" i="1"/>
  <c r="B22" i="1"/>
  <c r="M22" i="1"/>
  <c r="L22" i="1" s="1"/>
  <c r="Q22" i="1" s="1"/>
  <c r="G22" i="1"/>
  <c r="F22" i="1"/>
  <c r="B17" i="1"/>
  <c r="M17" i="1"/>
  <c r="L17" i="1" s="1"/>
  <c r="Q17" i="1" s="1"/>
  <c r="F17" i="1"/>
  <c r="G17" i="1"/>
  <c r="B14" i="1"/>
  <c r="B15" i="1"/>
  <c r="B16" i="1"/>
  <c r="M16" i="1"/>
  <c r="L16" i="1" s="1"/>
  <c r="Q16" i="1" s="1"/>
  <c r="F16" i="1"/>
  <c r="G16" i="1"/>
  <c r="M14" i="1"/>
  <c r="L14" i="1" s="1"/>
  <c r="Q14" i="1" s="1"/>
  <c r="M15" i="1"/>
  <c r="L15" i="1" s="1"/>
  <c r="Q15" i="1" s="1"/>
  <c r="G14" i="1"/>
  <c r="G15" i="1"/>
  <c r="F15" i="1"/>
  <c r="F14" i="1"/>
  <c r="B9" i="1"/>
  <c r="B10" i="1"/>
  <c r="B11" i="1"/>
  <c r="G11" i="1"/>
  <c r="M11" i="1"/>
  <c r="L11" i="1" s="1"/>
  <c r="Q11" i="1" s="1"/>
  <c r="F11" i="1"/>
  <c r="M9" i="1"/>
  <c r="L9" i="1" s="1"/>
  <c r="Q9" i="1" s="1"/>
  <c r="M10" i="1"/>
  <c r="G9" i="1"/>
  <c r="G10" i="1"/>
  <c r="F9" i="1"/>
  <c r="F10" i="1"/>
  <c r="B6" i="1"/>
  <c r="B7" i="1"/>
  <c r="M7" i="1"/>
  <c r="G7" i="1"/>
  <c r="F7" i="1"/>
  <c r="M6" i="1"/>
  <c r="G6" i="1"/>
  <c r="F6" i="1"/>
  <c r="M4" i="1"/>
  <c r="M5" i="1"/>
  <c r="L5" i="1" s="1"/>
  <c r="Q5" i="1" s="1"/>
  <c r="F5" i="1"/>
  <c r="G4" i="1"/>
  <c r="G5" i="1"/>
  <c r="G2" i="1"/>
  <c r="B4" i="1"/>
  <c r="B5" i="1"/>
  <c r="F4" i="1"/>
  <c r="E39" i="6" l="1"/>
  <c r="E39" i="8"/>
  <c r="E38" i="8" s="1"/>
  <c r="G39" i="6"/>
  <c r="G39" i="8"/>
  <c r="G38" i="8" s="1"/>
  <c r="H39" i="8"/>
  <c r="H38" i="8" s="1"/>
  <c r="H39" i="6"/>
  <c r="I39" i="6"/>
  <c r="I39" i="8"/>
  <c r="I38" i="8" s="1"/>
  <c r="J39" i="8"/>
  <c r="J38" i="8" s="1"/>
  <c r="J39" i="6"/>
  <c r="E42" i="6"/>
  <c r="E42" i="8"/>
  <c r="E41" i="8" s="1"/>
  <c r="G42" i="6"/>
  <c r="G42" i="8"/>
  <c r="G41" i="8" s="1"/>
  <c r="H42" i="6"/>
  <c r="H42" i="8"/>
  <c r="H41" i="8" s="1"/>
  <c r="I42" i="6"/>
  <c r="I42" i="8"/>
  <c r="I41" i="8" s="1"/>
  <c r="J42" i="6"/>
  <c r="J42" i="8"/>
  <c r="J41" i="8" s="1"/>
  <c r="H7" i="1"/>
  <c r="H18" i="1"/>
  <c r="H13" i="1"/>
  <c r="H12" i="1"/>
  <c r="H4" i="1"/>
  <c r="H8" i="1"/>
  <c r="H3" i="1"/>
  <c r="H6" i="1"/>
  <c r="H29" i="1"/>
  <c r="H30" i="1"/>
  <c r="H24" i="1"/>
  <c r="L4" i="1"/>
  <c r="Q4" i="1" s="1"/>
  <c r="H10" i="1"/>
  <c r="H11" i="1"/>
  <c r="H23" i="1"/>
  <c r="H17" i="1"/>
  <c r="H22" i="1"/>
  <c r="H16" i="1"/>
  <c r="H14" i="1"/>
  <c r="H15" i="1"/>
  <c r="L10" i="1"/>
  <c r="Q10" i="1" s="1"/>
  <c r="H9" i="1"/>
  <c r="L7" i="1"/>
  <c r="Q7" i="1" s="1"/>
  <c r="L6" i="1"/>
  <c r="Q6" i="1" s="1"/>
  <c r="H5" i="1"/>
  <c r="M2" i="1"/>
  <c r="H2" i="1" s="1"/>
  <c r="F2" i="1"/>
  <c r="B2" i="1"/>
  <c r="D39" i="6" l="1"/>
  <c r="B39" i="6" s="1"/>
  <c r="D39" i="8"/>
  <c r="D42" i="6"/>
  <c r="B42" i="6" s="1"/>
  <c r="D42" i="8"/>
  <c r="L2" i="1"/>
  <c r="Q2" i="1" s="1"/>
  <c r="D38" i="8" l="1"/>
  <c r="B39" i="8"/>
  <c r="C38" i="8" s="1"/>
  <c r="D41" i="8"/>
  <c r="B42" i="8"/>
  <c r="C41" i="8" s="1"/>
  <c r="A58" i="2"/>
  <c r="A57" i="2"/>
  <c r="F59" i="2" s="1"/>
  <c r="A72" i="2"/>
  <c r="D72" i="2" s="1"/>
  <c r="Z72" i="2"/>
  <c r="Z73" i="2" s="1"/>
  <c r="A73" i="2"/>
  <c r="N74" i="2"/>
  <c r="AD74" i="2"/>
  <c r="C36" i="8"/>
  <c r="B35" i="8"/>
  <c r="B36" i="7" s="1"/>
  <c r="A35" i="8"/>
  <c r="A35" i="6" s="1"/>
  <c r="C35" i="6" s="1"/>
  <c r="B23" i="5"/>
  <c r="A23" i="5"/>
  <c r="Y59" i="2" l="1"/>
  <c r="D57" i="2"/>
  <c r="D58" i="2" s="1"/>
  <c r="T57" i="2"/>
  <c r="T58" i="2" s="1"/>
  <c r="AH59" i="2"/>
  <c r="O59" i="2"/>
  <c r="AF57" i="2"/>
  <c r="P57" i="2"/>
  <c r="P58" i="2" s="1"/>
  <c r="AD59" i="2"/>
  <c r="K59" i="2"/>
  <c r="AB57" i="2"/>
  <c r="AB58" i="2" s="1"/>
  <c r="L57" i="2"/>
  <c r="L58" i="2" s="1"/>
  <c r="W59" i="2"/>
  <c r="G59" i="2"/>
  <c r="F74" i="2"/>
  <c r="AH36" i="8"/>
  <c r="AH35" i="8" s="1"/>
  <c r="X57" i="2"/>
  <c r="X58" i="2" s="1"/>
  <c r="H57" i="2"/>
  <c r="H58" i="2" s="1"/>
  <c r="S59" i="2"/>
  <c r="B35" i="6"/>
  <c r="A36" i="7"/>
  <c r="H37" i="7" s="1"/>
  <c r="AF36" i="8"/>
  <c r="AF35" i="8" s="1"/>
  <c r="N36" i="8"/>
  <c r="N35" i="8" s="1"/>
  <c r="AH57" i="2"/>
  <c r="AH58" i="2" s="1"/>
  <c r="AD57" i="2"/>
  <c r="AD58" i="2" s="1"/>
  <c r="Z57" i="2"/>
  <c r="Z58" i="2" s="1"/>
  <c r="V57" i="2"/>
  <c r="V58" i="2" s="1"/>
  <c r="R57" i="2"/>
  <c r="R58" i="2" s="1"/>
  <c r="N57" i="2"/>
  <c r="N58" i="2" s="1"/>
  <c r="J57" i="2"/>
  <c r="J58" i="2" s="1"/>
  <c r="F57" i="2"/>
  <c r="F58" i="2" s="1"/>
  <c r="AF59" i="2"/>
  <c r="AB59" i="2"/>
  <c r="AB60" i="2" s="1"/>
  <c r="U59" i="2"/>
  <c r="Q59" i="2"/>
  <c r="M59" i="2"/>
  <c r="I59" i="2"/>
  <c r="E59" i="2"/>
  <c r="C37" i="7"/>
  <c r="AG37" i="7" s="1"/>
  <c r="Z59" i="2"/>
  <c r="AB36" i="8"/>
  <c r="AB35" i="8" s="1"/>
  <c r="M36" i="8"/>
  <c r="M35" i="8" s="1"/>
  <c r="V74" i="2"/>
  <c r="AH72" i="2"/>
  <c r="AH73" i="2" s="1"/>
  <c r="AG57" i="2"/>
  <c r="AG58" i="2" s="1"/>
  <c r="AC57" i="2"/>
  <c r="AC58" i="2" s="1"/>
  <c r="Y57" i="2"/>
  <c r="Y58" i="2" s="1"/>
  <c r="U57" i="2"/>
  <c r="U58" i="2" s="1"/>
  <c r="Q57" i="2"/>
  <c r="Q58" i="2" s="1"/>
  <c r="M57" i="2"/>
  <c r="M58" i="2" s="1"/>
  <c r="I57" i="2"/>
  <c r="E57" i="2"/>
  <c r="E58" i="2" s="1"/>
  <c r="AE59" i="2"/>
  <c r="AA59" i="2"/>
  <c r="T59" i="2"/>
  <c r="P59" i="2"/>
  <c r="L59" i="2"/>
  <c r="L60" i="2" s="1"/>
  <c r="H59" i="2"/>
  <c r="AD37" i="7"/>
  <c r="S37" i="7"/>
  <c r="K37" i="7"/>
  <c r="AC37" i="7"/>
  <c r="R37" i="7"/>
  <c r="J37" i="7"/>
  <c r="U36" i="8"/>
  <c r="U35" i="8" s="1"/>
  <c r="L36" i="8"/>
  <c r="L35" i="8" s="1"/>
  <c r="AG36" i="8"/>
  <c r="Q36" i="8"/>
  <c r="Q35" i="8" s="1"/>
  <c r="K36" i="8"/>
  <c r="K35" i="8" s="1"/>
  <c r="D59" i="2"/>
  <c r="AE57" i="2"/>
  <c r="AE58" i="2" s="1"/>
  <c r="AA57" i="2"/>
  <c r="AA58" i="2" s="1"/>
  <c r="W57" i="2"/>
  <c r="W58" i="2" s="1"/>
  <c r="S57" i="2"/>
  <c r="S58" i="2" s="1"/>
  <c r="O57" i="2"/>
  <c r="O58" i="2" s="1"/>
  <c r="K57" i="2"/>
  <c r="K58" i="2" s="1"/>
  <c r="G57" i="2"/>
  <c r="G58" i="2" s="1"/>
  <c r="AG59" i="2"/>
  <c r="AC59" i="2"/>
  <c r="AC60" i="2" s="1"/>
  <c r="V59" i="2"/>
  <c r="R59" i="2"/>
  <c r="N59" i="2"/>
  <c r="J59" i="2"/>
  <c r="C36" i="6"/>
  <c r="AC36" i="6" s="1"/>
  <c r="AF37" i="7"/>
  <c r="U37" i="7"/>
  <c r="M37" i="7"/>
  <c r="E37" i="7"/>
  <c r="T60" i="2"/>
  <c r="AD36" i="8"/>
  <c r="AD35" i="8" s="1"/>
  <c r="AE36" i="8"/>
  <c r="AE35" i="8" s="1"/>
  <c r="AC36" i="8"/>
  <c r="AC35" i="8" s="1"/>
  <c r="AF36" i="6"/>
  <c r="AF58" i="2"/>
  <c r="AH74" i="2"/>
  <c r="V72" i="2"/>
  <c r="V73" i="2" s="1"/>
  <c r="R72" i="2"/>
  <c r="R73" i="2" s="1"/>
  <c r="Z74" i="2"/>
  <c r="J74" i="2"/>
  <c r="AD72" i="2"/>
  <c r="AD73" i="2" s="1"/>
  <c r="N72" i="2"/>
  <c r="N73" i="2" s="1"/>
  <c r="AF74" i="2"/>
  <c r="X74" i="2"/>
  <c r="P74" i="2"/>
  <c r="H74" i="2"/>
  <c r="AB72" i="2"/>
  <c r="AB73" i="2" s="1"/>
  <c r="T72" i="2"/>
  <c r="T73" i="2" s="1"/>
  <c r="L72" i="2"/>
  <c r="L73" i="2" s="1"/>
  <c r="J72" i="2"/>
  <c r="J73" i="2" s="1"/>
  <c r="AB74" i="2"/>
  <c r="T74" i="2"/>
  <c r="L74" i="2"/>
  <c r="D74" i="2"/>
  <c r="AF72" i="2"/>
  <c r="AF73" i="2" s="1"/>
  <c r="X72" i="2"/>
  <c r="X73" i="2" s="1"/>
  <c r="P72" i="2"/>
  <c r="P73" i="2" s="1"/>
  <c r="H72" i="2"/>
  <c r="H73" i="2" s="1"/>
  <c r="AE74" i="2"/>
  <c r="AA74" i="2"/>
  <c r="W74" i="2"/>
  <c r="S74" i="2"/>
  <c r="O74" i="2"/>
  <c r="K74" i="2"/>
  <c r="G74" i="2"/>
  <c r="AE72" i="2"/>
  <c r="AE73" i="2" s="1"/>
  <c r="AA72" i="2"/>
  <c r="AA73" i="2" s="1"/>
  <c r="W72" i="2"/>
  <c r="W73" i="2" s="1"/>
  <c r="S72" i="2"/>
  <c r="S73" i="2" s="1"/>
  <c r="O72" i="2"/>
  <c r="O73" i="2" s="1"/>
  <c r="K72" i="2"/>
  <c r="K73" i="2" s="1"/>
  <c r="G72" i="2"/>
  <c r="G73" i="2" s="1"/>
  <c r="F72" i="2"/>
  <c r="F73" i="2" s="1"/>
  <c r="AG74" i="2"/>
  <c r="AC74" i="2"/>
  <c r="Y74" i="2"/>
  <c r="U74" i="2"/>
  <c r="Q74" i="2"/>
  <c r="M74" i="2"/>
  <c r="I74" i="2"/>
  <c r="E74" i="2"/>
  <c r="AG72" i="2"/>
  <c r="AG73" i="2" s="1"/>
  <c r="AC72" i="2"/>
  <c r="AC73" i="2" s="1"/>
  <c r="Y72" i="2"/>
  <c r="Y73" i="2" s="1"/>
  <c r="U72" i="2"/>
  <c r="U73" i="2" s="1"/>
  <c r="Q72" i="2"/>
  <c r="Q73" i="2" s="1"/>
  <c r="M72" i="2"/>
  <c r="M73" i="2" s="1"/>
  <c r="I72" i="2"/>
  <c r="I73" i="2" s="1"/>
  <c r="E72" i="2"/>
  <c r="E73" i="2" s="1"/>
  <c r="D73" i="2"/>
  <c r="AG35" i="8"/>
  <c r="X59" i="2"/>
  <c r="F60" i="2" l="1"/>
  <c r="AG60" i="2"/>
  <c r="Y37" i="7"/>
  <c r="I37" i="7"/>
  <c r="Q37" i="7"/>
  <c r="AB37" i="7"/>
  <c r="F37" i="7"/>
  <c r="N37" i="7"/>
  <c r="V37" i="7"/>
  <c r="G37" i="7"/>
  <c r="O37" i="7"/>
  <c r="W37" i="7"/>
  <c r="D37" i="7"/>
  <c r="D60" i="2"/>
  <c r="AF60" i="2"/>
  <c r="P60" i="2"/>
  <c r="AI36" i="6"/>
  <c r="L36" i="6"/>
  <c r="AE36" i="6"/>
  <c r="AG36" i="6"/>
  <c r="AB36" i="6"/>
  <c r="K36" i="6"/>
  <c r="N36" i="6"/>
  <c r="Q36" i="6"/>
  <c r="I60" i="2"/>
  <c r="X60" i="2"/>
  <c r="Y60" i="2"/>
  <c r="AH60" i="2"/>
  <c r="I58" i="2"/>
  <c r="R60" i="2"/>
  <c r="AD60" i="2"/>
  <c r="M60" i="2"/>
  <c r="N60" i="2"/>
  <c r="V60" i="2"/>
  <c r="W60" i="2"/>
  <c r="B57" i="2"/>
  <c r="B58" i="2" s="1"/>
  <c r="F23" i="5" s="1"/>
  <c r="O60" i="2"/>
  <c r="Q60" i="2"/>
  <c r="J60" i="2"/>
  <c r="S60" i="2"/>
  <c r="H60" i="2"/>
  <c r="Z60" i="2"/>
  <c r="K60" i="2"/>
  <c r="AA60" i="2"/>
  <c r="E60" i="2"/>
  <c r="U60" i="2"/>
  <c r="AE60" i="2"/>
  <c r="G60" i="2"/>
  <c r="P37" i="7"/>
  <c r="T37" i="7"/>
  <c r="AA37" i="7"/>
  <c r="AK36" i="6"/>
  <c r="AL36" i="6"/>
  <c r="AJ36" i="6"/>
  <c r="Z37" i="7"/>
  <c r="AD36" i="6"/>
  <c r="U36" i="6"/>
  <c r="L37" i="7"/>
  <c r="AE37" i="7"/>
  <c r="AH37" i="7"/>
  <c r="AH36" i="6"/>
  <c r="M36" i="6"/>
  <c r="B59" i="2"/>
  <c r="X37" i="7"/>
  <c r="B72" i="2"/>
  <c r="B73" i="2" s="1"/>
  <c r="C108" i="8"/>
  <c r="B107" i="8"/>
  <c r="A107" i="8"/>
  <c r="C105" i="8"/>
  <c r="B104" i="8"/>
  <c r="A104" i="8"/>
  <c r="A178" i="2"/>
  <c r="H179" i="2" s="1"/>
  <c r="A177" i="2"/>
  <c r="F177" i="2" s="1"/>
  <c r="F178" i="2" s="1"/>
  <c r="A173" i="2"/>
  <c r="A172" i="2"/>
  <c r="G174" i="2" s="1"/>
  <c r="B60" i="2" l="1"/>
  <c r="G23" i="5" s="1"/>
  <c r="D23" i="5"/>
  <c r="E23" i="5" s="1"/>
  <c r="B37" i="7"/>
  <c r="AH105" i="8"/>
  <c r="AH104" i="8" s="1"/>
  <c r="M108" i="8"/>
  <c r="M107" i="8" s="1"/>
  <c r="AH108" i="8"/>
  <c r="AH107" i="8" s="1"/>
  <c r="X36" i="8"/>
  <c r="X35" i="8" s="1"/>
  <c r="X36" i="6"/>
  <c r="W36" i="8"/>
  <c r="W35" i="8" s="1"/>
  <c r="W36" i="6"/>
  <c r="AA36" i="8"/>
  <c r="AA35" i="8" s="1"/>
  <c r="AA36" i="6"/>
  <c r="Z36" i="6"/>
  <c r="Z36" i="8"/>
  <c r="Z35" i="8" s="1"/>
  <c r="V36" i="6"/>
  <c r="V36" i="8"/>
  <c r="V35" i="8" s="1"/>
  <c r="Y36" i="6"/>
  <c r="Y36" i="8"/>
  <c r="Y35" i="8" s="1"/>
  <c r="M177" i="2"/>
  <c r="R174" i="2"/>
  <c r="AF172" i="2"/>
  <c r="AF173" i="2" s="1"/>
  <c r="H172" i="2"/>
  <c r="H173" i="2" s="1"/>
  <c r="AC177" i="2"/>
  <c r="AC178" i="2" s="1"/>
  <c r="X172" i="2"/>
  <c r="X173" i="2" s="1"/>
  <c r="AH174" i="2"/>
  <c r="N174" i="2"/>
  <c r="T172" i="2"/>
  <c r="T173" i="2" s="1"/>
  <c r="AD174" i="2"/>
  <c r="F174" i="2"/>
  <c r="D172" i="2"/>
  <c r="D173" i="2" s="1"/>
  <c r="P172" i="2"/>
  <c r="P173" i="2" s="1"/>
  <c r="V174" i="2"/>
  <c r="Y177" i="2"/>
  <c r="Y178" i="2" s="1"/>
  <c r="I177" i="2"/>
  <c r="I178" i="2" s="1"/>
  <c r="AE108" i="8"/>
  <c r="AE107" i="8" s="1"/>
  <c r="U177" i="2"/>
  <c r="U178" i="2" s="1"/>
  <c r="E177" i="2"/>
  <c r="E178" i="2" s="1"/>
  <c r="U108" i="8"/>
  <c r="U107" i="8" s="1"/>
  <c r="AB172" i="2"/>
  <c r="AB173" i="2" s="1"/>
  <c r="L172" i="2"/>
  <c r="L173" i="2" s="1"/>
  <c r="Z174" i="2"/>
  <c r="J174" i="2"/>
  <c r="AG177" i="2"/>
  <c r="AG178" i="2" s="1"/>
  <c r="Q177" i="2"/>
  <c r="Q178" i="2" s="1"/>
  <c r="L108" i="8"/>
  <c r="L107" i="8" s="1"/>
  <c r="AE179" i="2"/>
  <c r="O179" i="2"/>
  <c r="D174" i="2"/>
  <c r="AE172" i="2"/>
  <c r="AE173" i="2" s="1"/>
  <c r="AA172" i="2"/>
  <c r="AA173" i="2" s="1"/>
  <c r="W172" i="2"/>
  <c r="W173" i="2" s="1"/>
  <c r="S172" i="2"/>
  <c r="S173" i="2" s="1"/>
  <c r="O172" i="2"/>
  <c r="O173" i="2" s="1"/>
  <c r="K172" i="2"/>
  <c r="K173" i="2" s="1"/>
  <c r="G172" i="2"/>
  <c r="G173" i="2" s="1"/>
  <c r="AG174" i="2"/>
  <c r="AC174" i="2"/>
  <c r="Y174" i="2"/>
  <c r="U174" i="2"/>
  <c r="Q174" i="2"/>
  <c r="M174" i="2"/>
  <c r="I174" i="2"/>
  <c r="E174" i="2"/>
  <c r="D177" i="2"/>
  <c r="D178" i="2" s="1"/>
  <c r="AF177" i="2"/>
  <c r="AF178" i="2" s="1"/>
  <c r="AB177" i="2"/>
  <c r="AB178" i="2" s="1"/>
  <c r="X177" i="2"/>
  <c r="X178" i="2" s="1"/>
  <c r="T177" i="2"/>
  <c r="T178" i="2" s="1"/>
  <c r="P177" i="2"/>
  <c r="P178" i="2" s="1"/>
  <c r="L177" i="2"/>
  <c r="L178" i="2" s="1"/>
  <c r="H177" i="2"/>
  <c r="H178" i="2" s="1"/>
  <c r="AH179" i="2"/>
  <c r="AD179" i="2"/>
  <c r="Z179" i="2"/>
  <c r="V179" i="2"/>
  <c r="R179" i="2"/>
  <c r="N179" i="2"/>
  <c r="J179" i="2"/>
  <c r="F179" i="2"/>
  <c r="F180" i="2" s="1"/>
  <c r="AD108" i="8"/>
  <c r="AD107" i="8" s="1"/>
  <c r="Q108" i="8"/>
  <c r="Q107" i="8" s="1"/>
  <c r="K108" i="8"/>
  <c r="K107" i="8" s="1"/>
  <c r="AA179" i="2"/>
  <c r="S179" i="2"/>
  <c r="AH172" i="2"/>
  <c r="AH173" i="2" s="1"/>
  <c r="AD172" i="2"/>
  <c r="AD173" i="2" s="1"/>
  <c r="Z172" i="2"/>
  <c r="V172" i="2"/>
  <c r="V173" i="2" s="1"/>
  <c r="R172" i="2"/>
  <c r="N172" i="2"/>
  <c r="N175" i="2" s="1"/>
  <c r="J172" i="2"/>
  <c r="F172" i="2"/>
  <c r="AF174" i="2"/>
  <c r="AF175" i="2" s="1"/>
  <c r="AB174" i="2"/>
  <c r="X174" i="2"/>
  <c r="T174" i="2"/>
  <c r="P174" i="2"/>
  <c r="L174" i="2"/>
  <c r="H174" i="2"/>
  <c r="D179" i="2"/>
  <c r="AE177" i="2"/>
  <c r="AE178" i="2" s="1"/>
  <c r="AA177" i="2"/>
  <c r="AA178" i="2" s="1"/>
  <c r="W177" i="2"/>
  <c r="W178" i="2" s="1"/>
  <c r="S177" i="2"/>
  <c r="S178" i="2" s="1"/>
  <c r="O177" i="2"/>
  <c r="O178" i="2" s="1"/>
  <c r="K177" i="2"/>
  <c r="K178" i="2" s="1"/>
  <c r="G177" i="2"/>
  <c r="G178" i="2" s="1"/>
  <c r="AG179" i="2"/>
  <c r="AC179" i="2"/>
  <c r="AC180" i="2" s="1"/>
  <c r="Y179" i="2"/>
  <c r="U179" i="2"/>
  <c r="Q179" i="2"/>
  <c r="Q180" i="2" s="1"/>
  <c r="M179" i="2"/>
  <c r="M180" i="2" s="1"/>
  <c r="I179" i="2"/>
  <c r="I180" i="2" s="1"/>
  <c r="E179" i="2"/>
  <c r="AG108" i="8"/>
  <c r="AG107" i="8" s="1"/>
  <c r="AC108" i="8"/>
  <c r="AC107" i="8" s="1"/>
  <c r="N108" i="8"/>
  <c r="N107" i="8" s="1"/>
  <c r="W179" i="2"/>
  <c r="K179" i="2"/>
  <c r="G179" i="2"/>
  <c r="AG172" i="2"/>
  <c r="AG173" i="2" s="1"/>
  <c r="AC172" i="2"/>
  <c r="AC173" i="2" s="1"/>
  <c r="Y172" i="2"/>
  <c r="Y173" i="2" s="1"/>
  <c r="U172" i="2"/>
  <c r="Q172" i="2"/>
  <c r="M172" i="2"/>
  <c r="M173" i="2" s="1"/>
  <c r="I172" i="2"/>
  <c r="E172" i="2"/>
  <c r="E173" i="2" s="1"/>
  <c r="AE174" i="2"/>
  <c r="AA174" i="2"/>
  <c r="W174" i="2"/>
  <c r="S174" i="2"/>
  <c r="O174" i="2"/>
  <c r="K174" i="2"/>
  <c r="AH177" i="2"/>
  <c r="AH178" i="2" s="1"/>
  <c r="AD177" i="2"/>
  <c r="AD178" i="2" s="1"/>
  <c r="Z177" i="2"/>
  <c r="Z178" i="2" s="1"/>
  <c r="V177" i="2"/>
  <c r="V180" i="2" s="1"/>
  <c r="R177" i="2"/>
  <c r="R178" i="2" s="1"/>
  <c r="N177" i="2"/>
  <c r="N178" i="2" s="1"/>
  <c r="J177" i="2"/>
  <c r="J178" i="2" s="1"/>
  <c r="AF179" i="2"/>
  <c r="AB179" i="2"/>
  <c r="X179" i="2"/>
  <c r="T179" i="2"/>
  <c r="P179" i="2"/>
  <c r="L179" i="2"/>
  <c r="AF108" i="8"/>
  <c r="AF107" i="8" s="1"/>
  <c r="AB108" i="8"/>
  <c r="AB107" i="8" s="1"/>
  <c r="M178" i="2"/>
  <c r="V108" i="8"/>
  <c r="V107" i="8" s="1"/>
  <c r="X108" i="8"/>
  <c r="X107" i="8" s="1"/>
  <c r="W108" i="8"/>
  <c r="W107" i="8" s="1"/>
  <c r="Y108" i="8"/>
  <c r="Y107" i="8" s="1"/>
  <c r="AA108" i="8"/>
  <c r="AA107" i="8" s="1"/>
  <c r="Z108" i="8"/>
  <c r="Z107" i="8" s="1"/>
  <c r="AB105" i="8"/>
  <c r="AB104" i="8" s="1"/>
  <c r="L105" i="8"/>
  <c r="L104" i="8" s="1"/>
  <c r="Z105" i="8"/>
  <c r="Z104" i="8" s="1"/>
  <c r="AF105" i="8"/>
  <c r="AF104" i="8" s="1"/>
  <c r="X105" i="8"/>
  <c r="X104" i="8" s="1"/>
  <c r="AD105" i="8"/>
  <c r="AD104" i="8" s="1"/>
  <c r="V105" i="8"/>
  <c r="V104" i="8" s="1"/>
  <c r="N105" i="8"/>
  <c r="N104" i="8" s="1"/>
  <c r="AE105" i="8"/>
  <c r="AE104" i="8" s="1"/>
  <c r="AA105" i="8"/>
  <c r="AA104" i="8" s="1"/>
  <c r="W105" i="8"/>
  <c r="W104" i="8" s="1"/>
  <c r="K105" i="8"/>
  <c r="K104" i="8" s="1"/>
  <c r="AG105" i="8"/>
  <c r="AG104" i="8" s="1"/>
  <c r="AC105" i="8"/>
  <c r="AC104" i="8" s="1"/>
  <c r="Y105" i="8"/>
  <c r="Y104" i="8" s="1"/>
  <c r="U105" i="8"/>
  <c r="U104" i="8" s="1"/>
  <c r="Q105" i="8"/>
  <c r="Q104" i="8" s="1"/>
  <c r="M105" i="8"/>
  <c r="M104" i="8" s="1"/>
  <c r="D180" i="2" l="1"/>
  <c r="R175" i="2"/>
  <c r="X175" i="2"/>
  <c r="O175" i="2"/>
  <c r="AE175" i="2"/>
  <c r="Y180" i="2"/>
  <c r="F175" i="2"/>
  <c r="P180" i="2"/>
  <c r="AF180" i="2"/>
  <c r="E180" i="2"/>
  <c r="Z175" i="2"/>
  <c r="AH175" i="2"/>
  <c r="AE180" i="2"/>
  <c r="D175" i="2"/>
  <c r="N173" i="2"/>
  <c r="K175" i="2"/>
  <c r="AA175" i="2"/>
  <c r="H175" i="2"/>
  <c r="J175" i="2"/>
  <c r="AD180" i="2"/>
  <c r="AD175" i="2"/>
  <c r="K180" i="2"/>
  <c r="AH180" i="2"/>
  <c r="J180" i="2"/>
  <c r="W180" i="2"/>
  <c r="G180" i="2"/>
  <c r="O180" i="2"/>
  <c r="P175" i="2"/>
  <c r="Z173" i="2"/>
  <c r="X180" i="2"/>
  <c r="G175" i="2"/>
  <c r="H180" i="2"/>
  <c r="AB175" i="2"/>
  <c r="W175" i="2"/>
  <c r="AG180" i="2"/>
  <c r="T175" i="2"/>
  <c r="U175" i="2"/>
  <c r="R180" i="2"/>
  <c r="AG175" i="2"/>
  <c r="L175" i="2"/>
  <c r="U180" i="2"/>
  <c r="AA180" i="2"/>
  <c r="S180" i="2"/>
  <c r="T180" i="2"/>
  <c r="F173" i="2"/>
  <c r="Y175" i="2"/>
  <c r="S175" i="2"/>
  <c r="B172" i="2"/>
  <c r="B173" i="2" s="1"/>
  <c r="F47" i="5" s="1"/>
  <c r="Z180" i="2"/>
  <c r="V175" i="2"/>
  <c r="B179" i="2"/>
  <c r="AB180" i="2"/>
  <c r="L180" i="2"/>
  <c r="R173" i="2"/>
  <c r="U173" i="2"/>
  <c r="Q175" i="2"/>
  <c r="Q173" i="2"/>
  <c r="M175" i="2"/>
  <c r="B174" i="2"/>
  <c r="B177" i="2"/>
  <c r="B178" i="2" s="1"/>
  <c r="F48" i="5" s="1"/>
  <c r="AC175" i="2"/>
  <c r="J173" i="2"/>
  <c r="N180" i="2"/>
  <c r="V178" i="2"/>
  <c r="I175" i="2"/>
  <c r="I173" i="2"/>
  <c r="E175" i="2"/>
  <c r="R74" i="2" l="1"/>
  <c r="B74" i="2" s="1"/>
  <c r="R36" i="6"/>
  <c r="R36" i="8"/>
  <c r="R35" i="8" s="1"/>
  <c r="T36" i="8"/>
  <c r="T35" i="8" s="1"/>
  <c r="T36" i="6"/>
  <c r="S36" i="8"/>
  <c r="S35" i="8" s="1"/>
  <c r="S36" i="6"/>
  <c r="B175" i="2"/>
  <c r="G47" i="5" s="1"/>
  <c r="D47" i="5"/>
  <c r="E47" i="5" s="1"/>
  <c r="B180" i="2"/>
  <c r="G48" i="5" s="1"/>
  <c r="D48" i="5"/>
  <c r="E48" i="5" s="1"/>
  <c r="T108" i="8"/>
  <c r="T107" i="8" s="1"/>
  <c r="T105" i="8"/>
  <c r="T104" i="8" s="1"/>
  <c r="S108" i="8"/>
  <c r="S107" i="8" s="1"/>
  <c r="S105" i="8"/>
  <c r="S104" i="8" s="1"/>
  <c r="R108" i="8"/>
  <c r="R107" i="8" s="1"/>
  <c r="R105" i="8"/>
  <c r="R104" i="8" s="1"/>
  <c r="P36" i="8" l="1"/>
  <c r="P35" i="8" s="1"/>
  <c r="P36" i="6"/>
  <c r="P108" i="8"/>
  <c r="P107" i="8" s="1"/>
  <c r="P105" i="8"/>
  <c r="P104" i="8" s="1"/>
  <c r="A38" i="2"/>
  <c r="E39" i="2" s="1"/>
  <c r="A37" i="2"/>
  <c r="G37" i="2" s="1"/>
  <c r="G38" i="2" s="1"/>
  <c r="A33" i="2"/>
  <c r="A32" i="2"/>
  <c r="G34" i="2" s="1"/>
  <c r="C24" i="8"/>
  <c r="B23" i="8"/>
  <c r="B24" i="7" s="1"/>
  <c r="A23" i="8"/>
  <c r="A24" i="7" s="1"/>
  <c r="C21" i="8"/>
  <c r="B20" i="8"/>
  <c r="B21" i="7" s="1"/>
  <c r="A20" i="8"/>
  <c r="A21" i="7" s="1"/>
  <c r="B19" i="5"/>
  <c r="A19" i="5"/>
  <c r="A18" i="5"/>
  <c r="B18" i="5"/>
  <c r="C25" i="7" l="1"/>
  <c r="AH24" i="8"/>
  <c r="AH23" i="8" s="1"/>
  <c r="AH21" i="8"/>
  <c r="AH20" i="8" s="1"/>
  <c r="X32" i="2"/>
  <c r="X33" i="2" s="1"/>
  <c r="AF32" i="2"/>
  <c r="AF33" i="2" s="1"/>
  <c r="AD34" i="2"/>
  <c r="V34" i="2"/>
  <c r="AF21" i="8"/>
  <c r="AF20" i="8" s="1"/>
  <c r="X21" i="8"/>
  <c r="X20" i="8" s="1"/>
  <c r="P32" i="2"/>
  <c r="P33" i="2" s="1"/>
  <c r="N34" i="2"/>
  <c r="AH39" i="2"/>
  <c r="X39" i="2"/>
  <c r="H39" i="2"/>
  <c r="AB39" i="2"/>
  <c r="L39" i="2"/>
  <c r="P21" i="8"/>
  <c r="P20" i="8" s="1"/>
  <c r="T21" i="8"/>
  <c r="T20" i="8" s="1"/>
  <c r="H32" i="2"/>
  <c r="H33" i="2" s="1"/>
  <c r="F34" i="2"/>
  <c r="AF39" i="2"/>
  <c r="T39" i="2"/>
  <c r="A20" i="6"/>
  <c r="C20" i="6" s="1"/>
  <c r="AD39" i="2"/>
  <c r="P39" i="2"/>
  <c r="AH37" i="2"/>
  <c r="AH38" i="2" s="1"/>
  <c r="AD37" i="2"/>
  <c r="AD38" i="2" s="1"/>
  <c r="Z37" i="2"/>
  <c r="Z38" i="2" s="1"/>
  <c r="V37" i="2"/>
  <c r="V38" i="2" s="1"/>
  <c r="R37" i="2"/>
  <c r="R38" i="2" s="1"/>
  <c r="N37" i="2"/>
  <c r="N38" i="2" s="1"/>
  <c r="J37" i="2"/>
  <c r="J38" i="2" s="1"/>
  <c r="F37" i="2"/>
  <c r="F38" i="2" s="1"/>
  <c r="C24" i="6"/>
  <c r="AI24" i="6" s="1"/>
  <c r="C22" i="7"/>
  <c r="O22" i="7" s="1"/>
  <c r="AB21" i="8"/>
  <c r="AB20" i="8" s="1"/>
  <c r="L21" i="8"/>
  <c r="L20" i="8" s="1"/>
  <c r="AG24" i="8"/>
  <c r="AG23" i="8" s="1"/>
  <c r="AC24" i="8"/>
  <c r="AC23" i="8" s="1"/>
  <c r="Y24" i="8"/>
  <c r="Y23" i="8" s="1"/>
  <c r="U24" i="8"/>
  <c r="U23" i="8" s="1"/>
  <c r="Q24" i="8"/>
  <c r="Q23" i="8" s="1"/>
  <c r="L24" i="8"/>
  <c r="L23" i="8" s="1"/>
  <c r="D32" i="2"/>
  <c r="D33" i="2" s="1"/>
  <c r="T32" i="2"/>
  <c r="T33" i="2" s="1"/>
  <c r="AH34" i="2"/>
  <c r="R34" i="2"/>
  <c r="AG37" i="2"/>
  <c r="AG38" i="2" s="1"/>
  <c r="AC37" i="2"/>
  <c r="AC38" i="2" s="1"/>
  <c r="Y37" i="2"/>
  <c r="Y38" i="2" s="1"/>
  <c r="U37" i="2"/>
  <c r="U38" i="2" s="1"/>
  <c r="Q37" i="2"/>
  <c r="Q38" i="2" s="1"/>
  <c r="M37" i="2"/>
  <c r="M38" i="2" s="1"/>
  <c r="I37" i="2"/>
  <c r="I38" i="2" s="1"/>
  <c r="E37" i="2"/>
  <c r="E38" i="2" s="1"/>
  <c r="AE39" i="2"/>
  <c r="AA39" i="2"/>
  <c r="W39" i="2"/>
  <c r="S39" i="2"/>
  <c r="O39" i="2"/>
  <c r="K39" i="2"/>
  <c r="G39" i="2"/>
  <c r="G40" i="2" s="1"/>
  <c r="B20" i="6"/>
  <c r="A23" i="6"/>
  <c r="C23" i="6" s="1"/>
  <c r="AH24" i="6" s="1"/>
  <c r="Z24" i="8"/>
  <c r="Z23" i="8" s="1"/>
  <c r="AF24" i="8"/>
  <c r="AF23" i="8" s="1"/>
  <c r="AB24" i="8"/>
  <c r="AB23" i="8" s="1"/>
  <c r="X24" i="8"/>
  <c r="X23" i="8" s="1"/>
  <c r="T24" i="8"/>
  <c r="T23" i="8" s="1"/>
  <c r="P24" i="8"/>
  <c r="P23" i="8" s="1"/>
  <c r="K24" i="8"/>
  <c r="K23" i="8" s="1"/>
  <c r="D37" i="2"/>
  <c r="D38" i="2" s="1"/>
  <c r="AF37" i="2"/>
  <c r="AF38" i="2" s="1"/>
  <c r="AB37" i="2"/>
  <c r="AB38" i="2" s="1"/>
  <c r="X37" i="2"/>
  <c r="X38" i="2" s="1"/>
  <c r="T37" i="2"/>
  <c r="T38" i="2" s="1"/>
  <c r="P37" i="2"/>
  <c r="P38" i="2" s="1"/>
  <c r="L37" i="2"/>
  <c r="L38" i="2" s="1"/>
  <c r="H37" i="2"/>
  <c r="H38" i="2" s="1"/>
  <c r="Z39" i="2"/>
  <c r="Z40" i="2" s="1"/>
  <c r="V39" i="2"/>
  <c r="V40" i="2" s="1"/>
  <c r="R39" i="2"/>
  <c r="R40" i="2" s="1"/>
  <c r="N39" i="2"/>
  <c r="N40" i="2" s="1"/>
  <c r="J39" i="2"/>
  <c r="J40" i="2" s="1"/>
  <c r="F39" i="2"/>
  <c r="F40" i="2" s="1"/>
  <c r="C21" i="6"/>
  <c r="AK21" i="6" s="1"/>
  <c r="B23" i="6"/>
  <c r="AD24" i="8"/>
  <c r="AD23" i="8" s="1"/>
  <c r="V24" i="8"/>
  <c r="V23" i="8" s="1"/>
  <c r="R24" i="8"/>
  <c r="R23" i="8" s="1"/>
  <c r="M24" i="8"/>
  <c r="M23" i="8" s="1"/>
  <c r="AE24" i="8"/>
  <c r="AE23" i="8" s="1"/>
  <c r="AA24" i="8"/>
  <c r="AA23" i="8" s="1"/>
  <c r="W24" i="8"/>
  <c r="W23" i="8" s="1"/>
  <c r="S24" i="8"/>
  <c r="S23" i="8" s="1"/>
  <c r="N24" i="8"/>
  <c r="N23" i="8" s="1"/>
  <c r="AB32" i="2"/>
  <c r="AB33" i="2" s="1"/>
  <c r="L32" i="2"/>
  <c r="L33" i="2" s="1"/>
  <c r="Z34" i="2"/>
  <c r="J34" i="2"/>
  <c r="D39" i="2"/>
  <c r="AE37" i="2"/>
  <c r="AE38" i="2" s="1"/>
  <c r="AA37" i="2"/>
  <c r="AA38" i="2" s="1"/>
  <c r="W37" i="2"/>
  <c r="W38" i="2" s="1"/>
  <c r="S37" i="2"/>
  <c r="S38" i="2" s="1"/>
  <c r="O37" i="2"/>
  <c r="O38" i="2" s="1"/>
  <c r="K37" i="2"/>
  <c r="K38" i="2" s="1"/>
  <c r="AG39" i="2"/>
  <c r="AG40" i="2" s="1"/>
  <c r="AC39" i="2"/>
  <c r="AC40" i="2" s="1"/>
  <c r="Y39" i="2"/>
  <c r="Y40" i="2" s="1"/>
  <c r="U39" i="2"/>
  <c r="U40" i="2" s="1"/>
  <c r="Q39" i="2"/>
  <c r="Q40" i="2" s="1"/>
  <c r="M39" i="2"/>
  <c r="M40" i="2" s="1"/>
  <c r="I39" i="2"/>
  <c r="I40" i="2" s="1"/>
  <c r="AA32" i="2"/>
  <c r="AA33" i="2" s="1"/>
  <c r="S32" i="2"/>
  <c r="S33" i="2" s="1"/>
  <c r="K32" i="2"/>
  <c r="K33" i="2" s="1"/>
  <c r="G32" i="2"/>
  <c r="G33" i="2" s="1"/>
  <c r="Y34" i="2"/>
  <c r="U34" i="2"/>
  <c r="M34" i="2"/>
  <c r="AH32" i="2"/>
  <c r="AH33" i="2" s="1"/>
  <c r="AD32" i="2"/>
  <c r="AD33" i="2" s="1"/>
  <c r="Z32" i="2"/>
  <c r="Z33" i="2" s="1"/>
  <c r="V32" i="2"/>
  <c r="V33" i="2" s="1"/>
  <c r="R32" i="2"/>
  <c r="R33" i="2" s="1"/>
  <c r="N32" i="2"/>
  <c r="N33" i="2" s="1"/>
  <c r="J32" i="2"/>
  <c r="J33" i="2" s="1"/>
  <c r="F32" i="2"/>
  <c r="F33" i="2" s="1"/>
  <c r="AF34" i="2"/>
  <c r="AB34" i="2"/>
  <c r="X34" i="2"/>
  <c r="T34" i="2"/>
  <c r="P34" i="2"/>
  <c r="L34" i="2"/>
  <c r="H34" i="2"/>
  <c r="D34" i="2"/>
  <c r="AE32" i="2"/>
  <c r="AE33" i="2" s="1"/>
  <c r="W32" i="2"/>
  <c r="W33" i="2" s="1"/>
  <c r="O32" i="2"/>
  <c r="O33" i="2" s="1"/>
  <c r="AG34" i="2"/>
  <c r="AC34" i="2"/>
  <c r="Q34" i="2"/>
  <c r="I34" i="2"/>
  <c r="AG32" i="2"/>
  <c r="AG33" i="2" s="1"/>
  <c r="AC32" i="2"/>
  <c r="AC33" i="2" s="1"/>
  <c r="Y32" i="2"/>
  <c r="Y33" i="2" s="1"/>
  <c r="U32" i="2"/>
  <c r="U33" i="2" s="1"/>
  <c r="Q32" i="2"/>
  <c r="Q33" i="2" s="1"/>
  <c r="M32" i="2"/>
  <c r="M33" i="2" s="1"/>
  <c r="I32" i="2"/>
  <c r="I33" i="2" s="1"/>
  <c r="E32" i="2"/>
  <c r="AE34" i="2"/>
  <c r="AA34" i="2"/>
  <c r="W34" i="2"/>
  <c r="S34" i="2"/>
  <c r="O34" i="2"/>
  <c r="K34" i="2"/>
  <c r="AE21" i="8"/>
  <c r="AE20" i="8" s="1"/>
  <c r="W21" i="8"/>
  <c r="W20" i="8" s="1"/>
  <c r="AD21" i="8"/>
  <c r="AD20" i="8" s="1"/>
  <c r="Z21" i="8"/>
  <c r="Z20" i="8" s="1"/>
  <c r="V21" i="8"/>
  <c r="V20" i="8" s="1"/>
  <c r="R21" i="8"/>
  <c r="R20" i="8" s="1"/>
  <c r="N21" i="8"/>
  <c r="N20" i="8" s="1"/>
  <c r="AA21" i="8"/>
  <c r="AA20" i="8" s="1"/>
  <c r="S21" i="8"/>
  <c r="S20" i="8" s="1"/>
  <c r="K21" i="8"/>
  <c r="K20" i="8" s="1"/>
  <c r="AG21" i="8"/>
  <c r="AG20" i="8" s="1"/>
  <c r="AC21" i="8"/>
  <c r="AC20" i="8" s="1"/>
  <c r="Y21" i="8"/>
  <c r="Y20" i="8" s="1"/>
  <c r="U21" i="8"/>
  <c r="U20" i="8" s="1"/>
  <c r="Q21" i="8"/>
  <c r="Q20" i="8" s="1"/>
  <c r="M21" i="8"/>
  <c r="M20" i="8" s="1"/>
  <c r="AF35" i="2" l="1"/>
  <c r="X35" i="2"/>
  <c r="R21" i="6"/>
  <c r="AH21" i="6"/>
  <c r="AH22" i="7"/>
  <c r="W35" i="2"/>
  <c r="AB35" i="2"/>
  <c r="T35" i="2"/>
  <c r="S35" i="2"/>
  <c r="Y21" i="6"/>
  <c r="P35" i="2"/>
  <c r="AA21" i="6"/>
  <c r="X40" i="2"/>
  <c r="H35" i="2"/>
  <c r="AA40" i="2"/>
  <c r="H40" i="2"/>
  <c r="AF21" i="6"/>
  <c r="AC21" i="6"/>
  <c r="AE21" i="6"/>
  <c r="Z21" i="6"/>
  <c r="X21" i="6"/>
  <c r="K21" i="6"/>
  <c r="M21" i="6"/>
  <c r="N21" i="6"/>
  <c r="P21" i="6"/>
  <c r="P40" i="2"/>
  <c r="AF40" i="2"/>
  <c r="E40" i="2"/>
  <c r="O40" i="2"/>
  <c r="AE40" i="2"/>
  <c r="AD40" i="2"/>
  <c r="L40" i="2"/>
  <c r="AH40" i="2"/>
  <c r="K40" i="2"/>
  <c r="W40" i="2"/>
  <c r="D40" i="2"/>
  <c r="B39" i="2"/>
  <c r="D35" i="2"/>
  <c r="B37" i="2"/>
  <c r="B38" i="2" s="1"/>
  <c r="F19" i="5" s="1"/>
  <c r="AG21" i="6"/>
  <c r="AB21" i="6"/>
  <c r="L21" i="6"/>
  <c r="S21" i="6"/>
  <c r="V21" i="6"/>
  <c r="U21" i="6"/>
  <c r="T40" i="2"/>
  <c r="AB40" i="2"/>
  <c r="S40" i="2"/>
  <c r="L35" i="2"/>
  <c r="AI21" i="6"/>
  <c r="Q21" i="6"/>
  <c r="T21" i="6"/>
  <c r="W21" i="6"/>
  <c r="AD21" i="6"/>
  <c r="N22" i="7"/>
  <c r="R22" i="7"/>
  <c r="U22" i="7"/>
  <c r="X22" i="7"/>
  <c r="AA22" i="7"/>
  <c r="M24" i="6"/>
  <c r="R24" i="6"/>
  <c r="V24" i="6"/>
  <c r="Z24" i="6"/>
  <c r="AD24" i="6"/>
  <c r="N24" i="6"/>
  <c r="S24" i="6"/>
  <c r="W24" i="6"/>
  <c r="AA24" i="6"/>
  <c r="AE24" i="6"/>
  <c r="K24" i="6"/>
  <c r="P24" i="6"/>
  <c r="T24" i="6"/>
  <c r="X24" i="6"/>
  <c r="AB24" i="6"/>
  <c r="AF24" i="6"/>
  <c r="L24" i="6"/>
  <c r="Q24" i="6"/>
  <c r="U24" i="6"/>
  <c r="Y24" i="6"/>
  <c r="AC24" i="6"/>
  <c r="AG24" i="6"/>
  <c r="AD22" i="7"/>
  <c r="AG22" i="7"/>
  <c r="Q22" i="7"/>
  <c r="T22" i="7"/>
  <c r="W22" i="7"/>
  <c r="Z22" i="7"/>
  <c r="AC22" i="7"/>
  <c r="AF22" i="7"/>
  <c r="P22" i="7"/>
  <c r="S22" i="7"/>
  <c r="AJ21" i="6"/>
  <c r="AL21" i="6"/>
  <c r="AJ24" i="6"/>
  <c r="AL24" i="6"/>
  <c r="AK24" i="6"/>
  <c r="V22" i="7"/>
  <c r="Y22" i="7"/>
  <c r="AB22" i="7"/>
  <c r="AE22" i="7"/>
  <c r="AG35" i="2"/>
  <c r="AA35" i="2"/>
  <c r="AD35" i="2"/>
  <c r="B32" i="2"/>
  <c r="D18" i="5" s="1"/>
  <c r="E18" i="5" s="1"/>
  <c r="K35" i="2"/>
  <c r="AC35" i="2"/>
  <c r="Y35" i="2"/>
  <c r="O35" i="2"/>
  <c r="J35" i="2"/>
  <c r="E33" i="2"/>
  <c r="AH35" i="2"/>
  <c r="AE35" i="2"/>
  <c r="F35" i="2"/>
  <c r="Z35" i="2"/>
  <c r="I35" i="2"/>
  <c r="M35" i="2"/>
  <c r="V35" i="2"/>
  <c r="G35" i="2"/>
  <c r="Q35" i="2"/>
  <c r="U35" i="2"/>
  <c r="R35" i="2"/>
  <c r="N35" i="2"/>
  <c r="D19" i="5" l="1"/>
  <c r="E19" i="5" s="1"/>
  <c r="B40" i="2"/>
  <c r="G19" i="5" s="1"/>
  <c r="B33" i="2"/>
  <c r="F18" i="5" s="1"/>
  <c r="J36" i="6" l="1"/>
  <c r="J36" i="8"/>
  <c r="J35" i="8" s="1"/>
  <c r="O36" i="8"/>
  <c r="O35" i="8" s="1"/>
  <c r="O36" i="6"/>
  <c r="J108" i="8"/>
  <c r="J107" i="8" s="1"/>
  <c r="J105" i="8"/>
  <c r="J104" i="8" s="1"/>
  <c r="O108" i="8"/>
  <c r="O107" i="8" s="1"/>
  <c r="O105" i="8"/>
  <c r="O104" i="8" s="1"/>
  <c r="O24" i="6"/>
  <c r="O24" i="8"/>
  <c r="O23" i="8" s="1"/>
  <c r="O21" i="6"/>
  <c r="O21" i="8"/>
  <c r="O20" i="8" s="1"/>
  <c r="J24" i="6"/>
  <c r="J24" i="8"/>
  <c r="J23" i="8" s="1"/>
  <c r="J21" i="6"/>
  <c r="J21" i="8"/>
  <c r="J20" i="8" s="1"/>
  <c r="I36" i="6" l="1"/>
  <c r="I36" i="8"/>
  <c r="I35" i="8" s="1"/>
  <c r="G36" i="8"/>
  <c r="G35" i="8" s="1"/>
  <c r="G36" i="6"/>
  <c r="I108" i="8"/>
  <c r="I107" i="8" s="1"/>
  <c r="I105" i="8"/>
  <c r="I104" i="8" s="1"/>
  <c r="G108" i="8"/>
  <c r="G107" i="8" s="1"/>
  <c r="G105" i="8"/>
  <c r="G104" i="8" s="1"/>
  <c r="G24" i="6"/>
  <c r="G24" i="8"/>
  <c r="G23" i="8" s="1"/>
  <c r="G21" i="6"/>
  <c r="G21" i="8"/>
  <c r="G20" i="8" s="1"/>
  <c r="I24" i="6"/>
  <c r="I24" i="8"/>
  <c r="I23" i="8" s="1"/>
  <c r="I21" i="6"/>
  <c r="I21" i="8"/>
  <c r="I20" i="8" s="1"/>
  <c r="E34" i="2" l="1"/>
  <c r="H36" i="8" l="1"/>
  <c r="H35" i="8" s="1"/>
  <c r="H36" i="6"/>
  <c r="F36" i="6"/>
  <c r="F36" i="8"/>
  <c r="F35" i="8" s="1"/>
  <c r="E36" i="6"/>
  <c r="E36" i="8"/>
  <c r="E35" i="8" s="1"/>
  <c r="D36" i="6"/>
  <c r="D36" i="8"/>
  <c r="H108" i="8"/>
  <c r="H107" i="8" s="1"/>
  <c r="H105" i="8"/>
  <c r="H104" i="8" s="1"/>
  <c r="F108" i="8"/>
  <c r="F107" i="8" s="1"/>
  <c r="F105" i="8"/>
  <c r="F104" i="8" s="1"/>
  <c r="E108" i="8"/>
  <c r="E107" i="8" s="1"/>
  <c r="E105" i="8"/>
  <c r="E104" i="8" s="1"/>
  <c r="D108" i="8"/>
  <c r="D105" i="8"/>
  <c r="E35" i="2"/>
  <c r="B34" i="2"/>
  <c r="B35" i="2" s="1"/>
  <c r="G18" i="5" s="1"/>
  <c r="H24" i="8"/>
  <c r="H23" i="8" s="1"/>
  <c r="H21" i="8"/>
  <c r="H20" i="8" s="1"/>
  <c r="H24" i="6"/>
  <c r="H21" i="6"/>
  <c r="F24" i="6"/>
  <c r="F24" i="8"/>
  <c r="F23" i="8" s="1"/>
  <c r="F21" i="8"/>
  <c r="F20" i="8" s="1"/>
  <c r="F21" i="6"/>
  <c r="E24" i="6"/>
  <c r="E24" i="8"/>
  <c r="E23" i="8" s="1"/>
  <c r="E21" i="8"/>
  <c r="E20" i="8" s="1"/>
  <c r="E21" i="6"/>
  <c r="D24" i="6"/>
  <c r="D24" i="8"/>
  <c r="D21" i="6"/>
  <c r="D21" i="8"/>
  <c r="B36" i="6" l="1"/>
  <c r="B36" i="8"/>
  <c r="C35" i="8" s="1"/>
  <c r="D35" i="8"/>
  <c r="D104" i="8"/>
  <c r="B105" i="8"/>
  <c r="C104" i="8" s="1"/>
  <c r="D107" i="8"/>
  <c r="B108" i="8"/>
  <c r="C107" i="8" s="1"/>
  <c r="B21" i="6"/>
  <c r="B24" i="6"/>
  <c r="D23" i="8"/>
  <c r="B24" i="8"/>
  <c r="C23" i="8" s="1"/>
  <c r="D20" i="8"/>
  <c r="B21" i="8"/>
  <c r="C20" i="8" s="1"/>
  <c r="AH89" i="2" l="1"/>
  <c r="J57" i="5" l="1"/>
  <c r="K2" i="5"/>
  <c r="K1" i="5"/>
  <c r="J64" i="5" s="1"/>
  <c r="B22" i="5"/>
  <c r="B21" i="5"/>
  <c r="B20" i="5"/>
  <c r="A22" i="5"/>
  <c r="A21" i="5"/>
  <c r="A20" i="5"/>
  <c r="A53" i="2"/>
  <c r="A52" i="2"/>
  <c r="C33" i="8"/>
  <c r="B32" i="8"/>
  <c r="B33" i="7" s="1"/>
  <c r="A32" i="8"/>
  <c r="A33" i="7" s="1"/>
  <c r="C34" i="7" l="1"/>
  <c r="AH34" i="7" s="1"/>
  <c r="AH33" i="8"/>
  <c r="AH32" i="8" s="1"/>
  <c r="H54" i="2"/>
  <c r="AH52" i="2"/>
  <c r="AH53" i="2" s="1"/>
  <c r="AH54" i="2"/>
  <c r="B32" i="6"/>
  <c r="C33" i="6"/>
  <c r="E34" i="7"/>
  <c r="I34" i="7"/>
  <c r="M34" i="7"/>
  <c r="Q34" i="7"/>
  <c r="U34" i="7"/>
  <c r="Y34" i="7"/>
  <c r="AC34" i="7"/>
  <c r="AG34" i="7"/>
  <c r="F34" i="7"/>
  <c r="J34" i="7"/>
  <c r="N34" i="7"/>
  <c r="R34" i="7"/>
  <c r="V34" i="7"/>
  <c r="Z34" i="7"/>
  <c r="AD34" i="7"/>
  <c r="D34" i="7"/>
  <c r="G34" i="7"/>
  <c r="K34" i="7"/>
  <c r="O34" i="7"/>
  <c r="S34" i="7"/>
  <c r="W34" i="7"/>
  <c r="AA34" i="7"/>
  <c r="AE34" i="7"/>
  <c r="H34" i="7"/>
  <c r="L34" i="7"/>
  <c r="P34" i="7"/>
  <c r="T34" i="7"/>
  <c r="X34" i="7"/>
  <c r="AB34" i="7"/>
  <c r="AF34" i="7"/>
  <c r="AG33" i="8"/>
  <c r="AG32" i="8" s="1"/>
  <c r="AC33" i="8"/>
  <c r="AC32" i="8" s="1"/>
  <c r="Y33" i="8"/>
  <c r="Y32" i="8" s="1"/>
  <c r="U33" i="8"/>
  <c r="U32" i="8" s="1"/>
  <c r="Q33" i="8"/>
  <c r="Q32" i="8" s="1"/>
  <c r="J33" i="8"/>
  <c r="J32" i="8" s="1"/>
  <c r="D54" i="2"/>
  <c r="AD52" i="2"/>
  <c r="AD53" i="2" s="1"/>
  <c r="Z52" i="2"/>
  <c r="Z53" i="2" s="1"/>
  <c r="V52" i="2"/>
  <c r="V53" i="2" s="1"/>
  <c r="R52" i="2"/>
  <c r="R53" i="2" s="1"/>
  <c r="N52" i="2"/>
  <c r="N53" i="2" s="1"/>
  <c r="J52" i="2"/>
  <c r="J53" i="2" s="1"/>
  <c r="F52" i="2"/>
  <c r="F53" i="2" s="1"/>
  <c r="AE54" i="2"/>
  <c r="AA54" i="2"/>
  <c r="W54" i="2"/>
  <c r="S54" i="2"/>
  <c r="O54" i="2"/>
  <c r="K54" i="2"/>
  <c r="G54" i="2"/>
  <c r="K3" i="5"/>
  <c r="AF33" i="8"/>
  <c r="AF32" i="8" s="1"/>
  <c r="AB33" i="8"/>
  <c r="AB32" i="8" s="1"/>
  <c r="X33" i="8"/>
  <c r="X32" i="8" s="1"/>
  <c r="T33" i="8"/>
  <c r="T32" i="8" s="1"/>
  <c r="P33" i="8"/>
  <c r="P32" i="8" s="1"/>
  <c r="AG52" i="2"/>
  <c r="AG53" i="2" s="1"/>
  <c r="AC52" i="2"/>
  <c r="AC53" i="2" s="1"/>
  <c r="Y52" i="2"/>
  <c r="Y53" i="2" s="1"/>
  <c r="U52" i="2"/>
  <c r="U53" i="2" s="1"/>
  <c r="Q52" i="2"/>
  <c r="Q53" i="2" s="1"/>
  <c r="M52" i="2"/>
  <c r="M53" i="2" s="1"/>
  <c r="I52" i="2"/>
  <c r="I53" i="2" s="1"/>
  <c r="E52" i="2"/>
  <c r="E53" i="2" s="1"/>
  <c r="AD54" i="2"/>
  <c r="Z54" i="2"/>
  <c r="V54" i="2"/>
  <c r="V55" i="2" s="1"/>
  <c r="R54" i="2"/>
  <c r="R55" i="2" s="1"/>
  <c r="N54" i="2"/>
  <c r="N55" i="2" s="1"/>
  <c r="J54" i="2"/>
  <c r="F54" i="2"/>
  <c r="J56" i="5"/>
  <c r="AE33" i="8"/>
  <c r="AE32" i="8" s="1"/>
  <c r="AA33" i="8"/>
  <c r="AA32" i="8" s="1"/>
  <c r="W33" i="8"/>
  <c r="W32" i="8" s="1"/>
  <c r="S33" i="8"/>
  <c r="S32" i="8" s="1"/>
  <c r="O33" i="8"/>
  <c r="O32" i="8" s="1"/>
  <c r="AF52" i="2"/>
  <c r="AF53" i="2" s="1"/>
  <c r="AB52" i="2"/>
  <c r="AB53" i="2" s="1"/>
  <c r="X52" i="2"/>
  <c r="X53" i="2" s="1"/>
  <c r="T52" i="2"/>
  <c r="T53" i="2" s="1"/>
  <c r="P52" i="2"/>
  <c r="P53" i="2" s="1"/>
  <c r="L52" i="2"/>
  <c r="L53" i="2" s="1"/>
  <c r="H52" i="2"/>
  <c r="H53" i="2" s="1"/>
  <c r="AG54" i="2"/>
  <c r="AG55" i="2" s="1"/>
  <c r="AC54" i="2"/>
  <c r="Y54" i="2"/>
  <c r="U54" i="2"/>
  <c r="Q54" i="2"/>
  <c r="M54" i="2"/>
  <c r="M55" i="2" s="1"/>
  <c r="I54" i="2"/>
  <c r="E54" i="2"/>
  <c r="D33" i="8"/>
  <c r="AD33" i="8"/>
  <c r="AD32" i="8" s="1"/>
  <c r="Z33" i="8"/>
  <c r="Z32" i="8" s="1"/>
  <c r="V33" i="8"/>
  <c r="V32" i="8" s="1"/>
  <c r="R33" i="8"/>
  <c r="R32" i="8" s="1"/>
  <c r="N33" i="8"/>
  <c r="N32" i="8" s="1"/>
  <c r="D52" i="2"/>
  <c r="AE52" i="2"/>
  <c r="AE53" i="2" s="1"/>
  <c r="AA52" i="2"/>
  <c r="W52" i="2"/>
  <c r="W53" i="2" s="1"/>
  <c r="S52" i="2"/>
  <c r="S53" i="2" s="1"/>
  <c r="O52" i="2"/>
  <c r="K52" i="2"/>
  <c r="K53" i="2" s="1"/>
  <c r="G52" i="2"/>
  <c r="G53" i="2" s="1"/>
  <c r="AF54" i="2"/>
  <c r="AB54" i="2"/>
  <c r="X54" i="2"/>
  <c r="T54" i="2"/>
  <c r="P54" i="2"/>
  <c r="L54" i="2"/>
  <c r="A32" i="6"/>
  <c r="C32" i="6" s="1"/>
  <c r="AI33" i="6"/>
  <c r="S33" i="6" l="1"/>
  <c r="AH33" i="6"/>
  <c r="O55" i="2"/>
  <c r="AH55" i="2"/>
  <c r="AD55" i="2"/>
  <c r="Q55" i="2"/>
  <c r="U55" i="2"/>
  <c r="D55" i="2"/>
  <c r="AJ33" i="6"/>
  <c r="AK33" i="6"/>
  <c r="AL33" i="6"/>
  <c r="J55" i="2"/>
  <c r="F55" i="2"/>
  <c r="AA55" i="2"/>
  <c r="Y55" i="2"/>
  <c r="Z55" i="2"/>
  <c r="I55" i="2"/>
  <c r="E55" i="2"/>
  <c r="H55" i="2"/>
  <c r="X55" i="2"/>
  <c r="W33" i="6"/>
  <c r="AA53" i="2"/>
  <c r="T55" i="2"/>
  <c r="AE55" i="2"/>
  <c r="P55" i="2"/>
  <c r="AF55" i="2"/>
  <c r="K55" i="2"/>
  <c r="D53" i="2"/>
  <c r="AC55" i="2"/>
  <c r="L55" i="2"/>
  <c r="AB55" i="2"/>
  <c r="O53" i="2"/>
  <c r="S55" i="2"/>
  <c r="AA33" i="6"/>
  <c r="B52" i="2"/>
  <c r="B53" i="2" s="1"/>
  <c r="F22" i="5" s="1"/>
  <c r="J60" i="5" s="1"/>
  <c r="B54" i="2"/>
  <c r="J61" i="5" s="1"/>
  <c r="G55" i="2"/>
  <c r="W55" i="2"/>
  <c r="Q33" i="6"/>
  <c r="V33" i="6"/>
  <c r="AB33" i="6"/>
  <c r="AG33" i="6"/>
  <c r="J33" i="6"/>
  <c r="R33" i="6"/>
  <c r="X33" i="6"/>
  <c r="AC33" i="6"/>
  <c r="D33" i="6"/>
  <c r="N33" i="6"/>
  <c r="T33" i="6"/>
  <c r="Y33" i="6"/>
  <c r="AD33" i="6"/>
  <c r="P33" i="6"/>
  <c r="U33" i="6"/>
  <c r="Z33" i="6"/>
  <c r="AF33" i="6"/>
  <c r="O33" i="6"/>
  <c r="AE33" i="6"/>
  <c r="M33" i="6"/>
  <c r="M33" i="8"/>
  <c r="M32" i="8" s="1"/>
  <c r="B34" i="7"/>
  <c r="D32" i="8"/>
  <c r="B55" i="2" l="1"/>
  <c r="G22" i="5" s="1"/>
  <c r="J62" i="5" s="1"/>
  <c r="D22" i="5"/>
  <c r="E22" i="5" s="1"/>
  <c r="J59" i="5" s="1"/>
  <c r="L33" i="8"/>
  <c r="L32" i="8" s="1"/>
  <c r="L33" i="6"/>
  <c r="K33" i="8"/>
  <c r="K32" i="8" s="1"/>
  <c r="K33" i="6"/>
  <c r="J58" i="5" l="1"/>
  <c r="J65" i="5" s="1"/>
  <c r="J67" i="5" s="1"/>
  <c r="I33" i="6"/>
  <c r="I33" i="8"/>
  <c r="I32" i="8" s="1"/>
  <c r="AD57" i="5" l="1"/>
  <c r="AC57" i="5"/>
  <c r="AE2" i="5"/>
  <c r="AE1" i="5"/>
  <c r="AE3" i="5" s="1"/>
  <c r="AD2" i="5"/>
  <c r="AD1" i="5"/>
  <c r="AD3" i="5" s="1"/>
  <c r="A168" i="2"/>
  <c r="A167" i="2"/>
  <c r="A163" i="2"/>
  <c r="A162" i="2"/>
  <c r="C102" i="8"/>
  <c r="B101" i="8"/>
  <c r="B101" i="6" s="1"/>
  <c r="A101" i="8"/>
  <c r="A102" i="7" s="1"/>
  <c r="C99" i="8"/>
  <c r="B98" i="8"/>
  <c r="B98" i="6" s="1"/>
  <c r="A98" i="8"/>
  <c r="AH102" i="8" l="1"/>
  <c r="AH101" i="8" s="1"/>
  <c r="AH99" i="8"/>
  <c r="AH98" i="8" s="1"/>
  <c r="F164" i="2"/>
  <c r="AH164" i="2"/>
  <c r="AH162" i="2"/>
  <c r="AH163" i="2" s="1"/>
  <c r="E169" i="2"/>
  <c r="AH169" i="2"/>
  <c r="AH167" i="2"/>
  <c r="AH168" i="2" s="1"/>
  <c r="D99" i="8"/>
  <c r="R167" i="2"/>
  <c r="R168" i="2" s="1"/>
  <c r="O169" i="2"/>
  <c r="J167" i="2"/>
  <c r="J168" i="2" s="1"/>
  <c r="G169" i="2"/>
  <c r="AF162" i="2"/>
  <c r="AF163" i="2" s="1"/>
  <c r="D169" i="2"/>
  <c r="AE169" i="2"/>
  <c r="R99" i="8"/>
  <c r="R98" i="8" s="1"/>
  <c r="K102" i="8"/>
  <c r="K101" i="8" s="1"/>
  <c r="X162" i="2"/>
  <c r="X163" i="2" s="1"/>
  <c r="Z167" i="2"/>
  <c r="Z168" i="2" s="1"/>
  <c r="W169" i="2"/>
  <c r="AC56" i="5"/>
  <c r="AE167" i="2"/>
  <c r="AE168" i="2" s="1"/>
  <c r="W167" i="2"/>
  <c r="W168" i="2" s="1"/>
  <c r="O167" i="2"/>
  <c r="O168" i="2" s="1"/>
  <c r="G167" i="2"/>
  <c r="AB169" i="2"/>
  <c r="T169" i="2"/>
  <c r="L169" i="2"/>
  <c r="AD167" i="2"/>
  <c r="AD168" i="2" s="1"/>
  <c r="V167" i="2"/>
  <c r="V168" i="2" s="1"/>
  <c r="N167" i="2"/>
  <c r="N168" i="2" s="1"/>
  <c r="F167" i="2"/>
  <c r="F168" i="2" s="1"/>
  <c r="AA169" i="2"/>
  <c r="S169" i="2"/>
  <c r="K169" i="2"/>
  <c r="M164" i="2"/>
  <c r="D167" i="2"/>
  <c r="D168" i="2" s="1"/>
  <c r="AA167" i="2"/>
  <c r="AA168" i="2" s="1"/>
  <c r="S167" i="2"/>
  <c r="S168" i="2" s="1"/>
  <c r="K167" i="2"/>
  <c r="K168" i="2" s="1"/>
  <c r="AF169" i="2"/>
  <c r="X169" i="2"/>
  <c r="P169" i="2"/>
  <c r="H169" i="2"/>
  <c r="V102" i="8"/>
  <c r="V101" i="8" s="1"/>
  <c r="C102" i="6"/>
  <c r="AK102" i="6" s="1"/>
  <c r="C103" i="7"/>
  <c r="G103" i="7" s="1"/>
  <c r="D102" i="8"/>
  <c r="R102" i="8"/>
  <c r="R101" i="8" s="1"/>
  <c r="A99" i="7"/>
  <c r="AD102" i="8"/>
  <c r="AD101" i="8" s="1"/>
  <c r="N102" i="8"/>
  <c r="N101" i="8" s="1"/>
  <c r="A98" i="6"/>
  <c r="C98" i="6" s="1"/>
  <c r="B99" i="7"/>
  <c r="Z102" i="8"/>
  <c r="Z101" i="8" s="1"/>
  <c r="J102" i="8"/>
  <c r="J101" i="8" s="1"/>
  <c r="B102" i="7"/>
  <c r="J99" i="8"/>
  <c r="J98" i="8" s="1"/>
  <c r="Z99" i="8"/>
  <c r="Z98" i="8" s="1"/>
  <c r="N99" i="8"/>
  <c r="N98" i="8" s="1"/>
  <c r="AD99" i="8"/>
  <c r="AD98" i="8" s="1"/>
  <c r="C100" i="7"/>
  <c r="E100" i="7" s="1"/>
  <c r="C99" i="6"/>
  <c r="V99" i="8"/>
  <c r="V98" i="8" s="1"/>
  <c r="AF100" i="7"/>
  <c r="AB100" i="7"/>
  <c r="X100" i="7"/>
  <c r="T100" i="7"/>
  <c r="P100" i="7"/>
  <c r="L100" i="7"/>
  <c r="H100" i="7"/>
  <c r="AC102" i="8"/>
  <c r="AC101" i="8" s="1"/>
  <c r="U102" i="8"/>
  <c r="U101" i="8" s="1"/>
  <c r="M102" i="8"/>
  <c r="M101" i="8" s="1"/>
  <c r="AE100" i="7"/>
  <c r="AA100" i="7"/>
  <c r="W100" i="7"/>
  <c r="S100" i="7"/>
  <c r="O100" i="7"/>
  <c r="K100" i="7"/>
  <c r="G100" i="7"/>
  <c r="AD56" i="5"/>
  <c r="P162" i="2"/>
  <c r="P163" i="2" s="1"/>
  <c r="AG167" i="2"/>
  <c r="AG168" i="2" s="1"/>
  <c r="AC167" i="2"/>
  <c r="AC168" i="2" s="1"/>
  <c r="Y167" i="2"/>
  <c r="Y168" i="2" s="1"/>
  <c r="U167" i="2"/>
  <c r="U168" i="2" s="1"/>
  <c r="Q167" i="2"/>
  <c r="Q168" i="2" s="1"/>
  <c r="M167" i="2"/>
  <c r="M168" i="2" s="1"/>
  <c r="I167" i="2"/>
  <c r="I168" i="2" s="1"/>
  <c r="E167" i="2"/>
  <c r="E168" i="2" s="1"/>
  <c r="AD169" i="2"/>
  <c r="Z169" i="2"/>
  <c r="V169" i="2"/>
  <c r="R169" i="2"/>
  <c r="N169" i="2"/>
  <c r="J169" i="2"/>
  <c r="F169" i="2"/>
  <c r="A101" i="6"/>
  <c r="C101" i="6" s="1"/>
  <c r="AH102" i="6" s="1"/>
  <c r="AJ102" i="6"/>
  <c r="D100" i="7"/>
  <c r="AD100" i="7"/>
  <c r="Z100" i="7"/>
  <c r="V100" i="7"/>
  <c r="R100" i="7"/>
  <c r="N100" i="7"/>
  <c r="J100" i="7"/>
  <c r="F100" i="7"/>
  <c r="AG102" i="8"/>
  <c r="AG101" i="8" s="1"/>
  <c r="Y102" i="8"/>
  <c r="Y101" i="8" s="1"/>
  <c r="Q102" i="8"/>
  <c r="Q101" i="8" s="1"/>
  <c r="I102" i="8"/>
  <c r="I101" i="8" s="1"/>
  <c r="I99" i="8"/>
  <c r="I98" i="8" s="1"/>
  <c r="AF102" i="8"/>
  <c r="AF101" i="8" s="1"/>
  <c r="AB102" i="8"/>
  <c r="AB101" i="8" s="1"/>
  <c r="X102" i="8"/>
  <c r="X101" i="8" s="1"/>
  <c r="T102" i="8"/>
  <c r="T101" i="8" s="1"/>
  <c r="P102" i="8"/>
  <c r="P101" i="8" s="1"/>
  <c r="L102" i="8"/>
  <c r="L101" i="8" s="1"/>
  <c r="AE102" i="8"/>
  <c r="AE101" i="8" s="1"/>
  <c r="AA102" i="8"/>
  <c r="AA101" i="8" s="1"/>
  <c r="W102" i="8"/>
  <c r="W101" i="8" s="1"/>
  <c r="S102" i="8"/>
  <c r="S101" i="8" s="1"/>
  <c r="O102" i="8"/>
  <c r="O101" i="8" s="1"/>
  <c r="AC164" i="2"/>
  <c r="AF167" i="2"/>
  <c r="AF168" i="2" s="1"/>
  <c r="AB167" i="2"/>
  <c r="AB168" i="2" s="1"/>
  <c r="X167" i="2"/>
  <c r="X168" i="2" s="1"/>
  <c r="T167" i="2"/>
  <c r="T168" i="2" s="1"/>
  <c r="P167" i="2"/>
  <c r="P168" i="2" s="1"/>
  <c r="L167" i="2"/>
  <c r="L168" i="2" s="1"/>
  <c r="H167" i="2"/>
  <c r="H168" i="2" s="1"/>
  <c r="AG169" i="2"/>
  <c r="AC169" i="2"/>
  <c r="Y169" i="2"/>
  <c r="U169" i="2"/>
  <c r="Q169" i="2"/>
  <c r="M169" i="2"/>
  <c r="I169" i="2"/>
  <c r="AL102" i="6"/>
  <c r="AG100" i="7"/>
  <c r="AC100" i="7"/>
  <c r="Y100" i="7"/>
  <c r="U100" i="7"/>
  <c r="Q100" i="7"/>
  <c r="M100" i="7"/>
  <c r="I100" i="7"/>
  <c r="AI102" i="6"/>
  <c r="H162" i="2"/>
  <c r="H163" i="2" s="1"/>
  <c r="U164" i="2"/>
  <c r="E164" i="2"/>
  <c r="D164" i="2"/>
  <c r="R162" i="2"/>
  <c r="R163" i="2" s="1"/>
  <c r="AE164" i="2"/>
  <c r="O164" i="2"/>
  <c r="Z162" i="2"/>
  <c r="Z163" i="2" s="1"/>
  <c r="J162" i="2"/>
  <c r="J163" i="2" s="1"/>
  <c r="W164" i="2"/>
  <c r="G164" i="2"/>
  <c r="AD162" i="2"/>
  <c r="AD163" i="2" s="1"/>
  <c r="V162" i="2"/>
  <c r="V163" i="2" s="1"/>
  <c r="N162" i="2"/>
  <c r="N163" i="2" s="1"/>
  <c r="F162" i="2"/>
  <c r="F163" i="2" s="1"/>
  <c r="AA164" i="2"/>
  <c r="S164" i="2"/>
  <c r="K164" i="2"/>
  <c r="AB162" i="2"/>
  <c r="AB163" i="2" s="1"/>
  <c r="T162" i="2"/>
  <c r="T163" i="2" s="1"/>
  <c r="L162" i="2"/>
  <c r="L163" i="2" s="1"/>
  <c r="AG164" i="2"/>
  <c r="Y164" i="2"/>
  <c r="Q164" i="2"/>
  <c r="I164" i="2"/>
  <c r="D162" i="2"/>
  <c r="AE162" i="2"/>
  <c r="AE163" i="2" s="1"/>
  <c r="AA162" i="2"/>
  <c r="AA163" i="2" s="1"/>
  <c r="W162" i="2"/>
  <c r="W163" i="2" s="1"/>
  <c r="S162" i="2"/>
  <c r="S163" i="2" s="1"/>
  <c r="O162" i="2"/>
  <c r="O163" i="2" s="1"/>
  <c r="K162" i="2"/>
  <c r="K163" i="2" s="1"/>
  <c r="G162" i="2"/>
  <c r="G163" i="2" s="1"/>
  <c r="AF164" i="2"/>
  <c r="AB164" i="2"/>
  <c r="X164" i="2"/>
  <c r="T164" i="2"/>
  <c r="P164" i="2"/>
  <c r="L164" i="2"/>
  <c r="H164" i="2"/>
  <c r="AG162" i="2"/>
  <c r="AG163" i="2" s="1"/>
  <c r="AC162" i="2"/>
  <c r="AC163" i="2" s="1"/>
  <c r="Y162" i="2"/>
  <c r="Y163" i="2" s="1"/>
  <c r="U162" i="2"/>
  <c r="U163" i="2" s="1"/>
  <c r="Q162" i="2"/>
  <c r="Q163" i="2" s="1"/>
  <c r="M162" i="2"/>
  <c r="M163" i="2" s="1"/>
  <c r="I162" i="2"/>
  <c r="I163" i="2" s="1"/>
  <c r="E162" i="2"/>
  <c r="E163" i="2" s="1"/>
  <c r="AD164" i="2"/>
  <c r="Z164" i="2"/>
  <c r="V164" i="2"/>
  <c r="R164" i="2"/>
  <c r="N164" i="2"/>
  <c r="J164" i="2"/>
  <c r="AC99" i="8"/>
  <c r="AC98" i="8" s="1"/>
  <c r="Y99" i="8"/>
  <c r="Y98" i="8" s="1"/>
  <c r="M99" i="8"/>
  <c r="M98" i="8" s="1"/>
  <c r="AF99" i="8"/>
  <c r="AF98" i="8" s="1"/>
  <c r="AB99" i="8"/>
  <c r="AB98" i="8" s="1"/>
  <c r="X99" i="8"/>
  <c r="X98" i="8" s="1"/>
  <c r="T99" i="8"/>
  <c r="T98" i="8" s="1"/>
  <c r="P99" i="8"/>
  <c r="P98" i="8" s="1"/>
  <c r="L99" i="8"/>
  <c r="L98" i="8" s="1"/>
  <c r="AG99" i="8"/>
  <c r="AG98" i="8" s="1"/>
  <c r="U99" i="8"/>
  <c r="U98" i="8" s="1"/>
  <c r="Q99" i="8"/>
  <c r="Q98" i="8" s="1"/>
  <c r="AE99" i="8"/>
  <c r="AE98" i="8" s="1"/>
  <c r="AA99" i="8"/>
  <c r="AA98" i="8" s="1"/>
  <c r="W99" i="8"/>
  <c r="W98" i="8" s="1"/>
  <c r="S99" i="8"/>
  <c r="S98" i="8" s="1"/>
  <c r="O99" i="8"/>
  <c r="O98" i="8" s="1"/>
  <c r="K99" i="8"/>
  <c r="K98" i="8" s="1"/>
  <c r="AB57" i="5"/>
  <c r="AC2" i="5"/>
  <c r="J2" i="5"/>
  <c r="I2" i="5"/>
  <c r="J1" i="5"/>
  <c r="I56" i="5" s="1"/>
  <c r="I1" i="5"/>
  <c r="H64" i="5" s="1"/>
  <c r="AC1" i="5"/>
  <c r="AB64" i="5" s="1"/>
  <c r="I57" i="5"/>
  <c r="H57" i="5"/>
  <c r="I103" i="7" l="1"/>
  <c r="J103" i="7"/>
  <c r="H103" i="7"/>
  <c r="Z103" i="7"/>
  <c r="Y103" i="7"/>
  <c r="X103" i="7"/>
  <c r="S103" i="7"/>
  <c r="X165" i="2"/>
  <c r="J170" i="2"/>
  <c r="Z170" i="2"/>
  <c r="AE170" i="2"/>
  <c r="V170" i="2"/>
  <c r="AH100" i="7"/>
  <c r="AH99" i="6"/>
  <c r="AH103" i="7"/>
  <c r="U99" i="6"/>
  <c r="AH165" i="2"/>
  <c r="AF165" i="2"/>
  <c r="R170" i="2"/>
  <c r="AH170" i="2"/>
  <c r="O99" i="6"/>
  <c r="V103" i="7"/>
  <c r="F103" i="7"/>
  <c r="U103" i="7"/>
  <c r="E103" i="7"/>
  <c r="T103" i="7"/>
  <c r="AE103" i="7"/>
  <c r="O103" i="7"/>
  <c r="AE99" i="6"/>
  <c r="D103" i="7"/>
  <c r="R103" i="7"/>
  <c r="AG103" i="7"/>
  <c r="Q103" i="7"/>
  <c r="AF103" i="7"/>
  <c r="P103" i="7"/>
  <c r="AA103" i="7"/>
  <c r="K103" i="7"/>
  <c r="AI99" i="6"/>
  <c r="AD103" i="7"/>
  <c r="N103" i="7"/>
  <c r="AC103" i="7"/>
  <c r="M103" i="7"/>
  <c r="AB103" i="7"/>
  <c r="L103" i="7"/>
  <c r="W103" i="7"/>
  <c r="D170" i="2"/>
  <c r="S170" i="2"/>
  <c r="G170" i="2"/>
  <c r="W170" i="2"/>
  <c r="AD99" i="6"/>
  <c r="AB165" i="2"/>
  <c r="O170" i="2"/>
  <c r="Q170" i="2"/>
  <c r="AG170" i="2"/>
  <c r="F170" i="2"/>
  <c r="M170" i="2"/>
  <c r="AC170" i="2"/>
  <c r="U170" i="2"/>
  <c r="E170" i="2"/>
  <c r="P165" i="2"/>
  <c r="AF170" i="2"/>
  <c r="AB170" i="2"/>
  <c r="K170" i="2"/>
  <c r="N170" i="2"/>
  <c r="P170" i="2"/>
  <c r="L170" i="2"/>
  <c r="F33" i="6"/>
  <c r="F33" i="8"/>
  <c r="F32" i="8" s="1"/>
  <c r="G33" i="8"/>
  <c r="G32" i="8" s="1"/>
  <c r="G33" i="6"/>
  <c r="H33" i="8"/>
  <c r="H32" i="8" s="1"/>
  <c r="H33" i="6"/>
  <c r="AA170" i="2"/>
  <c r="S99" i="6"/>
  <c r="I99" i="6"/>
  <c r="Y99" i="6"/>
  <c r="L99" i="6"/>
  <c r="AB99" i="6"/>
  <c r="R99" i="6"/>
  <c r="D99" i="6"/>
  <c r="W99" i="6"/>
  <c r="M99" i="6"/>
  <c r="AC99" i="6"/>
  <c r="P99" i="6"/>
  <c r="AF99" i="6"/>
  <c r="V99" i="6"/>
  <c r="AA99" i="6"/>
  <c r="Q99" i="6"/>
  <c r="AG99" i="6"/>
  <c r="T99" i="6"/>
  <c r="J99" i="6"/>
  <c r="Z99" i="6"/>
  <c r="K99" i="6"/>
  <c r="X99" i="6"/>
  <c r="N99" i="6"/>
  <c r="Z165" i="2"/>
  <c r="D165" i="2"/>
  <c r="G168" i="2"/>
  <c r="T170" i="2"/>
  <c r="Y170" i="2"/>
  <c r="AD165" i="2"/>
  <c r="T165" i="2"/>
  <c r="B167" i="2"/>
  <c r="D46" i="5" s="1"/>
  <c r="H170" i="2"/>
  <c r="I170" i="2"/>
  <c r="AD170" i="2"/>
  <c r="X170" i="2"/>
  <c r="B169" i="2"/>
  <c r="AD61" i="5" s="1"/>
  <c r="AK99" i="6"/>
  <c r="AL99" i="6"/>
  <c r="AJ99" i="6"/>
  <c r="I102" i="6"/>
  <c r="M102" i="6"/>
  <c r="Q102" i="6"/>
  <c r="U102" i="6"/>
  <c r="Y102" i="6"/>
  <c r="AC102" i="6"/>
  <c r="AG102" i="6"/>
  <c r="K102" i="6"/>
  <c r="O102" i="6"/>
  <c r="S102" i="6"/>
  <c r="W102" i="6"/>
  <c r="AA102" i="6"/>
  <c r="AE102" i="6"/>
  <c r="J102" i="6"/>
  <c r="N102" i="6"/>
  <c r="R102" i="6"/>
  <c r="V102" i="6"/>
  <c r="Z102" i="6"/>
  <c r="AD102" i="6"/>
  <c r="D102" i="6"/>
  <c r="L102" i="6"/>
  <c r="P102" i="6"/>
  <c r="T102" i="6"/>
  <c r="X102" i="6"/>
  <c r="AB102" i="6"/>
  <c r="AF102" i="6"/>
  <c r="AA165" i="2"/>
  <c r="D163" i="2"/>
  <c r="N165" i="2"/>
  <c r="G102" i="8"/>
  <c r="G101" i="8" s="1"/>
  <c r="G102" i="6"/>
  <c r="G99" i="6"/>
  <c r="F102" i="6"/>
  <c r="F99" i="6"/>
  <c r="F102" i="8"/>
  <c r="F101" i="8" s="1"/>
  <c r="F99" i="8"/>
  <c r="F98" i="8" s="1"/>
  <c r="G99" i="8"/>
  <c r="G98" i="8" s="1"/>
  <c r="H99" i="6"/>
  <c r="H102" i="6"/>
  <c r="H102" i="8"/>
  <c r="H101" i="8" s="1"/>
  <c r="H99" i="8"/>
  <c r="H98" i="8" s="1"/>
  <c r="Y165" i="2"/>
  <c r="AE165" i="2"/>
  <c r="R165" i="2"/>
  <c r="H165" i="2"/>
  <c r="V165" i="2"/>
  <c r="L165" i="2"/>
  <c r="AG165" i="2"/>
  <c r="J165" i="2"/>
  <c r="B100" i="7"/>
  <c r="O165" i="2"/>
  <c r="F165" i="2"/>
  <c r="B164" i="2"/>
  <c r="AC61" i="5" s="1"/>
  <c r="AC165" i="2"/>
  <c r="W165" i="2"/>
  <c r="M165" i="2"/>
  <c r="I165" i="2"/>
  <c r="U165" i="2"/>
  <c r="B162" i="2"/>
  <c r="G165" i="2"/>
  <c r="Q165" i="2"/>
  <c r="K165" i="2"/>
  <c r="E165" i="2"/>
  <c r="S165" i="2"/>
  <c r="D101" i="8"/>
  <c r="D98" i="8"/>
  <c r="AC3" i="5"/>
  <c r="I64" i="5"/>
  <c r="J3" i="5"/>
  <c r="I3" i="5"/>
  <c r="H56" i="5"/>
  <c r="AB56" i="5"/>
  <c r="A48" i="2"/>
  <c r="A47" i="2"/>
  <c r="C27" i="8"/>
  <c r="C30" i="8"/>
  <c r="B29" i="8"/>
  <c r="B29" i="6" s="1"/>
  <c r="A29" i="8"/>
  <c r="A29" i="6" s="1"/>
  <c r="C29" i="6" s="1"/>
  <c r="AH30" i="8" l="1"/>
  <c r="AH29" i="8" s="1"/>
  <c r="B103" i="7"/>
  <c r="H49" i="2"/>
  <c r="AH49" i="2"/>
  <c r="AH47" i="2"/>
  <c r="AH48" i="2" s="1"/>
  <c r="B170" i="2"/>
  <c r="G46" i="5" s="1"/>
  <c r="AD62" i="5" s="1"/>
  <c r="B168" i="2"/>
  <c r="F46" i="5" s="1"/>
  <c r="AD60" i="5" s="1"/>
  <c r="AD58" i="5"/>
  <c r="E46" i="5"/>
  <c r="AD59" i="5" s="1"/>
  <c r="B163" i="2"/>
  <c r="F45" i="5" s="1"/>
  <c r="AC60" i="5" s="1"/>
  <c r="D45" i="5"/>
  <c r="B165" i="2"/>
  <c r="G45" i="5" s="1"/>
  <c r="AC62" i="5" s="1"/>
  <c r="Z30" i="8"/>
  <c r="Z29" i="8" s="1"/>
  <c r="AF49" i="2"/>
  <c r="S30" i="8"/>
  <c r="S29" i="8" s="1"/>
  <c r="AB30" i="8"/>
  <c r="AB29" i="8" s="1"/>
  <c r="T47" i="2"/>
  <c r="T48" i="2" s="1"/>
  <c r="D49" i="2"/>
  <c r="Q49" i="2"/>
  <c r="A30" i="7"/>
  <c r="H47" i="2"/>
  <c r="H48" i="2" s="1"/>
  <c r="C30" i="6"/>
  <c r="AL30" i="6" s="1"/>
  <c r="F30" i="8"/>
  <c r="F29" i="8" s="1"/>
  <c r="T30" i="8"/>
  <c r="T29" i="8" s="1"/>
  <c r="AG30" i="8"/>
  <c r="AG29" i="8" s="1"/>
  <c r="AF47" i="2"/>
  <c r="AF48" i="2" s="1"/>
  <c r="P47" i="2"/>
  <c r="P48" i="2" s="1"/>
  <c r="AC49" i="2"/>
  <c r="M49" i="2"/>
  <c r="C31" i="7"/>
  <c r="M30" i="8"/>
  <c r="M29" i="8" s="1"/>
  <c r="AA30" i="8"/>
  <c r="AA29" i="8" s="1"/>
  <c r="X47" i="2"/>
  <c r="X48" i="2" s="1"/>
  <c r="U49" i="2"/>
  <c r="L30" i="8"/>
  <c r="L29" i="8" s="1"/>
  <c r="AB47" i="2"/>
  <c r="AB48" i="2" s="1"/>
  <c r="L47" i="2"/>
  <c r="L48" i="2" s="1"/>
  <c r="Y49" i="2"/>
  <c r="I49" i="2"/>
  <c r="D47" i="2"/>
  <c r="D48" i="2" s="1"/>
  <c r="AD47" i="2"/>
  <c r="AD48" i="2" s="1"/>
  <c r="Z47" i="2"/>
  <c r="V47" i="2"/>
  <c r="V48" i="2" s="1"/>
  <c r="R47" i="2"/>
  <c r="R48" i="2" s="1"/>
  <c r="N47" i="2"/>
  <c r="N48" i="2" s="1"/>
  <c r="J47" i="2"/>
  <c r="J48" i="2" s="1"/>
  <c r="F47" i="2"/>
  <c r="F48" i="2" s="1"/>
  <c r="AE49" i="2"/>
  <c r="AA49" i="2"/>
  <c r="W49" i="2"/>
  <c r="S49" i="2"/>
  <c r="O49" i="2"/>
  <c r="K49" i="2"/>
  <c r="G49" i="2"/>
  <c r="AG47" i="2"/>
  <c r="AG48" i="2" s="1"/>
  <c r="AC47" i="2"/>
  <c r="Y47" i="2"/>
  <c r="Y48" i="2" s="1"/>
  <c r="U47" i="2"/>
  <c r="U48" i="2" s="1"/>
  <c r="Q47" i="2"/>
  <c r="Q48" i="2" s="1"/>
  <c r="M47" i="2"/>
  <c r="M48" i="2" s="1"/>
  <c r="I47" i="2"/>
  <c r="I48" i="2" s="1"/>
  <c r="E47" i="2"/>
  <c r="E48" i="2" s="1"/>
  <c r="AD49" i="2"/>
  <c r="Z49" i="2"/>
  <c r="V49" i="2"/>
  <c r="R49" i="2"/>
  <c r="N49" i="2"/>
  <c r="J49" i="2"/>
  <c r="F49" i="2"/>
  <c r="E49" i="2"/>
  <c r="AE47" i="2"/>
  <c r="AE48" i="2" s="1"/>
  <c r="AA47" i="2"/>
  <c r="AA48" i="2" s="1"/>
  <c r="W47" i="2"/>
  <c r="W48" i="2" s="1"/>
  <c r="S47" i="2"/>
  <c r="S48" i="2" s="1"/>
  <c r="O47" i="2"/>
  <c r="O48" i="2" s="1"/>
  <c r="K47" i="2"/>
  <c r="K48" i="2" s="1"/>
  <c r="G47" i="2"/>
  <c r="G48" i="2" s="1"/>
  <c r="AG49" i="2"/>
  <c r="AB49" i="2"/>
  <c r="X49" i="2"/>
  <c r="T49" i="2"/>
  <c r="P49" i="2"/>
  <c r="L49" i="2"/>
  <c r="B30" i="7"/>
  <c r="AF30" i="8"/>
  <c r="AF29" i="8" s="1"/>
  <c r="C96" i="8"/>
  <c r="B95" i="8"/>
  <c r="B96" i="7" s="1"/>
  <c r="A95" i="8"/>
  <c r="A96" i="7" s="1"/>
  <c r="B26" i="8"/>
  <c r="B27" i="7" s="1"/>
  <c r="A26" i="8"/>
  <c r="A27" i="7" s="1"/>
  <c r="A158" i="2"/>
  <c r="A157" i="2"/>
  <c r="A43" i="2"/>
  <c r="A42" i="2"/>
  <c r="C97" i="7" l="1"/>
  <c r="AH97" i="7" s="1"/>
  <c r="AH96" i="8"/>
  <c r="AH95" i="8" s="1"/>
  <c r="AH27" i="8"/>
  <c r="AH26" i="8" s="1"/>
  <c r="AH31" i="7"/>
  <c r="AH30" i="6"/>
  <c r="L50" i="2"/>
  <c r="AH50" i="2"/>
  <c r="AB50" i="2"/>
  <c r="AI30" i="6"/>
  <c r="AA30" i="6"/>
  <c r="Z30" i="6"/>
  <c r="M30" i="6"/>
  <c r="AK30" i="6"/>
  <c r="AG30" i="6"/>
  <c r="L30" i="6"/>
  <c r="AJ30" i="6"/>
  <c r="F30" i="6"/>
  <c r="S30" i="6"/>
  <c r="AB30" i="6"/>
  <c r="F44" i="2"/>
  <c r="AH42" i="2"/>
  <c r="AH43" i="2" s="1"/>
  <c r="AH44" i="2"/>
  <c r="E159" i="2"/>
  <c r="AH159" i="2"/>
  <c r="AH157" i="2"/>
  <c r="AH158" i="2" s="1"/>
  <c r="Z50" i="2"/>
  <c r="H50" i="2"/>
  <c r="E50" i="2"/>
  <c r="Z48" i="2"/>
  <c r="T50" i="2"/>
  <c r="X50" i="2"/>
  <c r="D50" i="2"/>
  <c r="AF31" i="7"/>
  <c r="R50" i="2"/>
  <c r="N50" i="2"/>
  <c r="AD50" i="2"/>
  <c r="P50" i="2"/>
  <c r="E45" i="5"/>
  <c r="AC59" i="5" s="1"/>
  <c r="AC58" i="5"/>
  <c r="AF50" i="2"/>
  <c r="I50" i="2"/>
  <c r="Y50" i="2"/>
  <c r="U50" i="2"/>
  <c r="W50" i="2"/>
  <c r="AA50" i="2"/>
  <c r="AC50" i="2"/>
  <c r="S42" i="2"/>
  <c r="S43" i="2" s="1"/>
  <c r="AC48" i="2"/>
  <c r="AF30" i="6"/>
  <c r="M50" i="2"/>
  <c r="E31" i="7"/>
  <c r="I31" i="7"/>
  <c r="M31" i="7"/>
  <c r="Q31" i="7"/>
  <c r="U31" i="7"/>
  <c r="Y31" i="7"/>
  <c r="AC31" i="7"/>
  <c r="D31" i="7"/>
  <c r="P31" i="7"/>
  <c r="AG31" i="7"/>
  <c r="F31" i="7"/>
  <c r="J31" i="7"/>
  <c r="N31" i="7"/>
  <c r="R31" i="7"/>
  <c r="V31" i="7"/>
  <c r="Z31" i="7"/>
  <c r="AD31" i="7"/>
  <c r="H31" i="7"/>
  <c r="L31" i="7"/>
  <c r="T31" i="7"/>
  <c r="X31" i="7"/>
  <c r="AB31" i="7"/>
  <c r="G31" i="7"/>
  <c r="K31" i="7"/>
  <c r="O31" i="7"/>
  <c r="S31" i="7"/>
  <c r="W31" i="7"/>
  <c r="AA31" i="7"/>
  <c r="AE31" i="7"/>
  <c r="T30" i="6"/>
  <c r="S50" i="2"/>
  <c r="G50" i="2"/>
  <c r="AG50" i="2"/>
  <c r="K50" i="2"/>
  <c r="B47" i="2"/>
  <c r="D21" i="5" s="1"/>
  <c r="Q50" i="2"/>
  <c r="F50" i="2"/>
  <c r="V50" i="2"/>
  <c r="O50" i="2"/>
  <c r="AE50" i="2"/>
  <c r="B49" i="2"/>
  <c r="I61" i="5" s="1"/>
  <c r="J50" i="2"/>
  <c r="H42" i="2"/>
  <c r="H43" i="2" s="1"/>
  <c r="W44" i="2"/>
  <c r="AF157" i="2"/>
  <c r="AF158" i="2" s="1"/>
  <c r="AD42" i="2"/>
  <c r="AD43" i="2" s="1"/>
  <c r="L44" i="2"/>
  <c r="D42" i="2"/>
  <c r="D43" i="2" s="1"/>
  <c r="N42" i="2"/>
  <c r="N43" i="2" s="1"/>
  <c r="Q44" i="2"/>
  <c r="X42" i="2"/>
  <c r="X43" i="2" s="1"/>
  <c r="AF44" i="2"/>
  <c r="G44" i="2"/>
  <c r="D44" i="2"/>
  <c r="AB42" i="2"/>
  <c r="AB43" i="2" s="1"/>
  <c r="W42" i="2"/>
  <c r="W43" i="2" s="1"/>
  <c r="R42" i="2"/>
  <c r="R43" i="2" s="1"/>
  <c r="L42" i="2"/>
  <c r="L43" i="2" s="1"/>
  <c r="G42" i="2"/>
  <c r="AB44" i="2"/>
  <c r="U44" i="2"/>
  <c r="P44" i="2"/>
  <c r="K44" i="2"/>
  <c r="X157" i="2"/>
  <c r="X158" i="2" s="1"/>
  <c r="AF42" i="2"/>
  <c r="AF43" i="2" s="1"/>
  <c r="AA42" i="2"/>
  <c r="AA43" i="2" s="1"/>
  <c r="V42" i="2"/>
  <c r="V43" i="2" s="1"/>
  <c r="P42" i="2"/>
  <c r="P43" i="2" s="1"/>
  <c r="K42" i="2"/>
  <c r="K43" i="2" s="1"/>
  <c r="F42" i="2"/>
  <c r="F43" i="2" s="1"/>
  <c r="Z44" i="2"/>
  <c r="T44" i="2"/>
  <c r="O44" i="2"/>
  <c r="I44" i="2"/>
  <c r="AE42" i="2"/>
  <c r="AE43" i="2" s="1"/>
  <c r="Z42" i="2"/>
  <c r="Z43" i="2" s="1"/>
  <c r="T42" i="2"/>
  <c r="T43" i="2" s="1"/>
  <c r="O42" i="2"/>
  <c r="O43" i="2" s="1"/>
  <c r="J42" i="2"/>
  <c r="J43" i="2" s="1"/>
  <c r="AG44" i="2"/>
  <c r="Y44" i="2"/>
  <c r="S44" i="2"/>
  <c r="M44" i="2"/>
  <c r="H44" i="2"/>
  <c r="AG96" i="8"/>
  <c r="AG95" i="8" s="1"/>
  <c r="Z96" i="8"/>
  <c r="Z95" i="8" s="1"/>
  <c r="L96" i="8"/>
  <c r="L95" i="8" s="1"/>
  <c r="B26" i="6"/>
  <c r="E97" i="7"/>
  <c r="I97" i="7"/>
  <c r="M97" i="7"/>
  <c r="Q97" i="7"/>
  <c r="U97" i="7"/>
  <c r="Y97" i="7"/>
  <c r="AC97" i="7"/>
  <c r="AG97" i="7"/>
  <c r="K97" i="7"/>
  <c r="O97" i="7"/>
  <c r="W97" i="7"/>
  <c r="AE97" i="7"/>
  <c r="F97" i="7"/>
  <c r="J97" i="7"/>
  <c r="N97" i="7"/>
  <c r="R97" i="7"/>
  <c r="V97" i="7"/>
  <c r="Z97" i="7"/>
  <c r="AD97" i="7"/>
  <c r="D97" i="7"/>
  <c r="G97" i="7"/>
  <c r="S97" i="7"/>
  <c r="AA97" i="7"/>
  <c r="H97" i="7"/>
  <c r="L97" i="7"/>
  <c r="AB97" i="7"/>
  <c r="P97" i="7"/>
  <c r="AF97" i="7"/>
  <c r="T97" i="7"/>
  <c r="AG42" i="2"/>
  <c r="AG43" i="2" s="1"/>
  <c r="AC42" i="2"/>
  <c r="AC43" i="2" s="1"/>
  <c r="Y42" i="2"/>
  <c r="Y43" i="2" s="1"/>
  <c r="U42" i="2"/>
  <c r="U43" i="2" s="1"/>
  <c r="Q42" i="2"/>
  <c r="Q43" i="2" s="1"/>
  <c r="M42" i="2"/>
  <c r="M43" i="2" s="1"/>
  <c r="I42" i="2"/>
  <c r="I43" i="2" s="1"/>
  <c r="E42" i="2"/>
  <c r="E43" i="2" s="1"/>
  <c r="AA44" i="2"/>
  <c r="V44" i="2"/>
  <c r="R44" i="2"/>
  <c r="N44" i="2"/>
  <c r="N45" i="2" s="1"/>
  <c r="J44" i="2"/>
  <c r="D159" i="2"/>
  <c r="Z157" i="2"/>
  <c r="Z158" i="2" s="1"/>
  <c r="AA96" i="8"/>
  <c r="AA95" i="8" s="1"/>
  <c r="M96" i="8"/>
  <c r="M95" i="8" s="1"/>
  <c r="A26" i="6"/>
  <c r="C26" i="6" s="1"/>
  <c r="C96" i="6"/>
  <c r="AL96" i="6" s="1"/>
  <c r="AD157" i="2"/>
  <c r="AD158" i="2" s="1"/>
  <c r="T157" i="2"/>
  <c r="T158" i="2" s="1"/>
  <c r="AF96" i="8"/>
  <c r="AF95" i="8" s="1"/>
  <c r="T96" i="8"/>
  <c r="T95" i="8" s="1"/>
  <c r="F96" i="8"/>
  <c r="F95" i="8" s="1"/>
  <c r="A95" i="6"/>
  <c r="C95" i="6" s="1"/>
  <c r="AH96" i="6" s="1"/>
  <c r="AB157" i="2"/>
  <c r="AB158" i="2" s="1"/>
  <c r="F27" i="8"/>
  <c r="F26" i="8" s="1"/>
  <c r="C28" i="7"/>
  <c r="G28" i="7" s="1"/>
  <c r="AB96" i="8"/>
  <c r="AB95" i="8" s="1"/>
  <c r="S96" i="8"/>
  <c r="S95" i="8" s="1"/>
  <c r="C27" i="6"/>
  <c r="AI27" i="6" s="1"/>
  <c r="B95" i="6"/>
  <c r="AG27" i="8"/>
  <c r="AG26" i="8" s="1"/>
  <c r="M27" i="8"/>
  <c r="M26" i="8" s="1"/>
  <c r="AF27" i="8"/>
  <c r="AF26" i="8" s="1"/>
  <c r="AB27" i="8"/>
  <c r="AB26" i="8" s="1"/>
  <c r="T27" i="8"/>
  <c r="T26" i="8" s="1"/>
  <c r="L27" i="8"/>
  <c r="L26" i="8" s="1"/>
  <c r="AA27" i="8"/>
  <c r="AA26" i="8" s="1"/>
  <c r="S27" i="8"/>
  <c r="S26" i="8" s="1"/>
  <c r="Z27" i="8"/>
  <c r="Z26" i="8" s="1"/>
  <c r="D157" i="2"/>
  <c r="AE157" i="2"/>
  <c r="AE158" i="2" s="1"/>
  <c r="AA157" i="2"/>
  <c r="AA158" i="2" s="1"/>
  <c r="W157" i="2"/>
  <c r="W158" i="2" s="1"/>
  <c r="S157" i="2"/>
  <c r="S158" i="2" s="1"/>
  <c r="O157" i="2"/>
  <c r="O158" i="2" s="1"/>
  <c r="K157" i="2"/>
  <c r="K158" i="2" s="1"/>
  <c r="G157" i="2"/>
  <c r="G158" i="2" s="1"/>
  <c r="AF159" i="2"/>
  <c r="AB159" i="2"/>
  <c r="T159" i="2"/>
  <c r="P159" i="2"/>
  <c r="L159" i="2"/>
  <c r="H159" i="2"/>
  <c r="V157" i="2"/>
  <c r="V158" i="2" s="1"/>
  <c r="R157" i="2"/>
  <c r="R158" i="2" s="1"/>
  <c r="N157" i="2"/>
  <c r="N158" i="2" s="1"/>
  <c r="J157" i="2"/>
  <c r="J158" i="2" s="1"/>
  <c r="F157" i="2"/>
  <c r="F158" i="2" s="1"/>
  <c r="AE159" i="2"/>
  <c r="AA159" i="2"/>
  <c r="W159" i="2"/>
  <c r="S159" i="2"/>
  <c r="O159" i="2"/>
  <c r="K159" i="2"/>
  <c r="G159" i="2"/>
  <c r="AG157" i="2"/>
  <c r="AG158" i="2" s="1"/>
  <c r="AC157" i="2"/>
  <c r="AC158" i="2" s="1"/>
  <c r="Y157" i="2"/>
  <c r="Y158" i="2" s="1"/>
  <c r="U157" i="2"/>
  <c r="U158" i="2" s="1"/>
  <c r="Q157" i="2"/>
  <c r="Q158" i="2" s="1"/>
  <c r="M157" i="2"/>
  <c r="M158" i="2" s="1"/>
  <c r="I157" i="2"/>
  <c r="I158" i="2" s="1"/>
  <c r="E157" i="2"/>
  <c r="E158" i="2" s="1"/>
  <c r="AD159" i="2"/>
  <c r="Z159" i="2"/>
  <c r="V159" i="2"/>
  <c r="R159" i="2"/>
  <c r="N159" i="2"/>
  <c r="J159" i="2"/>
  <c r="F159" i="2"/>
  <c r="P157" i="2"/>
  <c r="P158" i="2" s="1"/>
  <c r="L157" i="2"/>
  <c r="L158" i="2" s="1"/>
  <c r="H157" i="2"/>
  <c r="H158" i="2" s="1"/>
  <c r="AG159" i="2"/>
  <c r="AC159" i="2"/>
  <c r="Y159" i="2"/>
  <c r="U159" i="2"/>
  <c r="Q159" i="2"/>
  <c r="M159" i="2"/>
  <c r="I159" i="2"/>
  <c r="AH27" i="6" l="1"/>
  <c r="AH28" i="7"/>
  <c r="AH45" i="2"/>
  <c r="AK27" i="6"/>
  <c r="AJ96" i="6"/>
  <c r="AH160" i="2"/>
  <c r="D45" i="2"/>
  <c r="S45" i="2"/>
  <c r="B48" i="2"/>
  <c r="F21" i="5" s="1"/>
  <c r="I60" i="5" s="1"/>
  <c r="J45" i="2"/>
  <c r="AB160" i="2"/>
  <c r="D160" i="2"/>
  <c r="B31" i="7"/>
  <c r="AF160" i="2"/>
  <c r="AG45" i="2"/>
  <c r="B50" i="2"/>
  <c r="G21" i="5" s="1"/>
  <c r="I62" i="5" s="1"/>
  <c r="R45" i="2"/>
  <c r="P45" i="2"/>
  <c r="E21" i="5"/>
  <c r="I59" i="5" s="1"/>
  <c r="I58" i="5"/>
  <c r="I65" i="5" s="1"/>
  <c r="I67" i="5" s="1"/>
  <c r="K45" i="2"/>
  <c r="AC160" i="2"/>
  <c r="R160" i="2"/>
  <c r="G160" i="2"/>
  <c r="W160" i="2"/>
  <c r="M160" i="2"/>
  <c r="U45" i="2"/>
  <c r="H45" i="2"/>
  <c r="AB45" i="2"/>
  <c r="O45" i="2"/>
  <c r="Q45" i="2"/>
  <c r="Z45" i="2"/>
  <c r="AF45" i="2"/>
  <c r="M28" i="7"/>
  <c r="I28" i="7"/>
  <c r="V45" i="2"/>
  <c r="T45" i="2"/>
  <c r="D158" i="2"/>
  <c r="G43" i="2"/>
  <c r="G45" i="2"/>
  <c r="T160" i="2"/>
  <c r="W45" i="2"/>
  <c r="AA45" i="2"/>
  <c r="F45" i="2"/>
  <c r="L45" i="2"/>
  <c r="D28" i="7"/>
  <c r="AK96" i="6"/>
  <c r="H28" i="7"/>
  <c r="AI96" i="6"/>
  <c r="Z28" i="7"/>
  <c r="S28" i="7"/>
  <c r="M45" i="2"/>
  <c r="I160" i="2"/>
  <c r="Y160" i="2"/>
  <c r="N160" i="2"/>
  <c r="AD160" i="2"/>
  <c r="S160" i="2"/>
  <c r="B42" i="2"/>
  <c r="B43" i="2" s="1"/>
  <c r="F20" i="5" s="1"/>
  <c r="H60" i="5" s="1"/>
  <c r="L96" i="6"/>
  <c r="T96" i="6"/>
  <c r="AB96" i="6"/>
  <c r="AF96" i="6"/>
  <c r="M96" i="6"/>
  <c r="AG96" i="6"/>
  <c r="S96" i="6"/>
  <c r="AA96" i="6"/>
  <c r="F96" i="6"/>
  <c r="Z96" i="6"/>
  <c r="AJ27" i="6"/>
  <c r="AL27" i="6"/>
  <c r="R28" i="7"/>
  <c r="J28" i="7"/>
  <c r="T28" i="7"/>
  <c r="AG28" i="7"/>
  <c r="O28" i="7"/>
  <c r="AE160" i="2"/>
  <c r="Z160" i="2"/>
  <c r="O160" i="2"/>
  <c r="V28" i="7"/>
  <c r="AF28" i="7"/>
  <c r="P28" i="7"/>
  <c r="Y28" i="7"/>
  <c r="AA28" i="7"/>
  <c r="K28" i="7"/>
  <c r="I45" i="2"/>
  <c r="L27" i="6"/>
  <c r="T27" i="6"/>
  <c r="AB27" i="6"/>
  <c r="AF27" i="6"/>
  <c r="M27" i="6"/>
  <c r="AG27" i="6"/>
  <c r="Z27" i="6"/>
  <c r="S27" i="6"/>
  <c r="AA27" i="6"/>
  <c r="F27" i="6"/>
  <c r="F28" i="7"/>
  <c r="N28" i="7"/>
  <c r="U28" i="7"/>
  <c r="AB28" i="7"/>
  <c r="L28" i="7"/>
  <c r="Q28" i="7"/>
  <c r="W28" i="7"/>
  <c r="Y45" i="2"/>
  <c r="H160" i="2"/>
  <c r="AG160" i="2"/>
  <c r="Q160" i="2"/>
  <c r="F160" i="2"/>
  <c r="V160" i="2"/>
  <c r="B157" i="2"/>
  <c r="K160" i="2"/>
  <c r="L160" i="2"/>
  <c r="U160" i="2"/>
  <c r="J160" i="2"/>
  <c r="P160" i="2"/>
  <c r="AA160" i="2"/>
  <c r="E160" i="2"/>
  <c r="D20" i="5" l="1"/>
  <c r="H58" i="5" s="1"/>
  <c r="H65" i="5" s="1"/>
  <c r="H67" i="5" s="1"/>
  <c r="B158" i="2"/>
  <c r="F44" i="5" s="1"/>
  <c r="AB60" i="5" s="1"/>
  <c r="D44" i="5"/>
  <c r="AC44" i="2"/>
  <c r="AC45" i="2" s="1"/>
  <c r="AD44" i="2"/>
  <c r="AD45" i="2" s="1"/>
  <c r="AE44" i="2"/>
  <c r="AE45" i="2" s="1"/>
  <c r="E44" i="5" l="1"/>
  <c r="AB59" i="5" s="1"/>
  <c r="AB58" i="5"/>
  <c r="AC30" i="8"/>
  <c r="AC29" i="8" s="1"/>
  <c r="AC30" i="6"/>
  <c r="AE30" i="8"/>
  <c r="AE29" i="8" s="1"/>
  <c r="AE30" i="6"/>
  <c r="AD30" i="8"/>
  <c r="AD29" i="8" s="1"/>
  <c r="AD30" i="6"/>
  <c r="AC27" i="6"/>
  <c r="AC28" i="7"/>
  <c r="AC96" i="6"/>
  <c r="AE96" i="6"/>
  <c r="AE27" i="6"/>
  <c r="AE28" i="7"/>
  <c r="AD27" i="6"/>
  <c r="AD96" i="6"/>
  <c r="AD28" i="7"/>
  <c r="AC96" i="8"/>
  <c r="AC95" i="8" s="1"/>
  <c r="AC27" i="8"/>
  <c r="AC26" i="8" s="1"/>
  <c r="AE96" i="8"/>
  <c r="AE95" i="8" s="1"/>
  <c r="AE27" i="8"/>
  <c r="AE26" i="8" s="1"/>
  <c r="AD96" i="8"/>
  <c r="AD95" i="8" s="1"/>
  <c r="AD27" i="8"/>
  <c r="AD26" i="8" s="1"/>
  <c r="Y30" i="8" l="1"/>
  <c r="Y29" i="8" s="1"/>
  <c r="Y30" i="6"/>
  <c r="Y27" i="6"/>
  <c r="Y96" i="6"/>
  <c r="Y96" i="8"/>
  <c r="Y95" i="8" s="1"/>
  <c r="Y27" i="8"/>
  <c r="Y26" i="8" s="1"/>
  <c r="X159" i="2"/>
  <c r="X44" i="2"/>
  <c r="X27" i="6"/>
  <c r="W30" i="8" l="1"/>
  <c r="W29" i="8" s="1"/>
  <c r="W30" i="6"/>
  <c r="X30" i="8"/>
  <c r="X29" i="8" s="1"/>
  <c r="X30" i="6"/>
  <c r="X96" i="8"/>
  <c r="X95" i="8" s="1"/>
  <c r="X28" i="7"/>
  <c r="W27" i="6"/>
  <c r="W96" i="6"/>
  <c r="X96" i="6"/>
  <c r="X97" i="7"/>
  <c r="B97" i="7" s="1"/>
  <c r="W96" i="8"/>
  <c r="W95" i="8" s="1"/>
  <c r="W27" i="8"/>
  <c r="W26" i="8" s="1"/>
  <c r="X27" i="8"/>
  <c r="X26" i="8" s="1"/>
  <c r="X160" i="2"/>
  <c r="B159" i="2"/>
  <c r="X45" i="2"/>
  <c r="B160" i="2" l="1"/>
  <c r="G44" i="5" s="1"/>
  <c r="AB62" i="5" s="1"/>
  <c r="AB61" i="5"/>
  <c r="V30" i="8"/>
  <c r="V29" i="8" s="1"/>
  <c r="V30" i="6"/>
  <c r="V96" i="6"/>
  <c r="V27" i="6"/>
  <c r="V96" i="8"/>
  <c r="V95" i="8" s="1"/>
  <c r="V27" i="8"/>
  <c r="V26" i="8" s="1"/>
  <c r="U30" i="8" l="1"/>
  <c r="U29" i="8" s="1"/>
  <c r="U30" i="6"/>
  <c r="U96" i="6"/>
  <c r="U27" i="6"/>
  <c r="U96" i="8"/>
  <c r="U95" i="8" s="1"/>
  <c r="U27" i="8"/>
  <c r="U26" i="8" s="1"/>
  <c r="R30" i="8" l="1"/>
  <c r="R29" i="8" s="1"/>
  <c r="R30" i="6"/>
  <c r="R96" i="6"/>
  <c r="R27" i="6"/>
  <c r="R96" i="8"/>
  <c r="R95" i="8" s="1"/>
  <c r="R27" i="8"/>
  <c r="R26" i="8" s="1"/>
  <c r="Q30" i="8" l="1"/>
  <c r="Q29" i="8" s="1"/>
  <c r="Q30" i="6"/>
  <c r="Q27" i="6"/>
  <c r="Q96" i="6"/>
  <c r="Q96" i="8"/>
  <c r="Q95" i="8" s="1"/>
  <c r="Q27" i="8"/>
  <c r="Q26" i="8" s="1"/>
  <c r="P30" i="6" l="1"/>
  <c r="P30" i="8"/>
  <c r="P29" i="8" s="1"/>
  <c r="P27" i="6"/>
  <c r="P96" i="6"/>
  <c r="P96" i="8"/>
  <c r="P95" i="8" s="1"/>
  <c r="P27" i="8"/>
  <c r="P26" i="8" s="1"/>
  <c r="O30" i="8" l="1"/>
  <c r="O29" i="8" s="1"/>
  <c r="O30" i="6"/>
  <c r="O96" i="6"/>
  <c r="O27" i="6"/>
  <c r="O96" i="8"/>
  <c r="O95" i="8" s="1"/>
  <c r="O27" i="8"/>
  <c r="O26" i="8" s="1"/>
  <c r="N30" i="8" l="1"/>
  <c r="N29" i="8" s="1"/>
  <c r="N30" i="6"/>
  <c r="N27" i="6"/>
  <c r="N96" i="6"/>
  <c r="N96" i="8"/>
  <c r="N95" i="8" s="1"/>
  <c r="N27" i="8"/>
  <c r="N26" i="8" s="1"/>
  <c r="J30" i="8" l="1"/>
  <c r="J29" i="8" s="1"/>
  <c r="J30" i="6"/>
  <c r="K30" i="8"/>
  <c r="K29" i="8" s="1"/>
  <c r="K30" i="6"/>
  <c r="I30" i="8"/>
  <c r="I29" i="8" s="1"/>
  <c r="I30" i="6"/>
  <c r="J96" i="6"/>
  <c r="J27" i="6"/>
  <c r="I27" i="6"/>
  <c r="I96" i="6"/>
  <c r="K96" i="6"/>
  <c r="K27" i="6"/>
  <c r="J96" i="8"/>
  <c r="J95" i="8" s="1"/>
  <c r="J27" i="8"/>
  <c r="J26" i="8" s="1"/>
  <c r="K96" i="8"/>
  <c r="K95" i="8" s="1"/>
  <c r="K27" i="8"/>
  <c r="K26" i="8" s="1"/>
  <c r="I96" i="8"/>
  <c r="I95" i="8" s="1"/>
  <c r="I27" i="8"/>
  <c r="I26" i="8" s="1"/>
  <c r="H30" i="6" l="1"/>
  <c r="H30" i="8"/>
  <c r="H29" i="8" s="1"/>
  <c r="G30" i="8"/>
  <c r="G29" i="8" s="1"/>
  <c r="G30" i="6"/>
  <c r="H27" i="6"/>
  <c r="H96" i="6"/>
  <c r="G27" i="6"/>
  <c r="G96" i="6"/>
  <c r="H96" i="8"/>
  <c r="H95" i="8" s="1"/>
  <c r="H27" i="8"/>
  <c r="H26" i="8" s="1"/>
  <c r="G96" i="8"/>
  <c r="G95" i="8" s="1"/>
  <c r="G27" i="8"/>
  <c r="G26" i="8" s="1"/>
  <c r="E33" i="6" l="1"/>
  <c r="B33" i="6" s="1"/>
  <c r="E33" i="8"/>
  <c r="E102" i="6"/>
  <c r="B102" i="6" s="1"/>
  <c r="E99" i="6"/>
  <c r="B99" i="6" s="1"/>
  <c r="E102" i="8"/>
  <c r="E99" i="8"/>
  <c r="E30" i="8"/>
  <c r="E29" i="8" s="1"/>
  <c r="E30" i="6"/>
  <c r="E96" i="8"/>
  <c r="E95" i="8" s="1"/>
  <c r="E27" i="8"/>
  <c r="E26" i="8" s="1"/>
  <c r="E27" i="6"/>
  <c r="E96" i="6"/>
  <c r="D30" i="8"/>
  <c r="D30" i="6"/>
  <c r="D27" i="6"/>
  <c r="D96" i="6"/>
  <c r="D96" i="8"/>
  <c r="D27" i="8"/>
  <c r="E44" i="2"/>
  <c r="E32" i="8" l="1"/>
  <c r="B33" i="8"/>
  <c r="C32" i="8" s="1"/>
  <c r="E98" i="8"/>
  <c r="B99" i="8"/>
  <c r="C98" i="8" s="1"/>
  <c r="E101" i="8"/>
  <c r="B102" i="8"/>
  <c r="C101" i="8" s="1"/>
  <c r="B96" i="6"/>
  <c r="B30" i="6"/>
  <c r="E28" i="7"/>
  <c r="B28" i="7" s="1"/>
  <c r="E45" i="2"/>
  <c r="B44" i="2"/>
  <c r="D29" i="8"/>
  <c r="B30" i="8"/>
  <c r="C29" i="8" s="1"/>
  <c r="B96" i="8"/>
  <c r="C95" i="8" s="1"/>
  <c r="D95" i="8"/>
  <c r="D26" i="8"/>
  <c r="B27" i="8"/>
  <c r="C26" i="8" s="1"/>
  <c r="F52" i="5"/>
  <c r="C51" i="5"/>
  <c r="C52" i="5"/>
  <c r="H61" i="5" l="1"/>
  <c r="B45" i="2"/>
  <c r="G20" i="5" s="1"/>
  <c r="H62" i="5" s="1"/>
  <c r="BH4" i="5"/>
  <c r="BG5" i="5"/>
  <c r="BH5" i="5"/>
  <c r="A43" i="5" l="1"/>
  <c r="B43" i="5"/>
  <c r="A40" i="5"/>
  <c r="B40" i="5"/>
  <c r="A41" i="5"/>
  <c r="B41" i="5"/>
  <c r="A42" i="5"/>
  <c r="B42" i="5"/>
  <c r="A34" i="5"/>
  <c r="B34" i="5"/>
  <c r="A35" i="5"/>
  <c r="B35" i="5"/>
  <c r="A36" i="5"/>
  <c r="B36" i="5"/>
  <c r="A37" i="5"/>
  <c r="B37" i="5"/>
  <c r="A38" i="5"/>
  <c r="B38" i="5"/>
  <c r="A39" i="5"/>
  <c r="B39" i="5"/>
  <c r="A13" i="5"/>
  <c r="B13" i="5"/>
  <c r="A14" i="5"/>
  <c r="B14" i="5"/>
  <c r="A15" i="5"/>
  <c r="B15" i="5"/>
  <c r="A16" i="5"/>
  <c r="B16" i="5"/>
  <c r="A17" i="5"/>
  <c r="B17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B12" i="5"/>
  <c r="A12" i="5"/>
  <c r="C1" i="5"/>
  <c r="B56" i="5" s="1"/>
  <c r="B7" i="5"/>
  <c r="K7" i="5" s="1"/>
  <c r="B6" i="5"/>
  <c r="K6" i="5" s="1"/>
  <c r="AB2" i="5"/>
  <c r="AB1" i="5"/>
  <c r="AA64" i="5" s="1"/>
  <c r="AA1" i="5"/>
  <c r="Z64" i="5" s="1"/>
  <c r="AA2" i="5"/>
  <c r="Z2" i="5"/>
  <c r="Z1" i="5"/>
  <c r="Y64" i="5" s="1"/>
  <c r="Y2" i="5"/>
  <c r="Y1" i="5"/>
  <c r="X56" i="5" s="1"/>
  <c r="X2" i="5"/>
  <c r="X1" i="5"/>
  <c r="W64" i="5" s="1"/>
  <c r="W2" i="5"/>
  <c r="W1" i="5"/>
  <c r="V64" i="5" s="1"/>
  <c r="V2" i="5"/>
  <c r="V1" i="5"/>
  <c r="U56" i="5" s="1"/>
  <c r="U2" i="5"/>
  <c r="U1" i="5"/>
  <c r="T56" i="5" s="1"/>
  <c r="T2" i="5"/>
  <c r="T1" i="5"/>
  <c r="S64" i="5" s="1"/>
  <c r="S2" i="5"/>
  <c r="S1" i="5"/>
  <c r="R64" i="5" s="1"/>
  <c r="R2" i="5"/>
  <c r="R1" i="5"/>
  <c r="Q56" i="5" s="1"/>
  <c r="Q2" i="5"/>
  <c r="Q1" i="5"/>
  <c r="P56" i="5" s="1"/>
  <c r="P2" i="5"/>
  <c r="P1" i="5"/>
  <c r="O64" i="5" s="1"/>
  <c r="O2" i="5"/>
  <c r="O1" i="5"/>
  <c r="N64" i="5" s="1"/>
  <c r="N2" i="5"/>
  <c r="N1" i="5"/>
  <c r="M56" i="5" s="1"/>
  <c r="M2" i="5"/>
  <c r="M1" i="5"/>
  <c r="L56" i="5" s="1"/>
  <c r="L2" i="5"/>
  <c r="L1" i="5"/>
  <c r="K64" i="5" s="1"/>
  <c r="H2" i="5"/>
  <c r="H1" i="5"/>
  <c r="G64" i="5" s="1"/>
  <c r="G2" i="5"/>
  <c r="G1" i="5"/>
  <c r="F56" i="5" s="1"/>
  <c r="F2" i="5"/>
  <c r="F1" i="5"/>
  <c r="E56" i="5" s="1"/>
  <c r="E2" i="5"/>
  <c r="E1" i="5"/>
  <c r="D64" i="5" s="1"/>
  <c r="D2" i="5"/>
  <c r="D1" i="5"/>
  <c r="C64" i="5" s="1"/>
  <c r="C2" i="5"/>
  <c r="K8" i="5" l="1"/>
  <c r="L7" i="5"/>
  <c r="I7" i="5"/>
  <c r="J7" i="5"/>
  <c r="L6" i="5"/>
  <c r="I6" i="5"/>
  <c r="J6" i="5"/>
  <c r="Y56" i="5"/>
  <c r="AA56" i="5"/>
  <c r="W56" i="5"/>
  <c r="S56" i="5"/>
  <c r="O56" i="5"/>
  <c r="K56" i="5"/>
  <c r="D56" i="5"/>
  <c r="U64" i="5"/>
  <c r="Q64" i="5"/>
  <c r="M64" i="5"/>
  <c r="F64" i="5"/>
  <c r="Z56" i="5"/>
  <c r="V56" i="5"/>
  <c r="R56" i="5"/>
  <c r="N56" i="5"/>
  <c r="G56" i="5"/>
  <c r="C56" i="5"/>
  <c r="B64" i="5"/>
  <c r="X64" i="5"/>
  <c r="T64" i="5"/>
  <c r="P64" i="5"/>
  <c r="L64" i="5"/>
  <c r="E64" i="5"/>
  <c r="I8" i="5" l="1"/>
  <c r="J8" i="5"/>
  <c r="L8" i="5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D89" i="2"/>
  <c r="A153" i="2" l="1"/>
  <c r="A152" i="2"/>
  <c r="A148" i="2"/>
  <c r="A147" i="2"/>
  <c r="A143" i="2"/>
  <c r="A142" i="2"/>
  <c r="A138" i="2"/>
  <c r="A137" i="2"/>
  <c r="A133" i="2"/>
  <c r="A132" i="2"/>
  <c r="A128" i="2"/>
  <c r="A127" i="2"/>
  <c r="A123" i="2"/>
  <c r="A122" i="2"/>
  <c r="A118" i="2"/>
  <c r="A117" i="2"/>
  <c r="A113" i="2"/>
  <c r="A112" i="2"/>
  <c r="A108" i="2"/>
  <c r="A107" i="2"/>
  <c r="A103" i="2"/>
  <c r="A102" i="2"/>
  <c r="A98" i="2"/>
  <c r="A97" i="2"/>
  <c r="A93" i="2"/>
  <c r="A92" i="2"/>
  <c r="A88" i="2"/>
  <c r="A87" i="2"/>
  <c r="AH87" i="2" s="1"/>
  <c r="A83" i="2"/>
  <c r="A82" i="2"/>
  <c r="A78" i="2"/>
  <c r="A77" i="2"/>
  <c r="A28" i="2"/>
  <c r="A27" i="2"/>
  <c r="A23" i="2"/>
  <c r="A22" i="2"/>
  <c r="A18" i="2"/>
  <c r="A17" i="2"/>
  <c r="A13" i="2"/>
  <c r="A12" i="2"/>
  <c r="A8" i="2"/>
  <c r="A7" i="2"/>
  <c r="A3" i="2"/>
  <c r="A2" i="2"/>
  <c r="AH88" i="2" l="1"/>
  <c r="AH90" i="2"/>
  <c r="AH99" i="2"/>
  <c r="AH97" i="2"/>
  <c r="AH98" i="2" s="1"/>
  <c r="AH109" i="2"/>
  <c r="AH107" i="2"/>
  <c r="AH108" i="2" s="1"/>
  <c r="AH119" i="2"/>
  <c r="AH117" i="2"/>
  <c r="AH118" i="2" s="1"/>
  <c r="AH129" i="2"/>
  <c r="AH127" i="2"/>
  <c r="AH128" i="2" s="1"/>
  <c r="AH139" i="2"/>
  <c r="AH137" i="2"/>
  <c r="AH138" i="2" s="1"/>
  <c r="AH149" i="2"/>
  <c r="AH147" i="2"/>
  <c r="AH148" i="2" s="1"/>
  <c r="AH9" i="2"/>
  <c r="AH7" i="2"/>
  <c r="AH8" i="2" s="1"/>
  <c r="AH77" i="2"/>
  <c r="AH78" i="2" s="1"/>
  <c r="AH79" i="2"/>
  <c r="AH19" i="2"/>
  <c r="AH17" i="2"/>
  <c r="AH18" i="2" s="1"/>
  <c r="AH2" i="2"/>
  <c r="AH3" i="2" s="1"/>
  <c r="AH4" i="2"/>
  <c r="AH12" i="2"/>
  <c r="AH13" i="2" s="1"/>
  <c r="AH14" i="2"/>
  <c r="AH24" i="2"/>
  <c r="AH22" i="2"/>
  <c r="AH23" i="2" s="1"/>
  <c r="AH84" i="2"/>
  <c r="AH82" i="2"/>
  <c r="AH83" i="2" s="1"/>
  <c r="AH94" i="2"/>
  <c r="AH92" i="2"/>
  <c r="AH93" i="2" s="1"/>
  <c r="AH104" i="2"/>
  <c r="AH102" i="2"/>
  <c r="AH103" i="2" s="1"/>
  <c r="AH114" i="2"/>
  <c r="AH112" i="2"/>
  <c r="AH113" i="2" s="1"/>
  <c r="AH124" i="2"/>
  <c r="AH122" i="2"/>
  <c r="AH123" i="2" s="1"/>
  <c r="AH134" i="2"/>
  <c r="AH132" i="2"/>
  <c r="AH133" i="2" s="1"/>
  <c r="AH144" i="2"/>
  <c r="AH142" i="2"/>
  <c r="AH143" i="2" s="1"/>
  <c r="AH154" i="2"/>
  <c r="AH152" i="2"/>
  <c r="AH153" i="2" s="1"/>
  <c r="AH29" i="2"/>
  <c r="AH27" i="2"/>
  <c r="AH28" i="2" s="1"/>
  <c r="F9" i="2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79" i="2"/>
  <c r="J79" i="2"/>
  <c r="N79" i="2"/>
  <c r="R79" i="2"/>
  <c r="V79" i="2"/>
  <c r="Z79" i="2"/>
  <c r="AD79" i="2"/>
  <c r="D79" i="2"/>
  <c r="G79" i="2"/>
  <c r="K79" i="2"/>
  <c r="O79" i="2"/>
  <c r="S79" i="2"/>
  <c r="W79" i="2"/>
  <c r="AA79" i="2"/>
  <c r="AE79" i="2"/>
  <c r="H79" i="2"/>
  <c r="L79" i="2"/>
  <c r="P79" i="2"/>
  <c r="T79" i="2"/>
  <c r="X79" i="2"/>
  <c r="AB79" i="2"/>
  <c r="AF79" i="2"/>
  <c r="Q79" i="2"/>
  <c r="E79" i="2"/>
  <c r="U79" i="2"/>
  <c r="Y79" i="2"/>
  <c r="I79" i="2"/>
  <c r="M79" i="2"/>
  <c r="AC79" i="2"/>
  <c r="AG79" i="2"/>
  <c r="G99" i="2"/>
  <c r="K99" i="2"/>
  <c r="H99" i="2"/>
  <c r="L99" i="2"/>
  <c r="E99" i="2"/>
  <c r="I99" i="2"/>
  <c r="M99" i="2"/>
  <c r="N99" i="2"/>
  <c r="R99" i="2"/>
  <c r="V99" i="2"/>
  <c r="Z99" i="2"/>
  <c r="AD99" i="2"/>
  <c r="D99" i="2"/>
  <c r="O99" i="2"/>
  <c r="S99" i="2"/>
  <c r="W99" i="2"/>
  <c r="AA99" i="2"/>
  <c r="AE99" i="2"/>
  <c r="F99" i="2"/>
  <c r="P99" i="2"/>
  <c r="T99" i="2"/>
  <c r="X99" i="2"/>
  <c r="AB99" i="2"/>
  <c r="AF99" i="2"/>
  <c r="J99" i="2"/>
  <c r="Q99" i="2"/>
  <c r="U99" i="2"/>
  <c r="Y99" i="2"/>
  <c r="AC99" i="2"/>
  <c r="AG99" i="2"/>
  <c r="G109" i="2"/>
  <c r="K109" i="2"/>
  <c r="O109" i="2"/>
  <c r="S109" i="2"/>
  <c r="W109" i="2"/>
  <c r="AA109" i="2"/>
  <c r="AE109" i="2"/>
  <c r="H109" i="2"/>
  <c r="L109" i="2"/>
  <c r="P109" i="2"/>
  <c r="T109" i="2"/>
  <c r="X109" i="2"/>
  <c r="AB109" i="2"/>
  <c r="AF109" i="2"/>
  <c r="E109" i="2"/>
  <c r="I109" i="2"/>
  <c r="M109" i="2"/>
  <c r="Q109" i="2"/>
  <c r="U109" i="2"/>
  <c r="Y109" i="2"/>
  <c r="AC109" i="2"/>
  <c r="AG109" i="2"/>
  <c r="J109" i="2"/>
  <c r="Z109" i="2"/>
  <c r="N109" i="2"/>
  <c r="AD109" i="2"/>
  <c r="R109" i="2"/>
  <c r="D109" i="2"/>
  <c r="F109" i="2"/>
  <c r="V109" i="2"/>
  <c r="G119" i="2"/>
  <c r="K119" i="2"/>
  <c r="O119" i="2"/>
  <c r="S119" i="2"/>
  <c r="W119" i="2"/>
  <c r="AA119" i="2"/>
  <c r="AE119" i="2"/>
  <c r="H119" i="2"/>
  <c r="L119" i="2"/>
  <c r="P119" i="2"/>
  <c r="T119" i="2"/>
  <c r="X119" i="2"/>
  <c r="AB119" i="2"/>
  <c r="AF119" i="2"/>
  <c r="E119" i="2"/>
  <c r="I119" i="2"/>
  <c r="M119" i="2"/>
  <c r="Q119" i="2"/>
  <c r="U119" i="2"/>
  <c r="Y119" i="2"/>
  <c r="AC119" i="2"/>
  <c r="AG119" i="2"/>
  <c r="F119" i="2"/>
  <c r="V119" i="2"/>
  <c r="J119" i="2"/>
  <c r="Z119" i="2"/>
  <c r="N119" i="2"/>
  <c r="AD119" i="2"/>
  <c r="R119" i="2"/>
  <c r="D119" i="2"/>
  <c r="G129" i="2"/>
  <c r="K129" i="2"/>
  <c r="O129" i="2"/>
  <c r="S129" i="2"/>
  <c r="W129" i="2"/>
  <c r="AA129" i="2"/>
  <c r="AE129" i="2"/>
  <c r="H129" i="2"/>
  <c r="L129" i="2"/>
  <c r="P129" i="2"/>
  <c r="T129" i="2"/>
  <c r="X129" i="2"/>
  <c r="AB129" i="2"/>
  <c r="AF129" i="2"/>
  <c r="E129" i="2"/>
  <c r="I129" i="2"/>
  <c r="M129" i="2"/>
  <c r="Q129" i="2"/>
  <c r="U129" i="2"/>
  <c r="Y129" i="2"/>
  <c r="AC129" i="2"/>
  <c r="AG129" i="2"/>
  <c r="R129" i="2"/>
  <c r="D129" i="2"/>
  <c r="F129" i="2"/>
  <c r="V129" i="2"/>
  <c r="J129" i="2"/>
  <c r="Z129" i="2"/>
  <c r="N129" i="2"/>
  <c r="AD129" i="2"/>
  <c r="G139" i="2"/>
  <c r="K139" i="2"/>
  <c r="O139" i="2"/>
  <c r="S139" i="2"/>
  <c r="W139" i="2"/>
  <c r="AA139" i="2"/>
  <c r="AE139" i="2"/>
  <c r="H139" i="2"/>
  <c r="L139" i="2"/>
  <c r="P139" i="2"/>
  <c r="T139" i="2"/>
  <c r="X139" i="2"/>
  <c r="AB139" i="2"/>
  <c r="AF139" i="2"/>
  <c r="E139" i="2"/>
  <c r="I139" i="2"/>
  <c r="M139" i="2"/>
  <c r="Q139" i="2"/>
  <c r="U139" i="2"/>
  <c r="Y139" i="2"/>
  <c r="AC139" i="2"/>
  <c r="AG139" i="2"/>
  <c r="N139" i="2"/>
  <c r="AD139" i="2"/>
  <c r="R139" i="2"/>
  <c r="D139" i="2"/>
  <c r="F139" i="2"/>
  <c r="V139" i="2"/>
  <c r="J139" i="2"/>
  <c r="Z139" i="2"/>
  <c r="G149" i="2"/>
  <c r="K149" i="2"/>
  <c r="O149" i="2"/>
  <c r="S149" i="2"/>
  <c r="W149" i="2"/>
  <c r="AA149" i="2"/>
  <c r="AE149" i="2"/>
  <c r="H149" i="2"/>
  <c r="L149" i="2"/>
  <c r="P149" i="2"/>
  <c r="T149" i="2"/>
  <c r="X149" i="2"/>
  <c r="AB149" i="2"/>
  <c r="AF149" i="2"/>
  <c r="E149" i="2"/>
  <c r="I149" i="2"/>
  <c r="M149" i="2"/>
  <c r="Q149" i="2"/>
  <c r="U149" i="2"/>
  <c r="Y149" i="2"/>
  <c r="AC149" i="2"/>
  <c r="AG149" i="2"/>
  <c r="J149" i="2"/>
  <c r="Z149" i="2"/>
  <c r="N149" i="2"/>
  <c r="AD149" i="2"/>
  <c r="R149" i="2"/>
  <c r="D149" i="2"/>
  <c r="F149" i="2"/>
  <c r="V149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84" i="2"/>
  <c r="L84" i="2"/>
  <c r="P84" i="2"/>
  <c r="T84" i="2"/>
  <c r="X84" i="2"/>
  <c r="AB84" i="2"/>
  <c r="AF84" i="2"/>
  <c r="E84" i="2"/>
  <c r="I84" i="2"/>
  <c r="M84" i="2"/>
  <c r="Q84" i="2"/>
  <c r="U84" i="2"/>
  <c r="Y84" i="2"/>
  <c r="AC84" i="2"/>
  <c r="AG84" i="2"/>
  <c r="F84" i="2"/>
  <c r="J84" i="2"/>
  <c r="N84" i="2"/>
  <c r="R84" i="2"/>
  <c r="V84" i="2"/>
  <c r="Z84" i="2"/>
  <c r="AD84" i="2"/>
  <c r="D84" i="2"/>
  <c r="O84" i="2"/>
  <c r="S84" i="2"/>
  <c r="W84" i="2"/>
  <c r="G84" i="2"/>
  <c r="K84" i="2"/>
  <c r="AA84" i="2"/>
  <c r="AE84" i="2"/>
  <c r="H94" i="2"/>
  <c r="L94" i="2"/>
  <c r="P94" i="2"/>
  <c r="T94" i="2"/>
  <c r="X94" i="2"/>
  <c r="AB94" i="2"/>
  <c r="AF94" i="2"/>
  <c r="E94" i="2"/>
  <c r="I94" i="2"/>
  <c r="M94" i="2"/>
  <c r="Q94" i="2"/>
  <c r="U94" i="2"/>
  <c r="Y94" i="2"/>
  <c r="AC94" i="2"/>
  <c r="AG94" i="2"/>
  <c r="F94" i="2"/>
  <c r="J94" i="2"/>
  <c r="N94" i="2"/>
  <c r="R94" i="2"/>
  <c r="V94" i="2"/>
  <c r="Z94" i="2"/>
  <c r="AD94" i="2"/>
  <c r="D94" i="2"/>
  <c r="G94" i="2"/>
  <c r="K94" i="2"/>
  <c r="O94" i="2"/>
  <c r="S94" i="2"/>
  <c r="W94" i="2"/>
  <c r="AA94" i="2"/>
  <c r="AE94" i="2"/>
  <c r="E104" i="2"/>
  <c r="I104" i="2"/>
  <c r="M104" i="2"/>
  <c r="Q104" i="2"/>
  <c r="U104" i="2"/>
  <c r="Y104" i="2"/>
  <c r="AC104" i="2"/>
  <c r="AG104" i="2"/>
  <c r="F104" i="2"/>
  <c r="J104" i="2"/>
  <c r="N104" i="2"/>
  <c r="R104" i="2"/>
  <c r="V104" i="2"/>
  <c r="Z104" i="2"/>
  <c r="AD104" i="2"/>
  <c r="D104" i="2"/>
  <c r="G104" i="2"/>
  <c r="K104" i="2"/>
  <c r="O104" i="2"/>
  <c r="S104" i="2"/>
  <c r="W104" i="2"/>
  <c r="AA104" i="2"/>
  <c r="AE104" i="2"/>
  <c r="L104" i="2"/>
  <c r="AB104" i="2"/>
  <c r="P104" i="2"/>
  <c r="AF104" i="2"/>
  <c r="T104" i="2"/>
  <c r="H104" i="2"/>
  <c r="X104" i="2"/>
  <c r="E114" i="2"/>
  <c r="I114" i="2"/>
  <c r="M114" i="2"/>
  <c r="Q114" i="2"/>
  <c r="U114" i="2"/>
  <c r="Y114" i="2"/>
  <c r="AC114" i="2"/>
  <c r="AG114" i="2"/>
  <c r="F114" i="2"/>
  <c r="J114" i="2"/>
  <c r="N114" i="2"/>
  <c r="R114" i="2"/>
  <c r="V114" i="2"/>
  <c r="Z114" i="2"/>
  <c r="AD114" i="2"/>
  <c r="D114" i="2"/>
  <c r="G114" i="2"/>
  <c r="K114" i="2"/>
  <c r="O114" i="2"/>
  <c r="S114" i="2"/>
  <c r="W114" i="2"/>
  <c r="AA114" i="2"/>
  <c r="AE114" i="2"/>
  <c r="H114" i="2"/>
  <c r="X114" i="2"/>
  <c r="L114" i="2"/>
  <c r="AB114" i="2"/>
  <c r="P114" i="2"/>
  <c r="AF114" i="2"/>
  <c r="T114" i="2"/>
  <c r="E124" i="2"/>
  <c r="I124" i="2"/>
  <c r="M124" i="2"/>
  <c r="Q124" i="2"/>
  <c r="U124" i="2"/>
  <c r="Y124" i="2"/>
  <c r="AC124" i="2"/>
  <c r="AG124" i="2"/>
  <c r="F124" i="2"/>
  <c r="J124" i="2"/>
  <c r="N124" i="2"/>
  <c r="R124" i="2"/>
  <c r="V124" i="2"/>
  <c r="Z124" i="2"/>
  <c r="AD124" i="2"/>
  <c r="D124" i="2"/>
  <c r="G124" i="2"/>
  <c r="K124" i="2"/>
  <c r="O124" i="2"/>
  <c r="S124" i="2"/>
  <c r="W124" i="2"/>
  <c r="AA124" i="2"/>
  <c r="AE124" i="2"/>
  <c r="T124" i="2"/>
  <c r="H124" i="2"/>
  <c r="X124" i="2"/>
  <c r="L124" i="2"/>
  <c r="AB124" i="2"/>
  <c r="P124" i="2"/>
  <c r="AF124" i="2"/>
  <c r="E134" i="2"/>
  <c r="I134" i="2"/>
  <c r="M134" i="2"/>
  <c r="Q134" i="2"/>
  <c r="U134" i="2"/>
  <c r="Y134" i="2"/>
  <c r="AC134" i="2"/>
  <c r="AG134" i="2"/>
  <c r="F134" i="2"/>
  <c r="J134" i="2"/>
  <c r="N134" i="2"/>
  <c r="R134" i="2"/>
  <c r="V134" i="2"/>
  <c r="Z134" i="2"/>
  <c r="AD134" i="2"/>
  <c r="D134" i="2"/>
  <c r="G134" i="2"/>
  <c r="K134" i="2"/>
  <c r="O134" i="2"/>
  <c r="S134" i="2"/>
  <c r="W134" i="2"/>
  <c r="AA134" i="2"/>
  <c r="AE134" i="2"/>
  <c r="P134" i="2"/>
  <c r="AF134" i="2"/>
  <c r="T134" i="2"/>
  <c r="H134" i="2"/>
  <c r="X134" i="2"/>
  <c r="L134" i="2"/>
  <c r="AB134" i="2"/>
  <c r="E144" i="2"/>
  <c r="I144" i="2"/>
  <c r="M144" i="2"/>
  <c r="Q144" i="2"/>
  <c r="U144" i="2"/>
  <c r="Y144" i="2"/>
  <c r="AC144" i="2"/>
  <c r="AG144" i="2"/>
  <c r="F144" i="2"/>
  <c r="J144" i="2"/>
  <c r="N144" i="2"/>
  <c r="R144" i="2"/>
  <c r="V144" i="2"/>
  <c r="Z144" i="2"/>
  <c r="AD144" i="2"/>
  <c r="D144" i="2"/>
  <c r="G144" i="2"/>
  <c r="K144" i="2"/>
  <c r="O144" i="2"/>
  <c r="S144" i="2"/>
  <c r="W144" i="2"/>
  <c r="AA144" i="2"/>
  <c r="AE144" i="2"/>
  <c r="L144" i="2"/>
  <c r="AB144" i="2"/>
  <c r="P144" i="2"/>
  <c r="AF144" i="2"/>
  <c r="T144" i="2"/>
  <c r="H144" i="2"/>
  <c r="X144" i="2"/>
  <c r="E154" i="2"/>
  <c r="I154" i="2"/>
  <c r="M154" i="2"/>
  <c r="Q154" i="2"/>
  <c r="U154" i="2"/>
  <c r="Y154" i="2"/>
  <c r="AC154" i="2"/>
  <c r="AG154" i="2"/>
  <c r="F154" i="2"/>
  <c r="J154" i="2"/>
  <c r="N154" i="2"/>
  <c r="R154" i="2"/>
  <c r="V154" i="2"/>
  <c r="Z154" i="2"/>
  <c r="AD154" i="2"/>
  <c r="D154" i="2"/>
  <c r="G154" i="2"/>
  <c r="K154" i="2"/>
  <c r="O154" i="2"/>
  <c r="S154" i="2"/>
  <c r="W154" i="2"/>
  <c r="AA154" i="2"/>
  <c r="AE154" i="2"/>
  <c r="H154" i="2"/>
  <c r="X154" i="2"/>
  <c r="L154" i="2"/>
  <c r="AB154" i="2"/>
  <c r="P154" i="2"/>
  <c r="AF154" i="2"/>
  <c r="T154" i="2"/>
  <c r="C93" i="8"/>
  <c r="B92" i="8"/>
  <c r="A92" i="8"/>
  <c r="C90" i="8"/>
  <c r="B89" i="8"/>
  <c r="A89" i="8"/>
  <c r="C87" i="8"/>
  <c r="B86" i="8"/>
  <c r="A86" i="8"/>
  <c r="C84" i="8"/>
  <c r="B83" i="8"/>
  <c r="A83" i="8"/>
  <c r="C81" i="8"/>
  <c r="A80" i="8"/>
  <c r="B80" i="8"/>
  <c r="C78" i="8"/>
  <c r="B77" i="8"/>
  <c r="A77" i="8"/>
  <c r="C75" i="8"/>
  <c r="B74" i="8"/>
  <c r="A74" i="8"/>
  <c r="C72" i="8"/>
  <c r="B71" i="8"/>
  <c r="A71" i="8"/>
  <c r="C69" i="8"/>
  <c r="B68" i="8"/>
  <c r="A68" i="8"/>
  <c r="C66" i="8"/>
  <c r="B65" i="8"/>
  <c r="A65" i="8"/>
  <c r="C63" i="8"/>
  <c r="B62" i="8"/>
  <c r="A62" i="8"/>
  <c r="C60" i="8"/>
  <c r="B59" i="8"/>
  <c r="A59" i="8"/>
  <c r="C57" i="8"/>
  <c r="B56" i="8"/>
  <c r="A56" i="8"/>
  <c r="C54" i="8"/>
  <c r="B53" i="8"/>
  <c r="A53" i="8"/>
  <c r="C51" i="8"/>
  <c r="B50" i="8"/>
  <c r="A50" i="8"/>
  <c r="C48" i="8"/>
  <c r="B47" i="8"/>
  <c r="A47" i="8"/>
  <c r="C45" i="8"/>
  <c r="B44" i="8"/>
  <c r="A44" i="8"/>
  <c r="AH45" i="8" l="1"/>
  <c r="AH44" i="8" s="1"/>
  <c r="AH57" i="8"/>
  <c r="AH56" i="8" s="1"/>
  <c r="AH69" i="8"/>
  <c r="AH68" i="8" s="1"/>
  <c r="AH93" i="8"/>
  <c r="AH92" i="8" s="1"/>
  <c r="AH48" i="8"/>
  <c r="AH47" i="8" s="1"/>
  <c r="AH60" i="8"/>
  <c r="AH59" i="8" s="1"/>
  <c r="AH72" i="8"/>
  <c r="AH71" i="8" s="1"/>
  <c r="AH84" i="8"/>
  <c r="AH83" i="8" s="1"/>
  <c r="AH81" i="8"/>
  <c r="AH80" i="8" s="1"/>
  <c r="AH54" i="8"/>
  <c r="AH53" i="8" s="1"/>
  <c r="AH66" i="8"/>
  <c r="AH65" i="8" s="1"/>
  <c r="AH78" i="8"/>
  <c r="AH77" i="8" s="1"/>
  <c r="AH90" i="8"/>
  <c r="AH89" i="8" s="1"/>
  <c r="AH51" i="8"/>
  <c r="AH50" i="8" s="1"/>
  <c r="AH63" i="8"/>
  <c r="AH62" i="8" s="1"/>
  <c r="AH75" i="8"/>
  <c r="AH74" i="8" s="1"/>
  <c r="AH87" i="8"/>
  <c r="AH86" i="8" s="1"/>
  <c r="AH15" i="2"/>
  <c r="AH5" i="2"/>
  <c r="AH80" i="2"/>
  <c r="AH75" i="2"/>
  <c r="AH10" i="2"/>
  <c r="AH140" i="2"/>
  <c r="AH120" i="2"/>
  <c r="AH100" i="2"/>
  <c r="AH30" i="2"/>
  <c r="AH145" i="2"/>
  <c r="AH125" i="2"/>
  <c r="AH105" i="2"/>
  <c r="AH85" i="2"/>
  <c r="AH25" i="2"/>
  <c r="AH150" i="2"/>
  <c r="AH130" i="2"/>
  <c r="AH110" i="2"/>
  <c r="AH155" i="2"/>
  <c r="AH135" i="2"/>
  <c r="AH115" i="2"/>
  <c r="AH95" i="2"/>
  <c r="AH20" i="2"/>
  <c r="D48" i="8"/>
  <c r="D45" i="8"/>
  <c r="E48" i="8"/>
  <c r="I48" i="8"/>
  <c r="M48" i="8"/>
  <c r="Q48" i="8"/>
  <c r="U48" i="8"/>
  <c r="Y48" i="8"/>
  <c r="AC48" i="8"/>
  <c r="AG48" i="8"/>
  <c r="G48" i="8"/>
  <c r="O48" i="8"/>
  <c r="W48" i="8"/>
  <c r="AE48" i="8"/>
  <c r="H48" i="8"/>
  <c r="L48" i="8"/>
  <c r="T48" i="8"/>
  <c r="AB48" i="8"/>
  <c r="F48" i="8"/>
  <c r="J48" i="8"/>
  <c r="N48" i="8"/>
  <c r="R48" i="8"/>
  <c r="V48" i="8"/>
  <c r="Z48" i="8"/>
  <c r="AD48" i="8"/>
  <c r="K48" i="8"/>
  <c r="S48" i="8"/>
  <c r="AA48" i="8"/>
  <c r="P48" i="8"/>
  <c r="X48" i="8"/>
  <c r="AF48" i="8"/>
  <c r="E45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AH9" i="8" l="1"/>
  <c r="AH8" i="8" s="1"/>
  <c r="AH6" i="8"/>
  <c r="AH5" i="8" s="1"/>
  <c r="AH18" i="8"/>
  <c r="AH17" i="8" s="1"/>
  <c r="AH3" i="8"/>
  <c r="AH2" i="8" s="1"/>
  <c r="AH15" i="8"/>
  <c r="AH14" i="8" s="1"/>
  <c r="AH12" i="8"/>
  <c r="AH11" i="8" s="1"/>
  <c r="D18" i="8"/>
  <c r="D15" i="8"/>
  <c r="E15" i="8"/>
  <c r="C94" i="7" l="1"/>
  <c r="B93" i="7"/>
  <c r="C87" i="6"/>
  <c r="B87" i="7"/>
  <c r="E90" i="8" l="1"/>
  <c r="E89" i="8" s="1"/>
  <c r="B90" i="7"/>
  <c r="D90" i="8"/>
  <c r="AG90" i="8"/>
  <c r="AG89" i="8" s="1"/>
  <c r="AE90" i="8"/>
  <c r="AE89" i="8" s="1"/>
  <c r="AC90" i="8"/>
  <c r="AC89" i="8" s="1"/>
  <c r="AA90" i="8"/>
  <c r="AA89" i="8" s="1"/>
  <c r="Y90" i="8"/>
  <c r="Y89" i="8" s="1"/>
  <c r="W90" i="8"/>
  <c r="W89" i="8" s="1"/>
  <c r="U90" i="8"/>
  <c r="U89" i="8" s="1"/>
  <c r="S90" i="8"/>
  <c r="S89" i="8" s="1"/>
  <c r="Q90" i="8"/>
  <c r="Q89" i="8" s="1"/>
  <c r="O90" i="8"/>
  <c r="O89" i="8" s="1"/>
  <c r="M90" i="8"/>
  <c r="M89" i="8" s="1"/>
  <c r="K90" i="8"/>
  <c r="K89" i="8" s="1"/>
  <c r="I90" i="8"/>
  <c r="I89" i="8" s="1"/>
  <c r="G90" i="8"/>
  <c r="G89" i="8" s="1"/>
  <c r="B89" i="6"/>
  <c r="A90" i="7"/>
  <c r="C91" i="7"/>
  <c r="AF90" i="8"/>
  <c r="AF89" i="8" s="1"/>
  <c r="AD90" i="8"/>
  <c r="AD89" i="8" s="1"/>
  <c r="AB90" i="8"/>
  <c r="AB89" i="8" s="1"/>
  <c r="Z90" i="8"/>
  <c r="Z89" i="8" s="1"/>
  <c r="X90" i="8"/>
  <c r="X89" i="8" s="1"/>
  <c r="V90" i="8"/>
  <c r="V89" i="8" s="1"/>
  <c r="T90" i="8"/>
  <c r="T89" i="8" s="1"/>
  <c r="R90" i="8"/>
  <c r="R89" i="8" s="1"/>
  <c r="P90" i="8"/>
  <c r="P89" i="8" s="1"/>
  <c r="N90" i="8"/>
  <c r="N89" i="8" s="1"/>
  <c r="L90" i="8"/>
  <c r="L89" i="8" s="1"/>
  <c r="J90" i="8"/>
  <c r="J89" i="8" s="1"/>
  <c r="H90" i="8"/>
  <c r="H89" i="8" s="1"/>
  <c r="F90" i="8"/>
  <c r="F89" i="8" s="1"/>
  <c r="A89" i="6"/>
  <c r="C89" i="6" s="1"/>
  <c r="C90" i="6"/>
  <c r="AI90" i="6" s="1"/>
  <c r="D93" i="8"/>
  <c r="AG93" i="8"/>
  <c r="AG92" i="8" s="1"/>
  <c r="AE93" i="8"/>
  <c r="AE92" i="8" s="1"/>
  <c r="AC93" i="8"/>
  <c r="AC92" i="8" s="1"/>
  <c r="AA93" i="8"/>
  <c r="AA92" i="8" s="1"/>
  <c r="Y93" i="8"/>
  <c r="Y92" i="8" s="1"/>
  <c r="W93" i="8"/>
  <c r="W92" i="8" s="1"/>
  <c r="U93" i="8"/>
  <c r="U92" i="8" s="1"/>
  <c r="S93" i="8"/>
  <c r="S92" i="8" s="1"/>
  <c r="Q93" i="8"/>
  <c r="Q92" i="8" s="1"/>
  <c r="O93" i="8"/>
  <c r="O92" i="8" s="1"/>
  <c r="M93" i="8"/>
  <c r="M92" i="8" s="1"/>
  <c r="K93" i="8"/>
  <c r="K92" i="8" s="1"/>
  <c r="I93" i="8"/>
  <c r="I92" i="8" s="1"/>
  <c r="G93" i="8"/>
  <c r="G92" i="8" s="1"/>
  <c r="E93" i="8"/>
  <c r="E92" i="8" s="1"/>
  <c r="B92" i="6"/>
  <c r="A93" i="7"/>
  <c r="AH94" i="7" s="1"/>
  <c r="AF93" i="8"/>
  <c r="AF92" i="8" s="1"/>
  <c r="AD93" i="8"/>
  <c r="AD92" i="8" s="1"/>
  <c r="AB93" i="8"/>
  <c r="AB92" i="8" s="1"/>
  <c r="Z93" i="8"/>
  <c r="Z92" i="8" s="1"/>
  <c r="X93" i="8"/>
  <c r="X92" i="8" s="1"/>
  <c r="V93" i="8"/>
  <c r="V92" i="8" s="1"/>
  <c r="T93" i="8"/>
  <c r="T92" i="8" s="1"/>
  <c r="R93" i="8"/>
  <c r="R92" i="8" s="1"/>
  <c r="P93" i="8"/>
  <c r="P92" i="8" s="1"/>
  <c r="N93" i="8"/>
  <c r="N92" i="8" s="1"/>
  <c r="L93" i="8"/>
  <c r="L92" i="8" s="1"/>
  <c r="J93" i="8"/>
  <c r="J92" i="8" s="1"/>
  <c r="H93" i="8"/>
  <c r="H92" i="8" s="1"/>
  <c r="F93" i="8"/>
  <c r="F92" i="8" s="1"/>
  <c r="A92" i="6"/>
  <c r="C92" i="6" s="1"/>
  <c r="C93" i="6"/>
  <c r="AK87" i="6"/>
  <c r="AI87" i="6"/>
  <c r="AL87" i="6"/>
  <c r="AJ87" i="6"/>
  <c r="D87" i="8"/>
  <c r="AG87" i="8"/>
  <c r="AE87" i="8"/>
  <c r="AC87" i="8"/>
  <c r="AA87" i="8"/>
  <c r="Y87" i="8"/>
  <c r="W87" i="8"/>
  <c r="U87" i="8"/>
  <c r="S87" i="8"/>
  <c r="Q87" i="8"/>
  <c r="O87" i="8"/>
  <c r="M87" i="8"/>
  <c r="K87" i="8"/>
  <c r="I87" i="8"/>
  <c r="G87" i="8"/>
  <c r="E87" i="8"/>
  <c r="B86" i="6"/>
  <c r="A87" i="7"/>
  <c r="C88" i="7"/>
  <c r="AF87" i="8"/>
  <c r="AD87" i="8"/>
  <c r="AB87" i="8"/>
  <c r="Z87" i="8"/>
  <c r="X87" i="8"/>
  <c r="V87" i="8"/>
  <c r="T87" i="8"/>
  <c r="R87" i="8"/>
  <c r="P87" i="8"/>
  <c r="N87" i="8"/>
  <c r="L87" i="8"/>
  <c r="J87" i="8"/>
  <c r="H87" i="8"/>
  <c r="F87" i="8"/>
  <c r="A86" i="6"/>
  <c r="C86" i="6" s="1"/>
  <c r="AH87" i="6" s="1"/>
  <c r="AH91" i="7" l="1"/>
  <c r="AH93" i="6"/>
  <c r="AH90" i="6"/>
  <c r="AH88" i="7"/>
  <c r="AE91" i="7"/>
  <c r="AJ90" i="6"/>
  <c r="O90" i="6"/>
  <c r="AE90" i="6"/>
  <c r="T90" i="6"/>
  <c r="E90" i="6"/>
  <c r="U90" i="6"/>
  <c r="N90" i="6"/>
  <c r="F90" i="6"/>
  <c r="S90" i="6"/>
  <c r="H90" i="6"/>
  <c r="X90" i="6"/>
  <c r="I90" i="6"/>
  <c r="Y90" i="6"/>
  <c r="AD90" i="6"/>
  <c r="V90" i="6"/>
  <c r="G90" i="6"/>
  <c r="W90" i="6"/>
  <c r="L90" i="6"/>
  <c r="AB90" i="6"/>
  <c r="M90" i="6"/>
  <c r="AC90" i="6"/>
  <c r="R90" i="6"/>
  <c r="Z90" i="6"/>
  <c r="K90" i="6"/>
  <c r="AA90" i="6"/>
  <c r="P90" i="6"/>
  <c r="AF90" i="6"/>
  <c r="Q90" i="6"/>
  <c r="AG90" i="6"/>
  <c r="D90" i="6"/>
  <c r="J90" i="6"/>
  <c r="E87" i="6"/>
  <c r="U87" i="6"/>
  <c r="F87" i="6"/>
  <c r="V87" i="6"/>
  <c r="G87" i="6"/>
  <c r="W87" i="6"/>
  <c r="AF87" i="6"/>
  <c r="L87" i="6"/>
  <c r="I87" i="6"/>
  <c r="Y87" i="6"/>
  <c r="J87" i="6"/>
  <c r="Z87" i="6"/>
  <c r="K87" i="6"/>
  <c r="AA87" i="6"/>
  <c r="T87" i="6"/>
  <c r="AB87" i="6"/>
  <c r="M87" i="6"/>
  <c r="AC87" i="6"/>
  <c r="N87" i="6"/>
  <c r="AD87" i="6"/>
  <c r="O87" i="6"/>
  <c r="AE87" i="6"/>
  <c r="H87" i="6"/>
  <c r="Q87" i="6"/>
  <c r="AG87" i="6"/>
  <c r="R87" i="6"/>
  <c r="D87" i="6"/>
  <c r="S87" i="6"/>
  <c r="P87" i="6"/>
  <c r="X87" i="6"/>
  <c r="E93" i="6"/>
  <c r="U93" i="6"/>
  <c r="F93" i="6"/>
  <c r="V93" i="6"/>
  <c r="G93" i="6"/>
  <c r="W93" i="6"/>
  <c r="AB93" i="6"/>
  <c r="H93" i="6"/>
  <c r="I93" i="6"/>
  <c r="Y93" i="6"/>
  <c r="J93" i="6"/>
  <c r="Z93" i="6"/>
  <c r="K93" i="6"/>
  <c r="AA93" i="6"/>
  <c r="P93" i="6"/>
  <c r="X93" i="6"/>
  <c r="M93" i="6"/>
  <c r="AC93" i="6"/>
  <c r="N93" i="6"/>
  <c r="AD93" i="6"/>
  <c r="O93" i="6"/>
  <c r="AE93" i="6"/>
  <c r="AF93" i="6"/>
  <c r="Q93" i="6"/>
  <c r="AG93" i="6"/>
  <c r="R93" i="6"/>
  <c r="D93" i="6"/>
  <c r="S93" i="6"/>
  <c r="L93" i="6"/>
  <c r="T93" i="6"/>
  <c r="W91" i="7"/>
  <c r="G91" i="7"/>
  <c r="D91" i="7"/>
  <c r="AF91" i="7"/>
  <c r="O91" i="7"/>
  <c r="Z91" i="7"/>
  <c r="J91" i="7"/>
  <c r="R91" i="7"/>
  <c r="I91" i="7"/>
  <c r="Y91" i="7"/>
  <c r="L91" i="7"/>
  <c r="AB91" i="7"/>
  <c r="Q91" i="7"/>
  <c r="AG91" i="7"/>
  <c r="T91" i="7"/>
  <c r="AK90" i="6"/>
  <c r="K91" i="7"/>
  <c r="S91" i="7"/>
  <c r="AA91" i="7"/>
  <c r="F91" i="7"/>
  <c r="N91" i="7"/>
  <c r="V91" i="7"/>
  <c r="AD91" i="7"/>
  <c r="E91" i="7"/>
  <c r="M91" i="7"/>
  <c r="U91" i="7"/>
  <c r="AC91" i="7"/>
  <c r="H91" i="7"/>
  <c r="P91" i="7"/>
  <c r="X91" i="7"/>
  <c r="O94" i="7"/>
  <c r="AK93" i="6"/>
  <c r="AI93" i="6"/>
  <c r="AL93" i="6"/>
  <c r="AJ93" i="6"/>
  <c r="E94" i="7"/>
  <c r="G94" i="7"/>
  <c r="I94" i="7"/>
  <c r="K94" i="7"/>
  <c r="M94" i="7"/>
  <c r="P94" i="7"/>
  <c r="R94" i="7"/>
  <c r="T94" i="7"/>
  <c r="V94" i="7"/>
  <c r="X94" i="7"/>
  <c r="Z94" i="7"/>
  <c r="AB94" i="7"/>
  <c r="AD94" i="7"/>
  <c r="AF94" i="7"/>
  <c r="D94" i="7"/>
  <c r="F94" i="7"/>
  <c r="H94" i="7"/>
  <c r="J94" i="7"/>
  <c r="L94" i="7"/>
  <c r="N94" i="7"/>
  <c r="Q94" i="7"/>
  <c r="S94" i="7"/>
  <c r="U94" i="7"/>
  <c r="W94" i="7"/>
  <c r="Y94" i="7"/>
  <c r="AA94" i="7"/>
  <c r="AC94" i="7"/>
  <c r="AE94" i="7"/>
  <c r="AG94" i="7"/>
  <c r="AL90" i="6"/>
  <c r="B93" i="8"/>
  <c r="C92" i="8" s="1"/>
  <c r="D92" i="8"/>
  <c r="D89" i="8"/>
  <c r="B90" i="8"/>
  <c r="C89" i="8" s="1"/>
  <c r="F88" i="7"/>
  <c r="H88" i="7"/>
  <c r="J88" i="7"/>
  <c r="L88" i="7"/>
  <c r="N88" i="7"/>
  <c r="P88" i="7"/>
  <c r="R88" i="7"/>
  <c r="T88" i="7"/>
  <c r="V88" i="7"/>
  <c r="X88" i="7"/>
  <c r="Z88" i="7"/>
  <c r="AB88" i="7"/>
  <c r="AD88" i="7"/>
  <c r="AF88" i="7"/>
  <c r="D88" i="7"/>
  <c r="E88" i="7"/>
  <c r="G88" i="7"/>
  <c r="I88" i="7"/>
  <c r="K88" i="7"/>
  <c r="M88" i="7"/>
  <c r="O88" i="7"/>
  <c r="Q88" i="7"/>
  <c r="S88" i="7"/>
  <c r="U88" i="7"/>
  <c r="W88" i="7"/>
  <c r="Y88" i="7"/>
  <c r="AA88" i="7"/>
  <c r="AC88" i="7"/>
  <c r="AE88" i="7"/>
  <c r="AG88" i="7"/>
  <c r="B94" i="7" l="1"/>
  <c r="B90" i="6"/>
  <c r="B93" i="6"/>
  <c r="B91" i="7"/>
  <c r="B84" i="7" l="1"/>
  <c r="AG86" i="8" l="1"/>
  <c r="AE86" i="8"/>
  <c r="AC86" i="8"/>
  <c r="AA86" i="8"/>
  <c r="Y86" i="8"/>
  <c r="W86" i="8"/>
  <c r="U86" i="8"/>
  <c r="S86" i="8"/>
  <c r="Q86" i="8"/>
  <c r="O86" i="8"/>
  <c r="M86" i="8"/>
  <c r="K86" i="8"/>
  <c r="I86" i="8"/>
  <c r="G86" i="8"/>
  <c r="E86" i="8"/>
  <c r="AF86" i="8"/>
  <c r="AD86" i="8"/>
  <c r="AB86" i="8"/>
  <c r="Z86" i="8"/>
  <c r="X86" i="8"/>
  <c r="V86" i="8"/>
  <c r="T86" i="8"/>
  <c r="R86" i="8"/>
  <c r="P86" i="8"/>
  <c r="N86" i="8"/>
  <c r="L86" i="8"/>
  <c r="J86" i="8"/>
  <c r="H86" i="8"/>
  <c r="F86" i="8"/>
  <c r="AF84" i="8"/>
  <c r="AF83" i="8" s="1"/>
  <c r="AD84" i="8"/>
  <c r="AD83" i="8" s="1"/>
  <c r="AB84" i="8"/>
  <c r="AB83" i="8" s="1"/>
  <c r="Z84" i="8"/>
  <c r="Z83" i="8" s="1"/>
  <c r="X84" i="8"/>
  <c r="X83" i="8" s="1"/>
  <c r="V84" i="8"/>
  <c r="V83" i="8" s="1"/>
  <c r="T84" i="8"/>
  <c r="T83" i="8" s="1"/>
  <c r="R84" i="8"/>
  <c r="R83" i="8" s="1"/>
  <c r="P84" i="8"/>
  <c r="P83" i="8" s="1"/>
  <c r="N84" i="8"/>
  <c r="N83" i="8" s="1"/>
  <c r="L84" i="8"/>
  <c r="L83" i="8" s="1"/>
  <c r="J84" i="8"/>
  <c r="J83" i="8" s="1"/>
  <c r="H84" i="8"/>
  <c r="H83" i="8" s="1"/>
  <c r="F84" i="8"/>
  <c r="F83" i="8" s="1"/>
  <c r="A83" i="6"/>
  <c r="C83" i="6" s="1"/>
  <c r="C84" i="6"/>
  <c r="AI84" i="6" s="1"/>
  <c r="A84" i="7"/>
  <c r="C85" i="7"/>
  <c r="D84" i="8"/>
  <c r="AG84" i="8"/>
  <c r="AG83" i="8" s="1"/>
  <c r="AE84" i="8"/>
  <c r="AE83" i="8" s="1"/>
  <c r="AC84" i="8"/>
  <c r="AC83" i="8" s="1"/>
  <c r="AA84" i="8"/>
  <c r="AA83" i="8" s="1"/>
  <c r="Y84" i="8"/>
  <c r="Y83" i="8" s="1"/>
  <c r="W84" i="8"/>
  <c r="W83" i="8" s="1"/>
  <c r="U84" i="8"/>
  <c r="U83" i="8" s="1"/>
  <c r="S84" i="8"/>
  <c r="S83" i="8" s="1"/>
  <c r="Q84" i="8"/>
  <c r="Q83" i="8" s="1"/>
  <c r="O84" i="8"/>
  <c r="O83" i="8" s="1"/>
  <c r="M84" i="8"/>
  <c r="M83" i="8" s="1"/>
  <c r="K84" i="8"/>
  <c r="K83" i="8" s="1"/>
  <c r="I84" i="8"/>
  <c r="I83" i="8" s="1"/>
  <c r="G84" i="8"/>
  <c r="G83" i="8" s="1"/>
  <c r="E84" i="8"/>
  <c r="E83" i="8" s="1"/>
  <c r="B83" i="6"/>
  <c r="AH84" i="6" l="1"/>
  <c r="AH85" i="7"/>
  <c r="G84" i="6"/>
  <c r="W84" i="6"/>
  <c r="L84" i="6"/>
  <c r="AB84" i="6"/>
  <c r="M84" i="6"/>
  <c r="AC84" i="6"/>
  <c r="K84" i="6"/>
  <c r="AA84" i="6"/>
  <c r="P84" i="6"/>
  <c r="AF84" i="6"/>
  <c r="Q84" i="6"/>
  <c r="O84" i="6"/>
  <c r="AE84" i="6"/>
  <c r="T84" i="6"/>
  <c r="E84" i="6"/>
  <c r="U84" i="6"/>
  <c r="S84" i="6"/>
  <c r="H84" i="6"/>
  <c r="X84" i="6"/>
  <c r="I84" i="6"/>
  <c r="Y84" i="6"/>
  <c r="AG84" i="6"/>
  <c r="D84" i="6"/>
  <c r="N84" i="6"/>
  <c r="R84" i="6"/>
  <c r="J84" i="6"/>
  <c r="F84" i="6"/>
  <c r="Z84" i="6"/>
  <c r="V84" i="6"/>
  <c r="AD84" i="6"/>
  <c r="B88" i="7"/>
  <c r="B87" i="6"/>
  <c r="D86" i="8"/>
  <c r="B87" i="8"/>
  <c r="C86" i="8" s="1"/>
  <c r="E85" i="7"/>
  <c r="G85" i="7"/>
  <c r="I85" i="7"/>
  <c r="K85" i="7"/>
  <c r="M85" i="7"/>
  <c r="P85" i="7"/>
  <c r="R85" i="7"/>
  <c r="T85" i="7"/>
  <c r="V85" i="7"/>
  <c r="X85" i="7"/>
  <c r="Z85" i="7"/>
  <c r="AB85" i="7"/>
  <c r="AD85" i="7"/>
  <c r="AF85" i="7"/>
  <c r="D85" i="7"/>
  <c r="F85" i="7"/>
  <c r="H85" i="7"/>
  <c r="J85" i="7"/>
  <c r="L85" i="7"/>
  <c r="O85" i="7"/>
  <c r="Q85" i="7"/>
  <c r="S85" i="7"/>
  <c r="U85" i="7"/>
  <c r="W85" i="7"/>
  <c r="Y85" i="7"/>
  <c r="AA85" i="7"/>
  <c r="AC85" i="7"/>
  <c r="AE85" i="7"/>
  <c r="AG85" i="7"/>
  <c r="AL84" i="6"/>
  <c r="AJ84" i="6"/>
  <c r="AK84" i="6"/>
  <c r="N85" i="7"/>
  <c r="B84" i="8"/>
  <c r="C83" i="8" s="1"/>
  <c r="D83" i="8"/>
  <c r="C82" i="7" l="1"/>
  <c r="B81" i="7"/>
  <c r="A81" i="7"/>
  <c r="AH82" i="7" s="1"/>
  <c r="C79" i="7"/>
  <c r="B78" i="7"/>
  <c r="A78" i="7"/>
  <c r="AH79" i="7" s="1"/>
  <c r="M82" i="7" l="1"/>
  <c r="AF81" i="8"/>
  <c r="AF80" i="8" s="1"/>
  <c r="AD81" i="8"/>
  <c r="AD80" i="8" s="1"/>
  <c r="AB81" i="8"/>
  <c r="AB80" i="8" s="1"/>
  <c r="Z81" i="8"/>
  <c r="Z80" i="8" s="1"/>
  <c r="X81" i="8"/>
  <c r="X80" i="8" s="1"/>
  <c r="V81" i="8"/>
  <c r="V80" i="8" s="1"/>
  <c r="T81" i="8"/>
  <c r="T80" i="8" s="1"/>
  <c r="R81" i="8"/>
  <c r="R80" i="8" s="1"/>
  <c r="P81" i="8"/>
  <c r="P80" i="8" s="1"/>
  <c r="N81" i="8"/>
  <c r="N80" i="8" s="1"/>
  <c r="L81" i="8"/>
  <c r="L80" i="8" s="1"/>
  <c r="J81" i="8"/>
  <c r="J80" i="8" s="1"/>
  <c r="H81" i="8"/>
  <c r="H80" i="8" s="1"/>
  <c r="F81" i="8"/>
  <c r="F80" i="8" s="1"/>
  <c r="A77" i="6"/>
  <c r="C77" i="6" s="1"/>
  <c r="C78" i="6"/>
  <c r="AL78" i="6" s="1"/>
  <c r="B80" i="6"/>
  <c r="F78" i="8"/>
  <c r="D81" i="8"/>
  <c r="AG81" i="8"/>
  <c r="AG80" i="8" s="1"/>
  <c r="AE81" i="8"/>
  <c r="AC81" i="8"/>
  <c r="AC80" i="8" s="1"/>
  <c r="AA81" i="8"/>
  <c r="AA80" i="8" s="1"/>
  <c r="Y81" i="8"/>
  <c r="Y80" i="8" s="1"/>
  <c r="W81" i="8"/>
  <c r="W80" i="8" s="1"/>
  <c r="U81" i="8"/>
  <c r="U80" i="8" s="1"/>
  <c r="S81" i="8"/>
  <c r="S80" i="8" s="1"/>
  <c r="Q81" i="8"/>
  <c r="Q80" i="8" s="1"/>
  <c r="O81" i="8"/>
  <c r="O80" i="8" s="1"/>
  <c r="M81" i="8"/>
  <c r="M80" i="8" s="1"/>
  <c r="K81" i="8"/>
  <c r="K80" i="8" s="1"/>
  <c r="I81" i="8"/>
  <c r="I80" i="8" s="1"/>
  <c r="G81" i="8"/>
  <c r="G80" i="8" s="1"/>
  <c r="E81" i="8"/>
  <c r="E80" i="8" s="1"/>
  <c r="B77" i="6"/>
  <c r="A80" i="6"/>
  <c r="C80" i="6" s="1"/>
  <c r="C81" i="6"/>
  <c r="AI81" i="6" s="1"/>
  <c r="B85" i="7"/>
  <c r="AG82" i="7"/>
  <c r="AE82" i="7"/>
  <c r="AC82" i="7"/>
  <c r="AA82" i="7"/>
  <c r="Y82" i="7"/>
  <c r="W82" i="7"/>
  <c r="U82" i="7"/>
  <c r="S82" i="7"/>
  <c r="Q82" i="7"/>
  <c r="O82" i="7"/>
  <c r="L82" i="7"/>
  <c r="J82" i="7"/>
  <c r="H82" i="7"/>
  <c r="F82" i="7"/>
  <c r="D82" i="7"/>
  <c r="AF82" i="7"/>
  <c r="AD82" i="7"/>
  <c r="AB82" i="7"/>
  <c r="Z82" i="7"/>
  <c r="X82" i="7"/>
  <c r="V82" i="7"/>
  <c r="T82" i="7"/>
  <c r="R82" i="7"/>
  <c r="P82" i="7"/>
  <c r="N82" i="7"/>
  <c r="K82" i="7"/>
  <c r="I82" i="7"/>
  <c r="G82" i="7"/>
  <c r="E82" i="7"/>
  <c r="D79" i="7"/>
  <c r="AF79" i="7"/>
  <c r="AD79" i="7"/>
  <c r="AB79" i="7"/>
  <c r="Z79" i="7"/>
  <c r="X79" i="7"/>
  <c r="V79" i="7"/>
  <c r="T79" i="7"/>
  <c r="R79" i="7"/>
  <c r="P79" i="7"/>
  <c r="N79" i="7"/>
  <c r="L79" i="7"/>
  <c r="J79" i="7"/>
  <c r="H79" i="7"/>
  <c r="F79" i="7"/>
  <c r="AG79" i="7"/>
  <c r="AE79" i="7"/>
  <c r="AC79" i="7"/>
  <c r="AA79" i="7"/>
  <c r="Y79" i="7"/>
  <c r="W79" i="7"/>
  <c r="U79" i="7"/>
  <c r="S79" i="7"/>
  <c r="Q79" i="7"/>
  <c r="O79" i="7"/>
  <c r="M79" i="7"/>
  <c r="K79" i="7"/>
  <c r="I79" i="7"/>
  <c r="G79" i="7"/>
  <c r="E79" i="7"/>
  <c r="AK78" i="6"/>
  <c r="D78" i="8"/>
  <c r="AG78" i="8"/>
  <c r="AE78" i="8"/>
  <c r="AC78" i="8"/>
  <c r="AA78" i="8"/>
  <c r="Y78" i="8"/>
  <c r="W78" i="8"/>
  <c r="U78" i="8"/>
  <c r="S78" i="8"/>
  <c r="Q78" i="8"/>
  <c r="O78" i="8"/>
  <c r="M78" i="8"/>
  <c r="K78" i="8"/>
  <c r="I78" i="8"/>
  <c r="G78" i="8"/>
  <c r="E78" i="8"/>
  <c r="AE80" i="8"/>
  <c r="AF78" i="8"/>
  <c r="AD78" i="8"/>
  <c r="AB78" i="8"/>
  <c r="Z78" i="8"/>
  <c r="X78" i="8"/>
  <c r="V78" i="8"/>
  <c r="T78" i="8"/>
  <c r="R78" i="8"/>
  <c r="P78" i="8"/>
  <c r="N78" i="8"/>
  <c r="L78" i="8"/>
  <c r="J78" i="8"/>
  <c r="H78" i="8"/>
  <c r="AJ81" i="6" l="1"/>
  <c r="AK81" i="6"/>
  <c r="AH81" i="6"/>
  <c r="AH78" i="6"/>
  <c r="AJ78" i="6"/>
  <c r="H78" i="6"/>
  <c r="X78" i="6"/>
  <c r="I78" i="6"/>
  <c r="Y78" i="6"/>
  <c r="J78" i="6"/>
  <c r="Z78" i="6"/>
  <c r="W78" i="6"/>
  <c r="AE78" i="6"/>
  <c r="L78" i="6"/>
  <c r="AB78" i="6"/>
  <c r="M78" i="6"/>
  <c r="AC78" i="6"/>
  <c r="N78" i="6"/>
  <c r="AD78" i="6"/>
  <c r="K78" i="6"/>
  <c r="S78" i="6"/>
  <c r="P78" i="6"/>
  <c r="AF78" i="6"/>
  <c r="Q78" i="6"/>
  <c r="AG78" i="6"/>
  <c r="R78" i="6"/>
  <c r="D78" i="6"/>
  <c r="AA78" i="6"/>
  <c r="T78" i="6"/>
  <c r="E78" i="6"/>
  <c r="U78" i="6"/>
  <c r="F78" i="6"/>
  <c r="V78" i="6"/>
  <c r="G78" i="6"/>
  <c r="O78" i="6"/>
  <c r="N81" i="6"/>
  <c r="AD81" i="6"/>
  <c r="O81" i="6"/>
  <c r="AE81" i="6"/>
  <c r="T81" i="6"/>
  <c r="E81" i="6"/>
  <c r="M81" i="6"/>
  <c r="R81" i="6"/>
  <c r="D81" i="6"/>
  <c r="S81" i="6"/>
  <c r="H81" i="6"/>
  <c r="X81" i="6"/>
  <c r="U81" i="6"/>
  <c r="AC81" i="6"/>
  <c r="F81" i="6"/>
  <c r="V81" i="6"/>
  <c r="G81" i="6"/>
  <c r="W81" i="6"/>
  <c r="L81" i="6"/>
  <c r="AB81" i="6"/>
  <c r="I81" i="6"/>
  <c r="Q81" i="6"/>
  <c r="J81" i="6"/>
  <c r="Z81" i="6"/>
  <c r="K81" i="6"/>
  <c r="AA81" i="6"/>
  <c r="P81" i="6"/>
  <c r="AF81" i="6"/>
  <c r="Y81" i="6"/>
  <c r="AG81" i="6"/>
  <c r="AI78" i="6"/>
  <c r="AL81" i="6"/>
  <c r="B84" i="6"/>
  <c r="B82" i="7"/>
  <c r="B81" i="8"/>
  <c r="C80" i="8" s="1"/>
  <c r="D80" i="8"/>
  <c r="B81" i="6" l="1"/>
  <c r="C76" i="7"/>
  <c r="A75" i="7" l="1"/>
  <c r="AH76" i="7" s="1"/>
  <c r="AG77" i="8"/>
  <c r="AE77" i="8"/>
  <c r="AC77" i="8"/>
  <c r="AA77" i="8"/>
  <c r="Y77" i="8"/>
  <c r="W77" i="8"/>
  <c r="U77" i="8"/>
  <c r="S77" i="8"/>
  <c r="Q77" i="8"/>
  <c r="O77" i="8"/>
  <c r="M77" i="8"/>
  <c r="K77" i="8"/>
  <c r="I77" i="8"/>
  <c r="G77" i="8"/>
  <c r="E77" i="8"/>
  <c r="AF77" i="8"/>
  <c r="AD77" i="8"/>
  <c r="AB77" i="8"/>
  <c r="Z77" i="8"/>
  <c r="X77" i="8"/>
  <c r="V77" i="8"/>
  <c r="T77" i="8"/>
  <c r="R77" i="8"/>
  <c r="P77" i="8"/>
  <c r="N77" i="8"/>
  <c r="L77" i="8"/>
  <c r="J77" i="8"/>
  <c r="H77" i="8"/>
  <c r="F77" i="8"/>
  <c r="AF75" i="8"/>
  <c r="AB75" i="8"/>
  <c r="X75" i="8"/>
  <c r="T75" i="8"/>
  <c r="P75" i="8"/>
  <c r="L75" i="8"/>
  <c r="H75" i="8"/>
  <c r="A74" i="6"/>
  <c r="C74" i="6" s="1"/>
  <c r="D75" i="8"/>
  <c r="AD75" i="8"/>
  <c r="Z75" i="8"/>
  <c r="V75" i="8"/>
  <c r="R75" i="8"/>
  <c r="N75" i="8"/>
  <c r="J75" i="8"/>
  <c r="F75" i="8"/>
  <c r="C75" i="6"/>
  <c r="B74" i="6"/>
  <c r="B75" i="7"/>
  <c r="AG75" i="8"/>
  <c r="AE75" i="8"/>
  <c r="AC75" i="8"/>
  <c r="AA75" i="8"/>
  <c r="Y75" i="8"/>
  <c r="W75" i="8"/>
  <c r="U75" i="8"/>
  <c r="S75" i="8"/>
  <c r="Q75" i="8"/>
  <c r="O75" i="8"/>
  <c r="M75" i="8"/>
  <c r="K75" i="8"/>
  <c r="I75" i="8"/>
  <c r="G75" i="8"/>
  <c r="E75" i="8"/>
  <c r="AH75" i="6" l="1"/>
  <c r="N75" i="6"/>
  <c r="AD75" i="6"/>
  <c r="O75" i="6"/>
  <c r="AE75" i="6"/>
  <c r="T75" i="6"/>
  <c r="I75" i="6"/>
  <c r="Q75" i="6"/>
  <c r="R75" i="6"/>
  <c r="D75" i="6"/>
  <c r="S75" i="6"/>
  <c r="H75" i="6"/>
  <c r="X75" i="6"/>
  <c r="Y75" i="6"/>
  <c r="AG75" i="6"/>
  <c r="F75" i="6"/>
  <c r="V75" i="6"/>
  <c r="G75" i="6"/>
  <c r="W75" i="6"/>
  <c r="L75" i="6"/>
  <c r="AB75" i="6"/>
  <c r="M75" i="6"/>
  <c r="E75" i="6"/>
  <c r="J75" i="6"/>
  <c r="Z75" i="6"/>
  <c r="K75" i="6"/>
  <c r="AA75" i="6"/>
  <c r="P75" i="6"/>
  <c r="AF75" i="6"/>
  <c r="AC75" i="6"/>
  <c r="U75" i="6"/>
  <c r="E76" i="7"/>
  <c r="T76" i="7"/>
  <c r="N76" i="7"/>
  <c r="AA76" i="7"/>
  <c r="AD76" i="7"/>
  <c r="S76" i="7"/>
  <c r="F76" i="7"/>
  <c r="L76" i="7"/>
  <c r="AE76" i="7"/>
  <c r="O76" i="7"/>
  <c r="K76" i="7"/>
  <c r="V76" i="7"/>
  <c r="AB76" i="7"/>
  <c r="W76" i="7"/>
  <c r="G76" i="7"/>
  <c r="J76" i="7"/>
  <c r="R76" i="7"/>
  <c r="Z76" i="7"/>
  <c r="D76" i="7"/>
  <c r="H76" i="7"/>
  <c r="P76" i="7"/>
  <c r="X76" i="7"/>
  <c r="AF76" i="7"/>
  <c r="AG76" i="7"/>
  <c r="AC76" i="7"/>
  <c r="Y76" i="7"/>
  <c r="U76" i="7"/>
  <c r="Q76" i="7"/>
  <c r="M76" i="7"/>
  <c r="I76" i="7"/>
  <c r="AK75" i="6"/>
  <c r="B79" i="7"/>
  <c r="D77" i="8"/>
  <c r="B78" i="8"/>
  <c r="C77" i="8" s="1"/>
  <c r="AJ75" i="6"/>
  <c r="AL75" i="6"/>
  <c r="AI75" i="6"/>
  <c r="B78" i="6" l="1"/>
  <c r="F72" i="8" l="1"/>
  <c r="B72" i="7"/>
  <c r="B71" i="6"/>
  <c r="D72" i="8"/>
  <c r="AF72" i="8"/>
  <c r="AD72" i="8"/>
  <c r="AB72" i="8"/>
  <c r="AB71" i="8" s="1"/>
  <c r="Z72" i="8"/>
  <c r="Z71" i="8" s="1"/>
  <c r="X72" i="8"/>
  <c r="V72" i="8"/>
  <c r="T72" i="8"/>
  <c r="T71" i="8" s="1"/>
  <c r="R72" i="8"/>
  <c r="R71" i="8" s="1"/>
  <c r="P72" i="8"/>
  <c r="N72" i="8"/>
  <c r="L72" i="8"/>
  <c r="L71" i="8" s="1"/>
  <c r="J72" i="8"/>
  <c r="J71" i="8" s="1"/>
  <c r="H72" i="8"/>
  <c r="AG74" i="8"/>
  <c r="F74" i="8"/>
  <c r="J74" i="8"/>
  <c r="N74" i="8"/>
  <c r="R74" i="8"/>
  <c r="V74" i="8"/>
  <c r="Z74" i="8"/>
  <c r="AD74" i="8"/>
  <c r="E74" i="8"/>
  <c r="I74" i="8"/>
  <c r="M74" i="8"/>
  <c r="Q74" i="8"/>
  <c r="U74" i="8"/>
  <c r="Y74" i="8"/>
  <c r="AC74" i="8"/>
  <c r="H74" i="8"/>
  <c r="L74" i="8"/>
  <c r="P74" i="8"/>
  <c r="T74" i="8"/>
  <c r="X74" i="8"/>
  <c r="AB74" i="8"/>
  <c r="AF74" i="8"/>
  <c r="G74" i="8"/>
  <c r="K74" i="8"/>
  <c r="O74" i="8"/>
  <c r="S74" i="8"/>
  <c r="W74" i="8"/>
  <c r="AA74" i="8"/>
  <c r="AE74" i="8"/>
  <c r="A72" i="7"/>
  <c r="A71" i="6"/>
  <c r="C71" i="6" s="1"/>
  <c r="C73" i="7"/>
  <c r="C72" i="6"/>
  <c r="AG72" i="8"/>
  <c r="AG71" i="8" s="1"/>
  <c r="AE72" i="8"/>
  <c r="AC72" i="8"/>
  <c r="AA72" i="8"/>
  <c r="AA71" i="8" s="1"/>
  <c r="Y72" i="8"/>
  <c r="Y71" i="8" s="1"/>
  <c r="W72" i="8"/>
  <c r="U72" i="8"/>
  <c r="S72" i="8"/>
  <c r="S71" i="8" s="1"/>
  <c r="Q72" i="8"/>
  <c r="Q71" i="8" s="1"/>
  <c r="O72" i="8"/>
  <c r="M72" i="8"/>
  <c r="M71" i="8" s="1"/>
  <c r="K72" i="8"/>
  <c r="K71" i="8" s="1"/>
  <c r="I72" i="8"/>
  <c r="I71" i="8" s="1"/>
  <c r="G72" i="8"/>
  <c r="E72" i="8"/>
  <c r="E71" i="8" s="1"/>
  <c r="AH72" i="6" l="1"/>
  <c r="AH73" i="7"/>
  <c r="P72" i="6"/>
  <c r="AF72" i="6"/>
  <c r="Q72" i="6"/>
  <c r="AG72" i="6"/>
  <c r="R72" i="6"/>
  <c r="D72" i="6"/>
  <c r="AE72" i="6"/>
  <c r="T72" i="6"/>
  <c r="E72" i="6"/>
  <c r="U72" i="6"/>
  <c r="F72" i="6"/>
  <c r="V72" i="6"/>
  <c r="K72" i="6"/>
  <c r="S72" i="6"/>
  <c r="H72" i="6"/>
  <c r="X72" i="6"/>
  <c r="I72" i="6"/>
  <c r="Y72" i="6"/>
  <c r="J72" i="6"/>
  <c r="Z72" i="6"/>
  <c r="AA72" i="6"/>
  <c r="G72" i="6"/>
  <c r="L72" i="6"/>
  <c r="AB72" i="6"/>
  <c r="M72" i="6"/>
  <c r="AC72" i="6"/>
  <c r="N72" i="6"/>
  <c r="AD72" i="6"/>
  <c r="O72" i="6"/>
  <c r="W72" i="6"/>
  <c r="G71" i="8"/>
  <c r="N71" i="8"/>
  <c r="V71" i="8"/>
  <c r="U71" i="8"/>
  <c r="O71" i="8"/>
  <c r="W71" i="8"/>
  <c r="AE71" i="8"/>
  <c r="AD71" i="8"/>
  <c r="D71" i="8"/>
  <c r="F71" i="8"/>
  <c r="AC71" i="8"/>
  <c r="H71" i="8"/>
  <c r="P71" i="8"/>
  <c r="X71" i="8"/>
  <c r="AF71" i="8"/>
  <c r="B76" i="7"/>
  <c r="E73" i="7"/>
  <c r="G73" i="7"/>
  <c r="I73" i="7"/>
  <c r="K73" i="7"/>
  <c r="M73" i="7"/>
  <c r="O73" i="7"/>
  <c r="Q73" i="7"/>
  <c r="S73" i="7"/>
  <c r="U73" i="7"/>
  <c r="W73" i="7"/>
  <c r="Y73" i="7"/>
  <c r="AA73" i="7"/>
  <c r="AC73" i="7"/>
  <c r="AE73" i="7"/>
  <c r="AG73" i="7"/>
  <c r="F73" i="7"/>
  <c r="H73" i="7"/>
  <c r="J73" i="7"/>
  <c r="L73" i="7"/>
  <c r="N73" i="7"/>
  <c r="P73" i="7"/>
  <c r="R73" i="7"/>
  <c r="T73" i="7"/>
  <c r="V73" i="7"/>
  <c r="X73" i="7"/>
  <c r="Z73" i="7"/>
  <c r="AB73" i="7"/>
  <c r="AD73" i="7"/>
  <c r="AF73" i="7"/>
  <c r="D73" i="7"/>
  <c r="AL72" i="6"/>
  <c r="AI72" i="6"/>
  <c r="AK72" i="6"/>
  <c r="AJ72" i="6"/>
  <c r="B75" i="8"/>
  <c r="C74" i="8" s="1"/>
  <c r="D74" i="8"/>
  <c r="B69" i="7"/>
  <c r="C69" i="6" l="1"/>
  <c r="AL69" i="6" s="1"/>
  <c r="B72" i="6"/>
  <c r="B75" i="6"/>
  <c r="A68" i="6"/>
  <c r="C68" i="6" s="1"/>
  <c r="AG69" i="8"/>
  <c r="AG68" i="8" s="1"/>
  <c r="AE69" i="8"/>
  <c r="AE68" i="8" s="1"/>
  <c r="AC69" i="8"/>
  <c r="AC68" i="8" s="1"/>
  <c r="AA69" i="8"/>
  <c r="AA68" i="8" s="1"/>
  <c r="Y69" i="8"/>
  <c r="Y68" i="8" s="1"/>
  <c r="W69" i="8"/>
  <c r="W68" i="8" s="1"/>
  <c r="U69" i="8"/>
  <c r="U68" i="8" s="1"/>
  <c r="S69" i="8"/>
  <c r="S68" i="8" s="1"/>
  <c r="Q69" i="8"/>
  <c r="Q68" i="8" s="1"/>
  <c r="O69" i="8"/>
  <c r="O68" i="8" s="1"/>
  <c r="M69" i="8"/>
  <c r="M68" i="8" s="1"/>
  <c r="K69" i="8"/>
  <c r="K68" i="8" s="1"/>
  <c r="I69" i="8"/>
  <c r="I68" i="8" s="1"/>
  <c r="G69" i="8"/>
  <c r="G68" i="8" s="1"/>
  <c r="E69" i="8"/>
  <c r="E68" i="8" s="1"/>
  <c r="B68" i="6"/>
  <c r="A69" i="7"/>
  <c r="C70" i="7"/>
  <c r="D69" i="8"/>
  <c r="D68" i="8" s="1"/>
  <c r="AF69" i="8"/>
  <c r="AF68" i="8" s="1"/>
  <c r="AD69" i="8"/>
  <c r="AD68" i="8" s="1"/>
  <c r="AB69" i="8"/>
  <c r="AB68" i="8" s="1"/>
  <c r="Z69" i="8"/>
  <c r="Z68" i="8" s="1"/>
  <c r="X69" i="8"/>
  <c r="X68" i="8" s="1"/>
  <c r="V69" i="8"/>
  <c r="V68" i="8" s="1"/>
  <c r="T69" i="8"/>
  <c r="T68" i="8" s="1"/>
  <c r="R69" i="8"/>
  <c r="R68" i="8" s="1"/>
  <c r="P69" i="8"/>
  <c r="P68" i="8" s="1"/>
  <c r="N69" i="8"/>
  <c r="N68" i="8" s="1"/>
  <c r="L69" i="8"/>
  <c r="L68" i="8" s="1"/>
  <c r="J69" i="8"/>
  <c r="J68" i="8" s="1"/>
  <c r="H69" i="8"/>
  <c r="H68" i="8" s="1"/>
  <c r="F69" i="8"/>
  <c r="F68" i="8" s="1"/>
  <c r="AH70" i="7" l="1"/>
  <c r="AH69" i="6"/>
  <c r="F69" i="6"/>
  <c r="H69" i="6"/>
  <c r="U69" i="6"/>
  <c r="N69" i="6"/>
  <c r="AD69" i="6"/>
  <c r="S69" i="6"/>
  <c r="I69" i="6"/>
  <c r="AF69" i="6"/>
  <c r="J69" i="6"/>
  <c r="L69" i="6"/>
  <c r="Y69" i="6"/>
  <c r="R69" i="6"/>
  <c r="D69" i="6"/>
  <c r="W69" i="6"/>
  <c r="AB69" i="6"/>
  <c r="T69" i="6"/>
  <c r="G69" i="6"/>
  <c r="M69" i="6"/>
  <c r="AC69" i="6"/>
  <c r="V69" i="6"/>
  <c r="E69" i="6"/>
  <c r="AA69" i="6"/>
  <c r="X69" i="6"/>
  <c r="K69" i="6"/>
  <c r="Q69" i="6"/>
  <c r="AG69" i="6"/>
  <c r="Z69" i="6"/>
  <c r="O69" i="6"/>
  <c r="AE69" i="6"/>
  <c r="P69" i="6"/>
  <c r="AJ69" i="6"/>
  <c r="AK69" i="6"/>
  <c r="AI69" i="6"/>
  <c r="B73" i="7"/>
  <c r="B72" i="8"/>
  <c r="C71" i="8" s="1"/>
  <c r="E70" i="7"/>
  <c r="G70" i="7"/>
  <c r="J70" i="7"/>
  <c r="L70" i="7"/>
  <c r="N70" i="7"/>
  <c r="P70" i="7"/>
  <c r="R70" i="7"/>
  <c r="T70" i="7"/>
  <c r="V70" i="7"/>
  <c r="X70" i="7"/>
  <c r="Z70" i="7"/>
  <c r="AB70" i="7"/>
  <c r="AD70" i="7"/>
  <c r="AF70" i="7"/>
  <c r="D70" i="7"/>
  <c r="F70" i="7"/>
  <c r="H70" i="7"/>
  <c r="K70" i="7"/>
  <c r="M70" i="7"/>
  <c r="O70" i="7"/>
  <c r="Q70" i="7"/>
  <c r="S70" i="7"/>
  <c r="U70" i="7"/>
  <c r="W70" i="7"/>
  <c r="Y70" i="7"/>
  <c r="AA70" i="7"/>
  <c r="AC70" i="7"/>
  <c r="AE70" i="7"/>
  <c r="AG70" i="7"/>
  <c r="I70" i="7"/>
  <c r="B69" i="8"/>
  <c r="C68" i="8" s="1"/>
  <c r="B66" i="7" l="1"/>
  <c r="B65" i="6" l="1"/>
  <c r="AG66" i="8"/>
  <c r="AG65" i="8" s="1"/>
  <c r="AC66" i="8"/>
  <c r="AC65" i="8" s="1"/>
  <c r="Y66" i="8"/>
  <c r="Y65" i="8" s="1"/>
  <c r="U66" i="8"/>
  <c r="U65" i="8" s="1"/>
  <c r="Q66" i="8"/>
  <c r="Q65" i="8" s="1"/>
  <c r="M66" i="8"/>
  <c r="M65" i="8" s="1"/>
  <c r="I66" i="8"/>
  <c r="I65" i="8" s="1"/>
  <c r="E66" i="8"/>
  <c r="E65" i="8" s="1"/>
  <c r="A65" i="6"/>
  <c r="C65" i="6" s="1"/>
  <c r="A66" i="7"/>
  <c r="C66" i="6"/>
  <c r="AK66" i="6" s="1"/>
  <c r="F66" i="8"/>
  <c r="F65" i="8" s="1"/>
  <c r="H66" i="8"/>
  <c r="H65" i="8" s="1"/>
  <c r="J66" i="8"/>
  <c r="J65" i="8" s="1"/>
  <c r="L66" i="8"/>
  <c r="L65" i="8" s="1"/>
  <c r="N66" i="8"/>
  <c r="N65" i="8" s="1"/>
  <c r="P66" i="8"/>
  <c r="P65" i="8" s="1"/>
  <c r="R66" i="8"/>
  <c r="R65" i="8" s="1"/>
  <c r="T66" i="8"/>
  <c r="T65" i="8" s="1"/>
  <c r="V66" i="8"/>
  <c r="V65" i="8" s="1"/>
  <c r="X66" i="8"/>
  <c r="X65" i="8" s="1"/>
  <c r="Z66" i="8"/>
  <c r="Z65" i="8" s="1"/>
  <c r="AB66" i="8"/>
  <c r="AB65" i="8" s="1"/>
  <c r="AD66" i="8"/>
  <c r="AD65" i="8" s="1"/>
  <c r="AF66" i="8"/>
  <c r="AF65" i="8" s="1"/>
  <c r="D66" i="8"/>
  <c r="C67" i="7"/>
  <c r="AE66" i="8"/>
  <c r="AE65" i="8" s="1"/>
  <c r="AA66" i="8"/>
  <c r="AA65" i="8" s="1"/>
  <c r="W66" i="8"/>
  <c r="W65" i="8" s="1"/>
  <c r="S66" i="8"/>
  <c r="S65" i="8" s="1"/>
  <c r="O66" i="8"/>
  <c r="O65" i="8" s="1"/>
  <c r="K66" i="8"/>
  <c r="K65" i="8" s="1"/>
  <c r="G66" i="8"/>
  <c r="G65" i="8" s="1"/>
  <c r="AH66" i="6" l="1"/>
  <c r="AH67" i="7"/>
  <c r="O66" i="6"/>
  <c r="AE66" i="6"/>
  <c r="T66" i="6"/>
  <c r="E66" i="6"/>
  <c r="U66" i="6"/>
  <c r="N66" i="6"/>
  <c r="D66" i="6"/>
  <c r="S66" i="6"/>
  <c r="H66" i="6"/>
  <c r="X66" i="6"/>
  <c r="I66" i="6"/>
  <c r="Y66" i="6"/>
  <c r="AD66" i="6"/>
  <c r="F66" i="6"/>
  <c r="G66" i="6"/>
  <c r="W66" i="6"/>
  <c r="L66" i="6"/>
  <c r="AB66" i="6"/>
  <c r="M66" i="6"/>
  <c r="AC66" i="6"/>
  <c r="Z66" i="6"/>
  <c r="V66" i="6"/>
  <c r="K66" i="6"/>
  <c r="AA66" i="6"/>
  <c r="P66" i="6"/>
  <c r="AF66" i="6"/>
  <c r="Q66" i="6"/>
  <c r="AG66" i="6"/>
  <c r="R66" i="6"/>
  <c r="J66" i="6"/>
  <c r="AI66" i="6"/>
  <c r="AJ66" i="6"/>
  <c r="B70" i="7"/>
  <c r="E67" i="7"/>
  <c r="H67" i="7"/>
  <c r="J67" i="7"/>
  <c r="L67" i="7"/>
  <c r="N67" i="7"/>
  <c r="P67" i="7"/>
  <c r="R67" i="7"/>
  <c r="T67" i="7"/>
  <c r="V67" i="7"/>
  <c r="X67" i="7"/>
  <c r="Z67" i="7"/>
  <c r="AB67" i="7"/>
  <c r="AD67" i="7"/>
  <c r="AF67" i="7"/>
  <c r="D67" i="7"/>
  <c r="G67" i="7"/>
  <c r="I67" i="7"/>
  <c r="K67" i="7"/>
  <c r="M67" i="7"/>
  <c r="O67" i="7"/>
  <c r="Q67" i="7"/>
  <c r="S67" i="7"/>
  <c r="U67" i="7"/>
  <c r="W67" i="7"/>
  <c r="Y67" i="7"/>
  <c r="AA67" i="7"/>
  <c r="AC67" i="7"/>
  <c r="AE67" i="7"/>
  <c r="AG67" i="7"/>
  <c r="F67" i="7"/>
  <c r="AL66" i="6"/>
  <c r="B66" i="8"/>
  <c r="C65" i="8" s="1"/>
  <c r="D65" i="8"/>
  <c r="B69" i="6" l="1"/>
  <c r="A62" i="6" l="1"/>
  <c r="C62" i="6" s="1"/>
  <c r="A63" i="7"/>
  <c r="C63" i="6"/>
  <c r="C64" i="7"/>
  <c r="AG63" i="8"/>
  <c r="AG62" i="8" s="1"/>
  <c r="AE63" i="8"/>
  <c r="AE62" i="8" s="1"/>
  <c r="AC63" i="8"/>
  <c r="AC62" i="8" s="1"/>
  <c r="AA63" i="8"/>
  <c r="AA62" i="8" s="1"/>
  <c r="Y63" i="8"/>
  <c r="Y62" i="8" s="1"/>
  <c r="W63" i="8"/>
  <c r="W62" i="8" s="1"/>
  <c r="U63" i="8"/>
  <c r="U62" i="8" s="1"/>
  <c r="S63" i="8"/>
  <c r="S62" i="8" s="1"/>
  <c r="Q63" i="8"/>
  <c r="Q62" i="8" s="1"/>
  <c r="O63" i="8"/>
  <c r="O62" i="8" s="1"/>
  <c r="M63" i="8"/>
  <c r="M62" i="8" s="1"/>
  <c r="K63" i="8"/>
  <c r="K62" i="8" s="1"/>
  <c r="I63" i="8"/>
  <c r="I62" i="8" s="1"/>
  <c r="G63" i="8"/>
  <c r="G62" i="8" s="1"/>
  <c r="E63" i="8"/>
  <c r="E62" i="8" s="1"/>
  <c r="B63" i="7"/>
  <c r="B62" i="6"/>
  <c r="D63" i="8"/>
  <c r="AF63" i="8"/>
  <c r="AF62" i="8" s="1"/>
  <c r="AD63" i="8"/>
  <c r="AD62" i="8" s="1"/>
  <c r="AB63" i="8"/>
  <c r="AB62" i="8" s="1"/>
  <c r="Z63" i="8"/>
  <c r="Z62" i="8" s="1"/>
  <c r="X63" i="8"/>
  <c r="X62" i="8" s="1"/>
  <c r="V63" i="8"/>
  <c r="V62" i="8" s="1"/>
  <c r="T63" i="8"/>
  <c r="T62" i="8" s="1"/>
  <c r="R63" i="8"/>
  <c r="R62" i="8" s="1"/>
  <c r="P63" i="8"/>
  <c r="P62" i="8" s="1"/>
  <c r="N63" i="8"/>
  <c r="N62" i="8" s="1"/>
  <c r="L63" i="8"/>
  <c r="L62" i="8" s="1"/>
  <c r="J63" i="8"/>
  <c r="J62" i="8" s="1"/>
  <c r="H63" i="8"/>
  <c r="H62" i="8" s="1"/>
  <c r="F63" i="8"/>
  <c r="F62" i="8" s="1"/>
  <c r="AH64" i="7" l="1"/>
  <c r="AH63" i="6"/>
  <c r="M63" i="6"/>
  <c r="AC63" i="6"/>
  <c r="N63" i="6"/>
  <c r="AD63" i="6"/>
  <c r="O63" i="6"/>
  <c r="AE63" i="6"/>
  <c r="AB63" i="6"/>
  <c r="Q63" i="6"/>
  <c r="AG63" i="6"/>
  <c r="R63" i="6"/>
  <c r="D63" i="6"/>
  <c r="S63" i="6"/>
  <c r="P63" i="6"/>
  <c r="H63" i="6"/>
  <c r="E63" i="6"/>
  <c r="U63" i="6"/>
  <c r="F63" i="6"/>
  <c r="V63" i="6"/>
  <c r="G63" i="6"/>
  <c r="W63" i="6"/>
  <c r="AF63" i="6"/>
  <c r="X63" i="6"/>
  <c r="I63" i="6"/>
  <c r="Y63" i="6"/>
  <c r="J63" i="6"/>
  <c r="Z63" i="6"/>
  <c r="K63" i="6"/>
  <c r="AA63" i="6"/>
  <c r="T63" i="6"/>
  <c r="L63" i="6"/>
  <c r="E64" i="7"/>
  <c r="G64" i="7"/>
  <c r="I64" i="7"/>
  <c r="K64" i="7"/>
  <c r="M64" i="7"/>
  <c r="O64" i="7"/>
  <c r="Q64" i="7"/>
  <c r="S64" i="7"/>
  <c r="U64" i="7"/>
  <c r="W64" i="7"/>
  <c r="Y64" i="7"/>
  <c r="AA64" i="7"/>
  <c r="AC64" i="7"/>
  <c r="AF64" i="7"/>
  <c r="D64" i="7"/>
  <c r="F64" i="7"/>
  <c r="H64" i="7"/>
  <c r="J64" i="7"/>
  <c r="L64" i="7"/>
  <c r="N64" i="7"/>
  <c r="P64" i="7"/>
  <c r="R64" i="7"/>
  <c r="T64" i="7"/>
  <c r="V64" i="7"/>
  <c r="X64" i="7"/>
  <c r="Z64" i="7"/>
  <c r="AB64" i="7"/>
  <c r="AE64" i="7"/>
  <c r="AG64" i="7"/>
  <c r="AD64" i="7"/>
  <c r="AL63" i="6"/>
  <c r="AK63" i="6"/>
  <c r="AJ63" i="6"/>
  <c r="AI63" i="6"/>
  <c r="B63" i="8"/>
  <c r="C62" i="8" s="1"/>
  <c r="D62" i="8"/>
  <c r="B67" i="7" l="1"/>
  <c r="B66" i="6"/>
  <c r="B60" i="7"/>
  <c r="C61" i="7" l="1"/>
  <c r="A60" i="7"/>
  <c r="AF60" i="8"/>
  <c r="AF59" i="8" s="1"/>
  <c r="AB60" i="8"/>
  <c r="X60" i="8"/>
  <c r="X59" i="8" s="1"/>
  <c r="T60" i="8"/>
  <c r="P60" i="8"/>
  <c r="P59" i="8" s="1"/>
  <c r="L60" i="8"/>
  <c r="H60" i="8"/>
  <c r="H59" i="8" s="1"/>
  <c r="A59" i="6"/>
  <c r="C59" i="6" s="1"/>
  <c r="D60" i="8"/>
  <c r="AD60" i="8"/>
  <c r="AD59" i="8" s="1"/>
  <c r="Z60" i="8"/>
  <c r="Z59" i="8" s="1"/>
  <c r="V60" i="8"/>
  <c r="R60" i="8"/>
  <c r="R59" i="8" s="1"/>
  <c r="N60" i="8"/>
  <c r="J60" i="8"/>
  <c r="F60" i="8"/>
  <c r="C60" i="6"/>
  <c r="AI60" i="6" s="1"/>
  <c r="AG60" i="8"/>
  <c r="AE60" i="8"/>
  <c r="AC60" i="8"/>
  <c r="AA60" i="8"/>
  <c r="Y60" i="8"/>
  <c r="Y59" i="8" s="1"/>
  <c r="W60" i="8"/>
  <c r="U60" i="8"/>
  <c r="S60" i="8"/>
  <c r="Q60" i="8"/>
  <c r="O60" i="8"/>
  <c r="M60" i="8"/>
  <c r="K60" i="8"/>
  <c r="I60" i="8"/>
  <c r="G60" i="8"/>
  <c r="E60" i="8"/>
  <c r="B59" i="6"/>
  <c r="AH60" i="6" l="1"/>
  <c r="AH61" i="7"/>
  <c r="G60" i="6"/>
  <c r="W60" i="6"/>
  <c r="L60" i="6"/>
  <c r="AB60" i="6"/>
  <c r="M60" i="6"/>
  <c r="AC60" i="6"/>
  <c r="N60" i="6"/>
  <c r="Z60" i="6"/>
  <c r="K60" i="6"/>
  <c r="AA60" i="6"/>
  <c r="P60" i="6"/>
  <c r="AF60" i="6"/>
  <c r="Q60" i="6"/>
  <c r="AG60" i="6"/>
  <c r="F60" i="6"/>
  <c r="AD60" i="6"/>
  <c r="O60" i="6"/>
  <c r="AE60" i="6"/>
  <c r="T60" i="6"/>
  <c r="E60" i="6"/>
  <c r="U60" i="6"/>
  <c r="R60" i="6"/>
  <c r="V60" i="6"/>
  <c r="S60" i="6"/>
  <c r="H60" i="6"/>
  <c r="X60" i="6"/>
  <c r="I60" i="6"/>
  <c r="Y60" i="6"/>
  <c r="D60" i="6"/>
  <c r="J60" i="6"/>
  <c r="K61" i="7"/>
  <c r="T61" i="7"/>
  <c r="AB61" i="7"/>
  <c r="Z61" i="7"/>
  <c r="AD61" i="7"/>
  <c r="AC61" i="7"/>
  <c r="AG61" i="7"/>
  <c r="P61" i="7"/>
  <c r="L61" i="7"/>
  <c r="I61" i="7"/>
  <c r="S61" i="7"/>
  <c r="X61" i="7"/>
  <c r="H61" i="7"/>
  <c r="AL60" i="6"/>
  <c r="O61" i="7"/>
  <c r="AF61" i="7"/>
  <c r="AE61" i="7"/>
  <c r="V61" i="7"/>
  <c r="N61" i="7"/>
  <c r="F61" i="7"/>
  <c r="D61" i="7"/>
  <c r="M61" i="7"/>
  <c r="G61" i="7"/>
  <c r="W61" i="7"/>
  <c r="AA61" i="7"/>
  <c r="R61" i="7"/>
  <c r="J61" i="7"/>
  <c r="U61" i="7"/>
  <c r="Y61" i="7"/>
  <c r="AJ60" i="6"/>
  <c r="E59" i="8"/>
  <c r="I59" i="8"/>
  <c r="M59" i="8"/>
  <c r="Q59" i="8"/>
  <c r="U59" i="8"/>
  <c r="J59" i="8"/>
  <c r="Q61" i="7"/>
  <c r="G59" i="8"/>
  <c r="K59" i="8"/>
  <c r="O59" i="8"/>
  <c r="S59" i="8"/>
  <c r="W59" i="8"/>
  <c r="F59" i="8"/>
  <c r="N59" i="8"/>
  <c r="V59" i="8"/>
  <c r="AC59" i="8"/>
  <c r="D59" i="8"/>
  <c r="AG59" i="8"/>
  <c r="AE59" i="8"/>
  <c r="AA59" i="8"/>
  <c r="L59" i="8"/>
  <c r="T59" i="8"/>
  <c r="AB59" i="8"/>
  <c r="AK60" i="6"/>
  <c r="E61" i="7"/>
  <c r="B64" i="7"/>
  <c r="B57" i="7" l="1"/>
  <c r="E57" i="8" l="1"/>
  <c r="E56" i="8" s="1"/>
  <c r="AF57" i="8"/>
  <c r="AF56" i="8" s="1"/>
  <c r="AB57" i="8"/>
  <c r="AB56" i="8" s="1"/>
  <c r="X57" i="8"/>
  <c r="X56" i="8" s="1"/>
  <c r="T57" i="8"/>
  <c r="T56" i="8" s="1"/>
  <c r="P57" i="8"/>
  <c r="P56" i="8" s="1"/>
  <c r="L57" i="8"/>
  <c r="L56" i="8" s="1"/>
  <c r="H57" i="8"/>
  <c r="H56" i="8" s="1"/>
  <c r="A56" i="6"/>
  <c r="C56" i="6" s="1"/>
  <c r="A57" i="7"/>
  <c r="D57" i="8"/>
  <c r="AD57" i="8"/>
  <c r="AD56" i="8" s="1"/>
  <c r="Z57" i="8"/>
  <c r="Z56" i="8" s="1"/>
  <c r="V57" i="8"/>
  <c r="V56" i="8" s="1"/>
  <c r="R57" i="8"/>
  <c r="R56" i="8" s="1"/>
  <c r="N57" i="8"/>
  <c r="N56" i="8" s="1"/>
  <c r="J57" i="8"/>
  <c r="J56" i="8" s="1"/>
  <c r="F57" i="8"/>
  <c r="F56" i="8" s="1"/>
  <c r="C57" i="6"/>
  <c r="AK57" i="6" s="1"/>
  <c r="C58" i="7"/>
  <c r="AG57" i="8"/>
  <c r="AG56" i="8" s="1"/>
  <c r="AE57" i="8"/>
  <c r="AE56" i="8" s="1"/>
  <c r="AC57" i="8"/>
  <c r="AC56" i="8" s="1"/>
  <c r="AA57" i="8"/>
  <c r="AA56" i="8" s="1"/>
  <c r="Y57" i="8"/>
  <c r="Y56" i="8" s="1"/>
  <c r="W57" i="8"/>
  <c r="W56" i="8" s="1"/>
  <c r="U57" i="8"/>
  <c r="U56" i="8" s="1"/>
  <c r="S57" i="8"/>
  <c r="S56" i="8" s="1"/>
  <c r="Q57" i="8"/>
  <c r="Q56" i="8" s="1"/>
  <c r="O57" i="8"/>
  <c r="O56" i="8" s="1"/>
  <c r="M57" i="8"/>
  <c r="M56" i="8" s="1"/>
  <c r="K57" i="8"/>
  <c r="K56" i="8" s="1"/>
  <c r="I57" i="8"/>
  <c r="I56" i="8" s="1"/>
  <c r="G57" i="8"/>
  <c r="G56" i="8" s="1"/>
  <c r="B56" i="6"/>
  <c r="AH58" i="7" l="1"/>
  <c r="AH57" i="6"/>
  <c r="M57" i="6"/>
  <c r="AC57" i="6"/>
  <c r="Q57" i="6"/>
  <c r="AG57" i="6"/>
  <c r="E57" i="6"/>
  <c r="U57" i="6"/>
  <c r="F57" i="6"/>
  <c r="I57" i="6"/>
  <c r="Y57" i="6"/>
  <c r="J57" i="6"/>
  <c r="N57" i="6"/>
  <c r="AD57" i="6"/>
  <c r="O57" i="6"/>
  <c r="AE57" i="6"/>
  <c r="P57" i="6"/>
  <c r="R57" i="6"/>
  <c r="D57" i="6"/>
  <c r="S57" i="6"/>
  <c r="T57" i="6"/>
  <c r="L57" i="6"/>
  <c r="V57" i="6"/>
  <c r="G57" i="6"/>
  <c r="W57" i="6"/>
  <c r="H57" i="6"/>
  <c r="AB57" i="6"/>
  <c r="Z57" i="6"/>
  <c r="K57" i="6"/>
  <c r="AA57" i="6"/>
  <c r="X57" i="6"/>
  <c r="AF57" i="6"/>
  <c r="AC58" i="7"/>
  <c r="I58" i="7"/>
  <c r="Z58" i="7"/>
  <c r="N58" i="7"/>
  <c r="AJ57" i="6"/>
  <c r="AI57" i="6"/>
  <c r="V58" i="7"/>
  <c r="Q58" i="7"/>
  <c r="D58" i="7"/>
  <c r="F58" i="7"/>
  <c r="AG58" i="7"/>
  <c r="AA58" i="7"/>
  <c r="AL57" i="6"/>
  <c r="M58" i="7"/>
  <c r="U58" i="7"/>
  <c r="AD58" i="7"/>
  <c r="J58" i="7"/>
  <c r="R58" i="7"/>
  <c r="E58" i="7"/>
  <c r="X58" i="7"/>
  <c r="G58" i="7"/>
  <c r="K58" i="7"/>
  <c r="O58" i="7"/>
  <c r="S58" i="7"/>
  <c r="W58" i="7"/>
  <c r="AB58" i="7"/>
  <c r="AF58" i="7"/>
  <c r="H58" i="7"/>
  <c r="L58" i="7"/>
  <c r="P58" i="7"/>
  <c r="T58" i="7"/>
  <c r="Y58" i="7"/>
  <c r="AE58" i="7"/>
  <c r="B60" i="8"/>
  <c r="C59" i="8" s="1"/>
  <c r="B57" i="8"/>
  <c r="C56" i="8" s="1"/>
  <c r="D56" i="8"/>
  <c r="B61" i="7" l="1"/>
  <c r="B51" i="7"/>
  <c r="C54" i="6" l="1"/>
  <c r="AJ54" i="6" s="1"/>
  <c r="A53" i="6"/>
  <c r="C53" i="6" s="1"/>
  <c r="AH54" i="6" s="1"/>
  <c r="AF51" i="8"/>
  <c r="AF50" i="8" s="1"/>
  <c r="AB51" i="8"/>
  <c r="AB50" i="8" s="1"/>
  <c r="X51" i="8"/>
  <c r="X50" i="8" s="1"/>
  <c r="T51" i="8"/>
  <c r="T50" i="8" s="1"/>
  <c r="P51" i="8"/>
  <c r="P50" i="8" s="1"/>
  <c r="L51" i="8"/>
  <c r="L50" i="8" s="1"/>
  <c r="H51" i="8"/>
  <c r="H50" i="8" s="1"/>
  <c r="D51" i="8"/>
  <c r="AD51" i="8"/>
  <c r="AD50" i="8" s="1"/>
  <c r="Z51" i="8"/>
  <c r="Z50" i="8" s="1"/>
  <c r="V51" i="8"/>
  <c r="V50" i="8" s="1"/>
  <c r="R51" i="8"/>
  <c r="R50" i="8" s="1"/>
  <c r="N51" i="8"/>
  <c r="N50" i="8" s="1"/>
  <c r="J51" i="8"/>
  <c r="J50" i="8" s="1"/>
  <c r="F51" i="8"/>
  <c r="F50" i="8" s="1"/>
  <c r="A50" i="6"/>
  <c r="C50" i="6" s="1"/>
  <c r="C51" i="6"/>
  <c r="AL51" i="6" s="1"/>
  <c r="A51" i="7"/>
  <c r="C52" i="7"/>
  <c r="B54" i="7"/>
  <c r="D54" i="8"/>
  <c r="AF54" i="8"/>
  <c r="AF53" i="8" s="1"/>
  <c r="AD54" i="8"/>
  <c r="AD53" i="8" s="1"/>
  <c r="AB54" i="8"/>
  <c r="AB53" i="8" s="1"/>
  <c r="Z54" i="8"/>
  <c r="Z53" i="8" s="1"/>
  <c r="X54" i="8"/>
  <c r="X53" i="8" s="1"/>
  <c r="V54" i="8"/>
  <c r="V53" i="8" s="1"/>
  <c r="T54" i="8"/>
  <c r="T53" i="8" s="1"/>
  <c r="R54" i="8"/>
  <c r="R53" i="8" s="1"/>
  <c r="P54" i="8"/>
  <c r="P53" i="8" s="1"/>
  <c r="N54" i="8"/>
  <c r="N53" i="8" s="1"/>
  <c r="L54" i="8"/>
  <c r="L53" i="8" s="1"/>
  <c r="J54" i="8"/>
  <c r="J53" i="8" s="1"/>
  <c r="H54" i="8"/>
  <c r="H53" i="8" s="1"/>
  <c r="F54" i="8"/>
  <c r="F53" i="8" s="1"/>
  <c r="AG51" i="8"/>
  <c r="AG50" i="8" s="1"/>
  <c r="AE51" i="8"/>
  <c r="AE50" i="8" s="1"/>
  <c r="AC51" i="8"/>
  <c r="AC50" i="8" s="1"/>
  <c r="AA51" i="8"/>
  <c r="AA50" i="8" s="1"/>
  <c r="Y51" i="8"/>
  <c r="Y50" i="8" s="1"/>
  <c r="W51" i="8"/>
  <c r="W50" i="8" s="1"/>
  <c r="U51" i="8"/>
  <c r="U50" i="8" s="1"/>
  <c r="S51" i="8"/>
  <c r="S50" i="8" s="1"/>
  <c r="Q51" i="8"/>
  <c r="Q50" i="8" s="1"/>
  <c r="O51" i="8"/>
  <c r="O50" i="8" s="1"/>
  <c r="M51" i="8"/>
  <c r="M50" i="8" s="1"/>
  <c r="K51" i="8"/>
  <c r="K50" i="8" s="1"/>
  <c r="I51" i="8"/>
  <c r="I50" i="8" s="1"/>
  <c r="G51" i="8"/>
  <c r="G50" i="8" s="1"/>
  <c r="E51" i="8"/>
  <c r="E50" i="8" s="1"/>
  <c r="B50" i="6"/>
  <c r="A54" i="7"/>
  <c r="C55" i="7"/>
  <c r="AG54" i="8"/>
  <c r="AG53" i="8" s="1"/>
  <c r="AE54" i="8"/>
  <c r="AC54" i="8"/>
  <c r="AA54" i="8"/>
  <c r="AA53" i="8" s="1"/>
  <c r="Y54" i="8"/>
  <c r="Y53" i="8" s="1"/>
  <c r="W54" i="8"/>
  <c r="U54" i="8"/>
  <c r="S54" i="8"/>
  <c r="S53" i="8" s="1"/>
  <c r="Q54" i="8"/>
  <c r="Q53" i="8" s="1"/>
  <c r="O54" i="8"/>
  <c r="M54" i="8"/>
  <c r="K54" i="8"/>
  <c r="K53" i="8" s="1"/>
  <c r="I54" i="8"/>
  <c r="I53" i="8" s="1"/>
  <c r="G54" i="8"/>
  <c r="G53" i="8" s="1"/>
  <c r="E54" i="8"/>
  <c r="B53" i="6"/>
  <c r="B58" i="7"/>
  <c r="B57" i="6"/>
  <c r="AH52" i="7" l="1"/>
  <c r="AH55" i="7"/>
  <c r="AH51" i="6"/>
  <c r="AJ51" i="6"/>
  <c r="AK51" i="6"/>
  <c r="AI51" i="6"/>
  <c r="E51" i="6"/>
  <c r="U51" i="6"/>
  <c r="F51" i="6"/>
  <c r="V51" i="6"/>
  <c r="S51" i="6"/>
  <c r="H51" i="6"/>
  <c r="L51" i="6"/>
  <c r="P51" i="6"/>
  <c r="I51" i="6"/>
  <c r="Y51" i="6"/>
  <c r="J51" i="6"/>
  <c r="G51" i="6"/>
  <c r="W51" i="6"/>
  <c r="X51" i="6"/>
  <c r="Z51" i="6"/>
  <c r="AB51" i="6"/>
  <c r="M51" i="6"/>
  <c r="AC51" i="6"/>
  <c r="N51" i="6"/>
  <c r="K51" i="6"/>
  <c r="AA51" i="6"/>
  <c r="AF51" i="6"/>
  <c r="D51" i="6"/>
  <c r="Q51" i="6"/>
  <c r="AG51" i="6"/>
  <c r="R51" i="6"/>
  <c r="O51" i="6"/>
  <c r="AE51" i="6"/>
  <c r="AD51" i="6"/>
  <c r="T51" i="6"/>
  <c r="G54" i="6"/>
  <c r="W54" i="6"/>
  <c r="L54" i="6"/>
  <c r="AB54" i="6"/>
  <c r="M54" i="6"/>
  <c r="AC54" i="6"/>
  <c r="R54" i="6"/>
  <c r="AD54" i="6"/>
  <c r="K54" i="6"/>
  <c r="AA54" i="6"/>
  <c r="P54" i="6"/>
  <c r="AF54" i="6"/>
  <c r="Q54" i="6"/>
  <c r="AG54" i="6"/>
  <c r="J54" i="6"/>
  <c r="D54" i="6"/>
  <c r="O54" i="6"/>
  <c r="AE54" i="6"/>
  <c r="T54" i="6"/>
  <c r="E54" i="6"/>
  <c r="U54" i="6"/>
  <c r="F54" i="6"/>
  <c r="Z54" i="6"/>
  <c r="S54" i="6"/>
  <c r="H54" i="6"/>
  <c r="X54" i="6"/>
  <c r="I54" i="6"/>
  <c r="Y54" i="6"/>
  <c r="V54" i="6"/>
  <c r="N54" i="6"/>
  <c r="Q52" i="7"/>
  <c r="AL54" i="6"/>
  <c r="AK54" i="6"/>
  <c r="AI54" i="6"/>
  <c r="O53" i="8"/>
  <c r="W53" i="8"/>
  <c r="Y52" i="7"/>
  <c r="D53" i="8"/>
  <c r="E53" i="8"/>
  <c r="M53" i="8"/>
  <c r="U53" i="8"/>
  <c r="AC53" i="8"/>
  <c r="AE53" i="8"/>
  <c r="I52" i="7"/>
  <c r="AB52" i="7"/>
  <c r="M52" i="7"/>
  <c r="U52" i="7"/>
  <c r="AC52" i="7"/>
  <c r="T52" i="7"/>
  <c r="G52" i="7"/>
  <c r="K52" i="7"/>
  <c r="O52" i="7"/>
  <c r="S52" i="7"/>
  <c r="W52" i="7"/>
  <c r="AA52" i="7"/>
  <c r="AG52" i="7"/>
  <c r="L52" i="7"/>
  <c r="AF52" i="7"/>
  <c r="AE52" i="7"/>
  <c r="H52" i="7"/>
  <c r="P52" i="7"/>
  <c r="X52" i="7"/>
  <c r="E52" i="7"/>
  <c r="J52" i="7"/>
  <c r="R52" i="7"/>
  <c r="Z52" i="7"/>
  <c r="D52" i="7"/>
  <c r="F52" i="7"/>
  <c r="N52" i="7"/>
  <c r="V52" i="7"/>
  <c r="AD52" i="7"/>
  <c r="F55" i="7"/>
  <c r="P55" i="7"/>
  <c r="AF55" i="7"/>
  <c r="AB55" i="7"/>
  <c r="X55" i="7"/>
  <c r="S55" i="7"/>
  <c r="O55" i="7"/>
  <c r="K55" i="7"/>
  <c r="G55" i="7"/>
  <c r="AE55" i="7"/>
  <c r="AA55" i="7"/>
  <c r="V55" i="7"/>
  <c r="R55" i="7"/>
  <c r="L55" i="7"/>
  <c r="H55" i="7"/>
  <c r="AG55" i="7"/>
  <c r="D55" i="7"/>
  <c r="AD55" i="7"/>
  <c r="Z55" i="7"/>
  <c r="U55" i="7"/>
  <c r="Q55" i="7"/>
  <c r="M55" i="7"/>
  <c r="I55" i="7"/>
  <c r="E55" i="7"/>
  <c r="AC55" i="7"/>
  <c r="Y55" i="7"/>
  <c r="T55" i="7"/>
  <c r="N55" i="7"/>
  <c r="J55" i="7"/>
  <c r="W55" i="7"/>
  <c r="B54" i="8"/>
  <c r="B51" i="8"/>
  <c r="C50" i="8" s="1"/>
  <c r="D50" i="8"/>
  <c r="C53" i="8" l="1"/>
  <c r="B51" i="6"/>
  <c r="B52" i="7"/>
  <c r="B55" i="7"/>
  <c r="B48" i="7" l="1"/>
  <c r="A48" i="7"/>
  <c r="C48" i="6" l="1"/>
  <c r="AL48" i="6" s="1"/>
  <c r="AB47" i="8"/>
  <c r="X47" i="8"/>
  <c r="V47" i="8"/>
  <c r="T47" i="8"/>
  <c r="R47" i="8"/>
  <c r="P47" i="8"/>
  <c r="N47" i="8"/>
  <c r="L47" i="8"/>
  <c r="H47" i="8"/>
  <c r="F47" i="8"/>
  <c r="B47" i="6"/>
  <c r="C49" i="7"/>
  <c r="E49" i="7" s="1"/>
  <c r="AG47" i="8"/>
  <c r="AE47" i="8"/>
  <c r="AC47" i="8"/>
  <c r="AA47" i="8"/>
  <c r="Y47" i="8"/>
  <c r="W47" i="8"/>
  <c r="U47" i="8"/>
  <c r="S47" i="8"/>
  <c r="Q47" i="8"/>
  <c r="O47" i="8"/>
  <c r="M47" i="8"/>
  <c r="K47" i="8"/>
  <c r="I47" i="8"/>
  <c r="G47" i="8"/>
  <c r="E47" i="8"/>
  <c r="A47" i="6"/>
  <c r="C47" i="6" s="1"/>
  <c r="AH48" i="6" s="1"/>
  <c r="J47" i="8"/>
  <c r="Z47" i="8"/>
  <c r="AD47" i="8"/>
  <c r="AF47" i="8"/>
  <c r="AH49" i="7" l="1"/>
  <c r="AI48" i="6"/>
  <c r="K48" i="6"/>
  <c r="AA48" i="6"/>
  <c r="M48" i="6"/>
  <c r="AC48" i="6"/>
  <c r="Z48" i="6"/>
  <c r="AB48" i="6"/>
  <c r="N48" i="6"/>
  <c r="O48" i="6"/>
  <c r="AE48" i="6"/>
  <c r="Q48" i="6"/>
  <c r="AG48" i="6"/>
  <c r="X48" i="6"/>
  <c r="H48" i="6"/>
  <c r="V48" i="6"/>
  <c r="D48" i="6"/>
  <c r="S48" i="6"/>
  <c r="E48" i="6"/>
  <c r="U48" i="6"/>
  <c r="J48" i="6"/>
  <c r="L48" i="6"/>
  <c r="AF48" i="6"/>
  <c r="AD48" i="6"/>
  <c r="G48" i="6"/>
  <c r="W48" i="6"/>
  <c r="I48" i="6"/>
  <c r="Y48" i="6"/>
  <c r="R48" i="6"/>
  <c r="T48" i="6"/>
  <c r="F48" i="6"/>
  <c r="P48" i="6"/>
  <c r="AK48" i="6"/>
  <c r="AJ48" i="6"/>
  <c r="G49" i="7"/>
  <c r="AE49" i="7"/>
  <c r="AA49" i="7"/>
  <c r="W49" i="7"/>
  <c r="S49" i="7"/>
  <c r="O49" i="7"/>
  <c r="K49" i="7"/>
  <c r="F49" i="7"/>
  <c r="AF49" i="7"/>
  <c r="AB49" i="7"/>
  <c r="X49" i="7"/>
  <c r="T49" i="7"/>
  <c r="P49" i="7"/>
  <c r="L49" i="7"/>
  <c r="H49" i="7"/>
  <c r="AG49" i="7"/>
  <c r="AC49" i="7"/>
  <c r="Y49" i="7"/>
  <c r="U49" i="7"/>
  <c r="Q49" i="7"/>
  <c r="M49" i="7"/>
  <c r="I49" i="7"/>
  <c r="D49" i="7"/>
  <c r="AD49" i="7"/>
  <c r="Z49" i="7"/>
  <c r="V49" i="7"/>
  <c r="R49" i="7"/>
  <c r="N49" i="7"/>
  <c r="J49" i="7"/>
  <c r="B48" i="8"/>
  <c r="C47" i="8" s="1"/>
  <c r="D47" i="8"/>
  <c r="B49" i="7" l="1"/>
  <c r="B44" i="6" l="1"/>
  <c r="B45" i="7"/>
  <c r="F45" i="8"/>
  <c r="A44" i="6"/>
  <c r="C44" i="6" s="1"/>
  <c r="C45" i="6"/>
  <c r="AI45" i="6" s="1"/>
  <c r="A45" i="7"/>
  <c r="C46" i="7"/>
  <c r="AG45" i="8"/>
  <c r="AE45" i="8"/>
  <c r="AC45" i="8"/>
  <c r="AA45" i="8"/>
  <c r="Y45" i="8"/>
  <c r="W45" i="8"/>
  <c r="U45" i="8"/>
  <c r="S45" i="8"/>
  <c r="S44" i="8" s="1"/>
  <c r="Q45" i="8"/>
  <c r="O45" i="8"/>
  <c r="M45" i="8"/>
  <c r="K45" i="8"/>
  <c r="K44" i="8" s="1"/>
  <c r="I45" i="8"/>
  <c r="G45" i="8"/>
  <c r="G44" i="8" s="1"/>
  <c r="AF45" i="8"/>
  <c r="AD45" i="8"/>
  <c r="AB45" i="8"/>
  <c r="Z45" i="8"/>
  <c r="X45" i="8"/>
  <c r="V45" i="8"/>
  <c r="T45" i="8"/>
  <c r="R45" i="8"/>
  <c r="P45" i="8"/>
  <c r="N45" i="8"/>
  <c r="L45" i="8"/>
  <c r="L44" i="8" s="1"/>
  <c r="J45" i="8"/>
  <c r="H45" i="8"/>
  <c r="AH45" i="6" l="1"/>
  <c r="AH46" i="7"/>
  <c r="F45" i="6"/>
  <c r="J45" i="6"/>
  <c r="N45" i="6"/>
  <c r="R45" i="6"/>
  <c r="V45" i="6"/>
  <c r="Z45" i="6"/>
  <c r="AD45" i="6"/>
  <c r="D45" i="6"/>
  <c r="H45" i="6"/>
  <c r="P45" i="6"/>
  <c r="T45" i="6"/>
  <c r="AB45" i="6"/>
  <c r="G45" i="6"/>
  <c r="K45" i="6"/>
  <c r="O45" i="6"/>
  <c r="S45" i="6"/>
  <c r="W45" i="6"/>
  <c r="AA45" i="6"/>
  <c r="AE45" i="6"/>
  <c r="L45" i="6"/>
  <c r="X45" i="6"/>
  <c r="AF45" i="6"/>
  <c r="I45" i="6"/>
  <c r="Y45" i="6"/>
  <c r="M45" i="6"/>
  <c r="AC45" i="6"/>
  <c r="Q45" i="6"/>
  <c r="AG45" i="6"/>
  <c r="E45" i="6"/>
  <c r="U45" i="6"/>
  <c r="AA44" i="8"/>
  <c r="O44" i="8"/>
  <c r="T44" i="8"/>
  <c r="AB44" i="8"/>
  <c r="E44" i="8"/>
  <c r="M44" i="8"/>
  <c r="U44" i="8"/>
  <c r="AC44" i="8"/>
  <c r="W44" i="8"/>
  <c r="AE44" i="8"/>
  <c r="J44" i="8"/>
  <c r="AJ45" i="6"/>
  <c r="AK45" i="6"/>
  <c r="D44" i="8"/>
  <c r="H44" i="8"/>
  <c r="P44" i="8"/>
  <c r="X44" i="8"/>
  <c r="AF44" i="8"/>
  <c r="I44" i="8"/>
  <c r="Q44" i="8"/>
  <c r="N44" i="8"/>
  <c r="V44" i="8"/>
  <c r="Y44" i="8"/>
  <c r="AD44" i="8"/>
  <c r="AG44" i="8"/>
  <c r="R44" i="8"/>
  <c r="Z44" i="8"/>
  <c r="F44" i="8"/>
  <c r="E46" i="7"/>
  <c r="G46" i="7"/>
  <c r="I46" i="7"/>
  <c r="K46" i="7"/>
  <c r="M46" i="7"/>
  <c r="O46" i="7"/>
  <c r="Q46" i="7"/>
  <c r="S46" i="7"/>
  <c r="U46" i="7"/>
  <c r="W46" i="7"/>
  <c r="Y46" i="7"/>
  <c r="AA46" i="7"/>
  <c r="AC46" i="7"/>
  <c r="AE46" i="7"/>
  <c r="AG46" i="7"/>
  <c r="F46" i="7"/>
  <c r="H46" i="7"/>
  <c r="J46" i="7"/>
  <c r="L46" i="7"/>
  <c r="N46" i="7"/>
  <c r="P46" i="7"/>
  <c r="R46" i="7"/>
  <c r="T46" i="7"/>
  <c r="V46" i="7"/>
  <c r="X46" i="7"/>
  <c r="Z46" i="7"/>
  <c r="AB46" i="7"/>
  <c r="AD46" i="7"/>
  <c r="AF46" i="7"/>
  <c r="AL45" i="6"/>
  <c r="B27" i="6" l="1"/>
  <c r="B63" i="6"/>
  <c r="B54" i="6" l="1"/>
  <c r="D46" i="7"/>
  <c r="B46" i="7" s="1"/>
  <c r="C19" i="7" l="1"/>
  <c r="C18" i="6" l="1"/>
  <c r="AL18" i="6" s="1"/>
  <c r="B45" i="6" l="1"/>
  <c r="AJ18" i="6"/>
  <c r="AK18" i="6"/>
  <c r="AI18" i="6"/>
  <c r="B45" i="8" l="1"/>
  <c r="C44" i="8" s="1"/>
  <c r="C115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A56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H7" i="5"/>
  <c r="G7" i="5"/>
  <c r="F7" i="5"/>
  <c r="E7" i="5"/>
  <c r="D7" i="5"/>
  <c r="C7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H6" i="5"/>
  <c r="G6" i="5"/>
  <c r="F6" i="5"/>
  <c r="E6" i="5"/>
  <c r="D6" i="5"/>
  <c r="C6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H3" i="5"/>
  <c r="G3" i="5"/>
  <c r="F3" i="5"/>
  <c r="E3" i="5"/>
  <c r="D3" i="5"/>
  <c r="C3" i="5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E147" i="2"/>
  <c r="AG87" i="2"/>
  <c r="AF77" i="2"/>
  <c r="B17" i="6"/>
  <c r="B11" i="6"/>
  <c r="C3" i="6"/>
  <c r="Z6" i="14" l="1"/>
  <c r="B152" i="2"/>
  <c r="AF99" i="14"/>
  <c r="AF111" i="14"/>
  <c r="AF105" i="14"/>
  <c r="A15" i="7"/>
  <c r="A5" i="6"/>
  <c r="C5" i="6" s="1"/>
  <c r="D9" i="8"/>
  <c r="F111" i="14"/>
  <c r="T87" i="2"/>
  <c r="T90" i="2" s="1"/>
  <c r="H97" i="2"/>
  <c r="T17" i="2"/>
  <c r="T18" i="2" s="1"/>
  <c r="D87" i="2"/>
  <c r="D90" i="2" s="1"/>
  <c r="AF137" i="2"/>
  <c r="AF140" i="2" s="1"/>
  <c r="D17" i="2"/>
  <c r="P77" i="2"/>
  <c r="P80" i="2" s="1"/>
  <c r="L87" i="2"/>
  <c r="L90" i="2" s="1"/>
  <c r="AB87" i="2"/>
  <c r="AB90" i="2" s="1"/>
  <c r="X97" i="2"/>
  <c r="X100" i="2" s="1"/>
  <c r="AC132" i="2"/>
  <c r="AC135" i="2" s="1"/>
  <c r="P137" i="2"/>
  <c r="P140" i="2" s="1"/>
  <c r="U147" i="2"/>
  <c r="U150" i="2" s="1"/>
  <c r="Z27" i="2"/>
  <c r="Z30" i="2" s="1"/>
  <c r="R27" i="2"/>
  <c r="R28" i="2" s="1"/>
  <c r="J27" i="2"/>
  <c r="J30" i="2" s="1"/>
  <c r="AD27" i="2"/>
  <c r="AD28" i="2" s="1"/>
  <c r="V27" i="2"/>
  <c r="N27" i="2"/>
  <c r="N28" i="2" s="1"/>
  <c r="F27" i="2"/>
  <c r="F28" i="2" s="1"/>
  <c r="F107" i="2"/>
  <c r="F110" i="2" s="1"/>
  <c r="N107" i="2"/>
  <c r="N108" i="2" s="1"/>
  <c r="V107" i="2"/>
  <c r="V110" i="2" s="1"/>
  <c r="AD107" i="2"/>
  <c r="AD108" i="2" s="1"/>
  <c r="L17" i="2"/>
  <c r="L18" i="2" s="1"/>
  <c r="AB17" i="2"/>
  <c r="AB20" i="2" s="1"/>
  <c r="H77" i="2"/>
  <c r="H78" i="2" s="1"/>
  <c r="X77" i="2"/>
  <c r="X80" i="2" s="1"/>
  <c r="H87" i="2"/>
  <c r="H90" i="2" s="1"/>
  <c r="P87" i="2"/>
  <c r="P88" i="2" s="1"/>
  <c r="X87" i="2"/>
  <c r="X90" i="2" s="1"/>
  <c r="AF87" i="2"/>
  <c r="AF90" i="2" s="1"/>
  <c r="P97" i="2"/>
  <c r="P98" i="2" s="1"/>
  <c r="AF97" i="2"/>
  <c r="AF98" i="2" s="1"/>
  <c r="Q102" i="2"/>
  <c r="Q105" i="2" s="1"/>
  <c r="AG102" i="2"/>
  <c r="AG105" i="2" s="1"/>
  <c r="J107" i="2"/>
  <c r="J110" i="2" s="1"/>
  <c r="R107" i="2"/>
  <c r="R110" i="2" s="1"/>
  <c r="Z107" i="2"/>
  <c r="Z110" i="2" s="1"/>
  <c r="M132" i="2"/>
  <c r="M133" i="2" s="1"/>
  <c r="H137" i="2"/>
  <c r="H138" i="2" s="1"/>
  <c r="X137" i="2"/>
  <c r="X140" i="2" s="1"/>
  <c r="M147" i="2"/>
  <c r="M148" i="2" s="1"/>
  <c r="AC147" i="2"/>
  <c r="AC150" i="2" s="1"/>
  <c r="I102" i="2"/>
  <c r="I105" i="2" s="1"/>
  <c r="Y102" i="2"/>
  <c r="Y105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Q5" i="2" s="1"/>
  <c r="I2" i="2"/>
  <c r="I3" i="2" s="1"/>
  <c r="AC2" i="2"/>
  <c r="AC5" i="2" s="1"/>
  <c r="U2" i="2"/>
  <c r="U5" i="2" s="1"/>
  <c r="M2" i="2"/>
  <c r="M5" i="2" s="1"/>
  <c r="E2" i="2"/>
  <c r="E3" i="2" s="1"/>
  <c r="D7" i="2"/>
  <c r="D8" i="2" s="1"/>
  <c r="H7" i="2"/>
  <c r="H10" i="2" s="1"/>
  <c r="L7" i="2"/>
  <c r="L10" i="2" s="1"/>
  <c r="P7" i="2"/>
  <c r="P10" i="2" s="1"/>
  <c r="T7" i="2"/>
  <c r="T8" i="2" s="1"/>
  <c r="X7" i="2"/>
  <c r="X8" i="2" s="1"/>
  <c r="AB7" i="2"/>
  <c r="AB10" i="2" s="1"/>
  <c r="AF7" i="2"/>
  <c r="AF8" i="2" s="1"/>
  <c r="J117" i="2"/>
  <c r="J120" i="2" s="1"/>
  <c r="Z117" i="2"/>
  <c r="Z120" i="2" s="1"/>
  <c r="U122" i="2"/>
  <c r="U123" i="2" s="1"/>
  <c r="L127" i="2"/>
  <c r="L128" i="2" s="1"/>
  <c r="F7" i="2"/>
  <c r="F8" i="2" s="1"/>
  <c r="J7" i="2"/>
  <c r="J10" i="2" s="1"/>
  <c r="N7" i="2"/>
  <c r="N8" i="2" s="1"/>
  <c r="R7" i="2"/>
  <c r="R10" i="2" s="1"/>
  <c r="V7" i="2"/>
  <c r="V8" i="2" s="1"/>
  <c r="Z7" i="2"/>
  <c r="Z10" i="2" s="1"/>
  <c r="AD7" i="2"/>
  <c r="AD8" i="2" s="1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P18" i="2" s="1"/>
  <c r="X17" i="2"/>
  <c r="X18" i="2" s="1"/>
  <c r="AF17" i="2"/>
  <c r="AF18" i="2" s="1"/>
  <c r="AD77" i="2"/>
  <c r="AD80" i="2" s="1"/>
  <c r="Z77" i="2"/>
  <c r="Z78" i="2" s="1"/>
  <c r="V77" i="2"/>
  <c r="V80" i="2" s="1"/>
  <c r="R77" i="2"/>
  <c r="R78" i="2" s="1"/>
  <c r="N77" i="2"/>
  <c r="N80" i="2" s="1"/>
  <c r="J77" i="2"/>
  <c r="J78" i="2" s="1"/>
  <c r="F77" i="2"/>
  <c r="F80" i="2" s="1"/>
  <c r="D77" i="2"/>
  <c r="L77" i="2"/>
  <c r="L80" i="2" s="1"/>
  <c r="T77" i="2"/>
  <c r="T78" i="2" s="1"/>
  <c r="AB77" i="2"/>
  <c r="AB80" i="2" s="1"/>
  <c r="AF117" i="2"/>
  <c r="AF120" i="2" s="1"/>
  <c r="AB117" i="2"/>
  <c r="AB120" i="2" s="1"/>
  <c r="X117" i="2"/>
  <c r="X120" i="2" s="1"/>
  <c r="T117" i="2"/>
  <c r="T118" i="2" s="1"/>
  <c r="P117" i="2"/>
  <c r="P120" i="2" s="1"/>
  <c r="L117" i="2"/>
  <c r="L120" i="2" s="1"/>
  <c r="H117" i="2"/>
  <c r="H120" i="2" s="1"/>
  <c r="AD117" i="2"/>
  <c r="AD120" i="2" s="1"/>
  <c r="V117" i="2"/>
  <c r="V120" i="2" s="1"/>
  <c r="N117" i="2"/>
  <c r="N120" i="2" s="1"/>
  <c r="F117" i="2"/>
  <c r="F120" i="2" s="1"/>
  <c r="D117" i="2"/>
  <c r="D118" i="2" s="1"/>
  <c r="R117" i="2"/>
  <c r="R120" i="2" s="1"/>
  <c r="AG122" i="2"/>
  <c r="AG125" i="2" s="1"/>
  <c r="Y122" i="2"/>
  <c r="Y123" i="2" s="1"/>
  <c r="Q122" i="2"/>
  <c r="Q123" i="2" s="1"/>
  <c r="I122" i="2"/>
  <c r="I123" i="2" s="1"/>
  <c r="AC122" i="2"/>
  <c r="AC123" i="2" s="1"/>
  <c r="M122" i="2"/>
  <c r="M123" i="2" s="1"/>
  <c r="E122" i="2"/>
  <c r="E123" i="2" s="1"/>
  <c r="AF127" i="2"/>
  <c r="AF130" i="2" s="1"/>
  <c r="X127" i="2"/>
  <c r="X130" i="2" s="1"/>
  <c r="P127" i="2"/>
  <c r="P130" i="2" s="1"/>
  <c r="H127" i="2"/>
  <c r="H130" i="2" s="1"/>
  <c r="T127" i="2"/>
  <c r="T130" i="2" s="1"/>
  <c r="D127" i="2"/>
  <c r="D128" i="2" s="1"/>
  <c r="AB127" i="2"/>
  <c r="AB130" i="2" s="1"/>
  <c r="D27" i="2"/>
  <c r="H27" i="2"/>
  <c r="H30" i="2" s="1"/>
  <c r="L27" i="2"/>
  <c r="L28" i="2" s="1"/>
  <c r="P27" i="2"/>
  <c r="P28" i="2" s="1"/>
  <c r="T27" i="2"/>
  <c r="T28" i="2" s="1"/>
  <c r="X27" i="2"/>
  <c r="X30" i="2" s="1"/>
  <c r="AB27" i="2"/>
  <c r="AB28" i="2" s="1"/>
  <c r="AF27" i="2"/>
  <c r="AF28" i="2" s="1"/>
  <c r="F87" i="2"/>
  <c r="F90" i="2" s="1"/>
  <c r="J87" i="2"/>
  <c r="J90" i="2" s="1"/>
  <c r="N87" i="2"/>
  <c r="R87" i="2"/>
  <c r="R90" i="2" s="1"/>
  <c r="V87" i="2"/>
  <c r="V90" i="2" s="1"/>
  <c r="Z87" i="2"/>
  <c r="Z88" i="2" s="1"/>
  <c r="AD87" i="2"/>
  <c r="AD88" i="2" s="1"/>
  <c r="D97" i="2"/>
  <c r="D98" i="2" s="1"/>
  <c r="L97" i="2"/>
  <c r="L100" i="2" s="1"/>
  <c r="T97" i="2"/>
  <c r="T100" i="2" s="1"/>
  <c r="AB97" i="2"/>
  <c r="AB98" i="2" s="1"/>
  <c r="E102" i="2"/>
  <c r="E103" i="2" s="1"/>
  <c r="M102" i="2"/>
  <c r="M103" i="2" s="1"/>
  <c r="U102" i="2"/>
  <c r="U103" i="2" s="1"/>
  <c r="AC102" i="2"/>
  <c r="AC105" i="2" s="1"/>
  <c r="D107" i="2"/>
  <c r="D110" i="2" s="1"/>
  <c r="H107" i="2"/>
  <c r="H108" i="2" s="1"/>
  <c r="L107" i="2"/>
  <c r="L110" i="2" s="1"/>
  <c r="P107" i="2"/>
  <c r="T107" i="2"/>
  <c r="T110" i="2" s="1"/>
  <c r="X107" i="2"/>
  <c r="X110" i="2" s="1"/>
  <c r="AB107" i="2"/>
  <c r="AB110" i="2" s="1"/>
  <c r="AF107" i="2"/>
  <c r="AF108" i="2" s="1"/>
  <c r="AG132" i="2"/>
  <c r="AG135" i="2" s="1"/>
  <c r="Y132" i="2"/>
  <c r="Y133" i="2" s="1"/>
  <c r="Q132" i="2"/>
  <c r="Q133" i="2" s="1"/>
  <c r="I132" i="2"/>
  <c r="I135" i="2" s="1"/>
  <c r="E132" i="2"/>
  <c r="E135" i="2" s="1"/>
  <c r="U132" i="2"/>
  <c r="U135" i="2" s="1"/>
  <c r="AD137" i="2"/>
  <c r="AD140" i="2" s="1"/>
  <c r="Z137" i="2"/>
  <c r="V137" i="2"/>
  <c r="V140" i="2" s="1"/>
  <c r="R137" i="2"/>
  <c r="R140" i="2" s="1"/>
  <c r="N137" i="2"/>
  <c r="N140" i="2" s="1"/>
  <c r="J137" i="2"/>
  <c r="J140" i="2" s="1"/>
  <c r="F137" i="2"/>
  <c r="F140" i="2" s="1"/>
  <c r="D137" i="2"/>
  <c r="L137" i="2"/>
  <c r="L140" i="2" s="1"/>
  <c r="T137" i="2"/>
  <c r="T138" i="2" s="1"/>
  <c r="AB137" i="2"/>
  <c r="AB138" i="2" s="1"/>
  <c r="I147" i="2"/>
  <c r="I148" i="2" s="1"/>
  <c r="Q147" i="2"/>
  <c r="Q150" i="2" s="1"/>
  <c r="Y147" i="2"/>
  <c r="Y148" i="2" s="1"/>
  <c r="AG147" i="2"/>
  <c r="AG148" i="2" s="1"/>
  <c r="AF12" i="2"/>
  <c r="AF13" i="2" s="1"/>
  <c r="AD12" i="2"/>
  <c r="AD13" i="2" s="1"/>
  <c r="AB12" i="2"/>
  <c r="AB13" i="2" s="1"/>
  <c r="Z12" i="2"/>
  <c r="Z15" i="2" s="1"/>
  <c r="X12" i="2"/>
  <c r="X15" i="2" s="1"/>
  <c r="V12" i="2"/>
  <c r="V13" i="2" s="1"/>
  <c r="T12" i="2"/>
  <c r="T13" i="2" s="1"/>
  <c r="R12" i="2"/>
  <c r="R13" i="2" s="1"/>
  <c r="P12" i="2"/>
  <c r="P13" i="2" s="1"/>
  <c r="N12" i="2"/>
  <c r="N13" i="2" s="1"/>
  <c r="L12" i="2"/>
  <c r="L15" i="2" s="1"/>
  <c r="J12" i="2"/>
  <c r="J13" i="2" s="1"/>
  <c r="H12" i="2"/>
  <c r="H13" i="2" s="1"/>
  <c r="F12" i="2"/>
  <c r="F13" i="2" s="1"/>
  <c r="D12" i="2"/>
  <c r="G12" i="2"/>
  <c r="G13" i="2" s="1"/>
  <c r="K12" i="2"/>
  <c r="K13" i="2" s="1"/>
  <c r="O12" i="2"/>
  <c r="O13" i="2" s="1"/>
  <c r="S12" i="2"/>
  <c r="S13" i="2" s="1"/>
  <c r="W12" i="2"/>
  <c r="W15" i="2" s="1"/>
  <c r="AA12" i="2"/>
  <c r="AA15" i="2" s="1"/>
  <c r="AE12" i="2"/>
  <c r="AE15" i="2" s="1"/>
  <c r="E22" i="2"/>
  <c r="E23" i="2" s="1"/>
  <c r="I22" i="2"/>
  <c r="I23" i="2" s="1"/>
  <c r="M22" i="2"/>
  <c r="M25" i="2" s="1"/>
  <c r="Q22" i="2"/>
  <c r="Q25" i="2" s="1"/>
  <c r="U22" i="2"/>
  <c r="U25" i="2" s="1"/>
  <c r="Y22" i="2"/>
  <c r="Y23" i="2" s="1"/>
  <c r="AC22" i="2"/>
  <c r="AC23" i="2" s="1"/>
  <c r="AG22" i="2"/>
  <c r="AG25" i="2" s="1"/>
  <c r="AG75" i="2"/>
  <c r="AE75" i="2"/>
  <c r="AC75" i="2"/>
  <c r="W75" i="2"/>
  <c r="U75" i="2"/>
  <c r="S75" i="2"/>
  <c r="Q75" i="2"/>
  <c r="O75" i="2"/>
  <c r="M75" i="2"/>
  <c r="I75" i="2"/>
  <c r="G75" i="2"/>
  <c r="E75" i="2"/>
  <c r="AB75" i="2"/>
  <c r="X75" i="2"/>
  <c r="T75" i="2"/>
  <c r="P75" i="2"/>
  <c r="L75" i="2"/>
  <c r="H75" i="2"/>
  <c r="D75" i="2"/>
  <c r="AF2" i="2"/>
  <c r="AF5" i="2" s="1"/>
  <c r="AD2" i="2"/>
  <c r="AD3" i="2" s="1"/>
  <c r="AB2" i="2"/>
  <c r="AB3" i="2" s="1"/>
  <c r="Z2" i="2"/>
  <c r="Z5" i="2" s="1"/>
  <c r="X2" i="2"/>
  <c r="X3" i="2" s="1"/>
  <c r="V2" i="2"/>
  <c r="V5" i="2" s="1"/>
  <c r="T2" i="2"/>
  <c r="T3" i="2" s="1"/>
  <c r="R2" i="2"/>
  <c r="R5" i="2" s="1"/>
  <c r="P2" i="2"/>
  <c r="P5" i="2" s="1"/>
  <c r="N2" i="2"/>
  <c r="N5" i="2" s="1"/>
  <c r="L2" i="2"/>
  <c r="L5" i="2" s="1"/>
  <c r="J2" i="2"/>
  <c r="J5" i="2" s="1"/>
  <c r="H2" i="2"/>
  <c r="H3" i="2" s="1"/>
  <c r="F2" i="2"/>
  <c r="F5" i="2" s="1"/>
  <c r="D2" i="2"/>
  <c r="D3" i="2" s="1"/>
  <c r="G2" i="2"/>
  <c r="G3" i="2" s="1"/>
  <c r="K2" i="2"/>
  <c r="K5" i="2" s="1"/>
  <c r="O2" i="2"/>
  <c r="O5" i="2" s="1"/>
  <c r="S2" i="2"/>
  <c r="W2" i="2"/>
  <c r="W5" i="2" s="1"/>
  <c r="AA2" i="2"/>
  <c r="AA5" i="2" s="1"/>
  <c r="AE2" i="2"/>
  <c r="AE3" i="2" s="1"/>
  <c r="E12" i="2"/>
  <c r="E13" i="2" s="1"/>
  <c r="I12" i="2"/>
  <c r="I13" i="2" s="1"/>
  <c r="M12" i="2"/>
  <c r="M15" i="2" s="1"/>
  <c r="Q12" i="2"/>
  <c r="Q15" i="2" s="1"/>
  <c r="U12" i="2"/>
  <c r="U13" i="2" s="1"/>
  <c r="Y12" i="2"/>
  <c r="Y15" i="2" s="1"/>
  <c r="AC12" i="2"/>
  <c r="AC13" i="2" s="1"/>
  <c r="AG12" i="2"/>
  <c r="AG13" i="2" s="1"/>
  <c r="AF22" i="2"/>
  <c r="AF23" i="2" s="1"/>
  <c r="AD22" i="2"/>
  <c r="AD25" i="2" s="1"/>
  <c r="AB22" i="2"/>
  <c r="AB23" i="2" s="1"/>
  <c r="Z22" i="2"/>
  <c r="Z25" i="2" s="1"/>
  <c r="X22" i="2"/>
  <c r="X25" i="2" s="1"/>
  <c r="V22" i="2"/>
  <c r="V25" i="2" s="1"/>
  <c r="T22" i="2"/>
  <c r="T23" i="2" s="1"/>
  <c r="R22" i="2"/>
  <c r="R25" i="2" s="1"/>
  <c r="P22" i="2"/>
  <c r="P23" i="2" s="1"/>
  <c r="N22" i="2"/>
  <c r="N23" i="2" s="1"/>
  <c r="L22" i="2"/>
  <c r="L23" i="2" s="1"/>
  <c r="J22" i="2"/>
  <c r="J23" i="2" s="1"/>
  <c r="H22" i="2"/>
  <c r="H23" i="2" s="1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82" i="2"/>
  <c r="G83" i="2" s="1"/>
  <c r="K82" i="2"/>
  <c r="K83" i="2" s="1"/>
  <c r="O82" i="2"/>
  <c r="O83" i="2" s="1"/>
  <c r="S82" i="2"/>
  <c r="S85" i="2" s="1"/>
  <c r="U82" i="2"/>
  <c r="U83" i="2" s="1"/>
  <c r="Y82" i="2"/>
  <c r="Y83" i="2" s="1"/>
  <c r="AC82" i="2"/>
  <c r="AC83" i="2" s="1"/>
  <c r="AG82" i="2"/>
  <c r="AG85" i="2" s="1"/>
  <c r="E92" i="2"/>
  <c r="E93" i="2" s="1"/>
  <c r="G92" i="2"/>
  <c r="G93" i="2" s="1"/>
  <c r="K92" i="2"/>
  <c r="K93" i="2" s="1"/>
  <c r="O92" i="2"/>
  <c r="O93" i="2" s="1"/>
  <c r="S92" i="2"/>
  <c r="S95" i="2" s="1"/>
  <c r="U92" i="2"/>
  <c r="U93" i="2" s="1"/>
  <c r="Y92" i="2"/>
  <c r="Y93" i="2" s="1"/>
  <c r="AC92" i="2"/>
  <c r="AC93" i="2" s="1"/>
  <c r="AE92" i="2"/>
  <c r="AE93" i="2" s="1"/>
  <c r="AF112" i="2"/>
  <c r="AF113" i="2" s="1"/>
  <c r="AD112" i="2"/>
  <c r="AD113" i="2" s="1"/>
  <c r="AB112" i="2"/>
  <c r="AB113" i="2" s="1"/>
  <c r="Z112" i="2"/>
  <c r="Z113" i="2" s="1"/>
  <c r="X112" i="2"/>
  <c r="X115" i="2" s="1"/>
  <c r="V112" i="2"/>
  <c r="V113" i="2" s="1"/>
  <c r="T112" i="2"/>
  <c r="T113" i="2" s="1"/>
  <c r="R112" i="2"/>
  <c r="R115" i="2" s="1"/>
  <c r="P112" i="2"/>
  <c r="P115" i="2" s="1"/>
  <c r="N112" i="2"/>
  <c r="N113" i="2" s="1"/>
  <c r="L112" i="2"/>
  <c r="L113" i="2" s="1"/>
  <c r="J112" i="2"/>
  <c r="J113" i="2" s="1"/>
  <c r="H112" i="2"/>
  <c r="H113" i="2" s="1"/>
  <c r="F112" i="2"/>
  <c r="F113" i="2" s="1"/>
  <c r="D112" i="2"/>
  <c r="G112" i="2"/>
  <c r="G113" i="2" s="1"/>
  <c r="K112" i="2"/>
  <c r="K113" i="2" s="1"/>
  <c r="O112" i="2"/>
  <c r="O113" i="2" s="1"/>
  <c r="S112" i="2"/>
  <c r="S113" i="2" s="1"/>
  <c r="W112" i="2"/>
  <c r="W113" i="2" s="1"/>
  <c r="AA112" i="2"/>
  <c r="AA115" i="2" s="1"/>
  <c r="AE112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E77" i="2"/>
  <c r="E78" i="2" s="1"/>
  <c r="G77" i="2"/>
  <c r="G78" i="2" s="1"/>
  <c r="I77" i="2"/>
  <c r="I78" i="2" s="1"/>
  <c r="K77" i="2"/>
  <c r="K80" i="2" s="1"/>
  <c r="M77" i="2"/>
  <c r="M80" i="2" s="1"/>
  <c r="O77" i="2"/>
  <c r="O78" i="2" s="1"/>
  <c r="Q77" i="2"/>
  <c r="Q78" i="2" s="1"/>
  <c r="S77" i="2"/>
  <c r="U77" i="2"/>
  <c r="U78" i="2" s="1"/>
  <c r="W77" i="2"/>
  <c r="Y77" i="2"/>
  <c r="Y80" i="2" s="1"/>
  <c r="AA77" i="2"/>
  <c r="AA80" i="2" s="1"/>
  <c r="AC77" i="2"/>
  <c r="AC80" i="2" s="1"/>
  <c r="AE77" i="2"/>
  <c r="AE80" i="2" s="1"/>
  <c r="AG77" i="2"/>
  <c r="AG78" i="2" s="1"/>
  <c r="AF80" i="2"/>
  <c r="D82" i="2"/>
  <c r="F82" i="2"/>
  <c r="F85" i="2" s="1"/>
  <c r="H82" i="2"/>
  <c r="H83" i="2" s="1"/>
  <c r="J82" i="2"/>
  <c r="L82" i="2"/>
  <c r="L83" i="2" s="1"/>
  <c r="N82" i="2"/>
  <c r="N83" i="2" s="1"/>
  <c r="P82" i="2"/>
  <c r="P83" i="2" s="1"/>
  <c r="R82" i="2"/>
  <c r="T82" i="2"/>
  <c r="T83" i="2" s="1"/>
  <c r="V82" i="2"/>
  <c r="V83" i="2" s="1"/>
  <c r="X82" i="2"/>
  <c r="X83" i="2" s="1"/>
  <c r="Z82" i="2"/>
  <c r="AB82" i="2"/>
  <c r="AB83" i="2" s="1"/>
  <c r="AD82" i="2"/>
  <c r="AD83" i="2" s="1"/>
  <c r="AF82" i="2"/>
  <c r="AF83" i="2" s="1"/>
  <c r="E87" i="2"/>
  <c r="E90" i="2" s="1"/>
  <c r="G87" i="2"/>
  <c r="G88" i="2" s="1"/>
  <c r="I87" i="2"/>
  <c r="I90" i="2" s="1"/>
  <c r="K87" i="2"/>
  <c r="K88" i="2" s="1"/>
  <c r="M87" i="2"/>
  <c r="M88" i="2" s="1"/>
  <c r="O87" i="2"/>
  <c r="O88" i="2" s="1"/>
  <c r="Q87" i="2"/>
  <c r="Q88" i="2" s="1"/>
  <c r="S87" i="2"/>
  <c r="S90" i="2" s="1"/>
  <c r="U87" i="2"/>
  <c r="U88" i="2" s="1"/>
  <c r="W87" i="2"/>
  <c r="W88" i="2" s="1"/>
  <c r="Y87" i="2"/>
  <c r="Y88" i="2" s="1"/>
  <c r="AA87" i="2"/>
  <c r="AC87" i="2"/>
  <c r="AC88" i="2" s="1"/>
  <c r="AE87" i="2"/>
  <c r="AE88" i="2" s="1"/>
  <c r="D92" i="2"/>
  <c r="F92" i="2"/>
  <c r="H92" i="2"/>
  <c r="J92" i="2"/>
  <c r="L92" i="2"/>
  <c r="N92" i="2"/>
  <c r="N95" i="2" s="1"/>
  <c r="P92" i="2"/>
  <c r="R92" i="2"/>
  <c r="T92" i="2"/>
  <c r="V92" i="2"/>
  <c r="X92" i="2"/>
  <c r="Z92" i="2"/>
  <c r="AB92" i="2"/>
  <c r="AD92" i="2"/>
  <c r="AD93" i="2" s="1"/>
  <c r="AF92" i="2"/>
  <c r="AF95" i="2" s="1"/>
  <c r="AG97" i="2"/>
  <c r="AE97" i="2"/>
  <c r="AC97" i="2"/>
  <c r="AC100" i="2" s="1"/>
  <c r="AA97" i="2"/>
  <c r="Y97" i="2"/>
  <c r="Y100" i="2" s="1"/>
  <c r="W97" i="2"/>
  <c r="U97" i="2"/>
  <c r="U100" i="2" s="1"/>
  <c r="S97" i="2"/>
  <c r="Q97" i="2"/>
  <c r="Q100" i="2" s="1"/>
  <c r="O97" i="2"/>
  <c r="O98" i="2" s="1"/>
  <c r="M97" i="2"/>
  <c r="M100" i="2" s="1"/>
  <c r="K97" i="2"/>
  <c r="I97" i="2"/>
  <c r="I100" i="2" s="1"/>
  <c r="G97" i="2"/>
  <c r="E97" i="2"/>
  <c r="F97" i="2"/>
  <c r="J97" i="2"/>
  <c r="J98" i="2" s="1"/>
  <c r="N97" i="2"/>
  <c r="N100" i="2" s="1"/>
  <c r="R97" i="2"/>
  <c r="R98" i="2" s="1"/>
  <c r="V97" i="2"/>
  <c r="V98" i="2" s="1"/>
  <c r="Z97" i="2"/>
  <c r="Z98" i="2" s="1"/>
  <c r="AD97" i="2"/>
  <c r="AD100" i="2" s="1"/>
  <c r="AF102" i="2"/>
  <c r="AF103" i="2" s="1"/>
  <c r="AD102" i="2"/>
  <c r="AD105" i="2" s="1"/>
  <c r="AB102" i="2"/>
  <c r="Z102" i="2"/>
  <c r="X102" i="2"/>
  <c r="X103" i="2" s="1"/>
  <c r="V102" i="2"/>
  <c r="V105" i="2" s="1"/>
  <c r="T102" i="2"/>
  <c r="T103" i="2" s="1"/>
  <c r="R102" i="2"/>
  <c r="P102" i="2"/>
  <c r="P103" i="2" s="1"/>
  <c r="N102" i="2"/>
  <c r="N105" i="2" s="1"/>
  <c r="L102" i="2"/>
  <c r="J102" i="2"/>
  <c r="J105" i="2" s="1"/>
  <c r="H102" i="2"/>
  <c r="F102" i="2"/>
  <c r="D102" i="2"/>
  <c r="G102" i="2"/>
  <c r="K102" i="2"/>
  <c r="O102" i="2"/>
  <c r="S102" i="2"/>
  <c r="W102" i="2"/>
  <c r="AA102" i="2"/>
  <c r="AA103" i="2" s="1"/>
  <c r="AE102" i="2"/>
  <c r="E112" i="2"/>
  <c r="E113" i="2" s="1"/>
  <c r="I112" i="2"/>
  <c r="M112" i="2"/>
  <c r="M113" i="2" s="1"/>
  <c r="Q112" i="2"/>
  <c r="Q115" i="2" s="1"/>
  <c r="U112" i="2"/>
  <c r="U113" i="2" s="1"/>
  <c r="Y112" i="2"/>
  <c r="AC112" i="2"/>
  <c r="AG112" i="2"/>
  <c r="AG115" i="2" s="1"/>
  <c r="AF122" i="2"/>
  <c r="AD122" i="2"/>
  <c r="AD125" i="2" s="1"/>
  <c r="AB122" i="2"/>
  <c r="Z122" i="2"/>
  <c r="X122" i="2"/>
  <c r="V122" i="2"/>
  <c r="V125" i="2" s="1"/>
  <c r="T122" i="2"/>
  <c r="R122" i="2"/>
  <c r="R125" i="2" s="1"/>
  <c r="P122" i="2"/>
  <c r="N122" i="2"/>
  <c r="N123" i="2" s="1"/>
  <c r="L122" i="2"/>
  <c r="J122" i="2"/>
  <c r="H122" i="2"/>
  <c r="F122" i="2"/>
  <c r="F125" i="2" s="1"/>
  <c r="D122" i="2"/>
  <c r="G122" i="2"/>
  <c r="K122" i="2"/>
  <c r="O122" i="2"/>
  <c r="S122" i="2"/>
  <c r="W122" i="2"/>
  <c r="AA122" i="2"/>
  <c r="AE122" i="2"/>
  <c r="L142" i="2"/>
  <c r="AB142" i="2"/>
  <c r="E82" i="2"/>
  <c r="I82" i="2"/>
  <c r="M82" i="2"/>
  <c r="Q82" i="2"/>
  <c r="Q83" i="2" s="1"/>
  <c r="W82" i="2"/>
  <c r="AA82" i="2"/>
  <c r="AE82" i="2"/>
  <c r="I92" i="2"/>
  <c r="M92" i="2"/>
  <c r="M93" i="2" s="1"/>
  <c r="Q92" i="2"/>
  <c r="W92" i="2"/>
  <c r="AA92" i="2"/>
  <c r="AA93" i="2" s="1"/>
  <c r="AG92" i="2"/>
  <c r="AG142" i="2"/>
  <c r="AG145" i="2" s="1"/>
  <c r="AE142" i="2"/>
  <c r="AC142" i="2"/>
  <c r="AA142" i="2"/>
  <c r="Y142" i="2"/>
  <c r="W142" i="2"/>
  <c r="U142" i="2"/>
  <c r="S142" i="2"/>
  <c r="Q142" i="2"/>
  <c r="O142" i="2"/>
  <c r="M142" i="2"/>
  <c r="K142" i="2"/>
  <c r="I142" i="2"/>
  <c r="G142" i="2"/>
  <c r="E142" i="2"/>
  <c r="AD142" i="2"/>
  <c r="Z142" i="2"/>
  <c r="V142" i="2"/>
  <c r="R142" i="2"/>
  <c r="N142" i="2"/>
  <c r="J142" i="2"/>
  <c r="F142" i="2"/>
  <c r="AF142" i="2"/>
  <c r="AF143" i="2" s="1"/>
  <c r="X142" i="2"/>
  <c r="P142" i="2"/>
  <c r="H142" i="2"/>
  <c r="D142" i="2"/>
  <c r="T142" i="2"/>
  <c r="E107" i="2"/>
  <c r="E110" i="2" s="1"/>
  <c r="G107" i="2"/>
  <c r="I107" i="2"/>
  <c r="I110" i="2" s="1"/>
  <c r="K107" i="2"/>
  <c r="M107" i="2"/>
  <c r="M110" i="2" s="1"/>
  <c r="O107" i="2"/>
  <c r="Q107" i="2"/>
  <c r="S107" i="2"/>
  <c r="U107" i="2"/>
  <c r="W107" i="2"/>
  <c r="Y107" i="2"/>
  <c r="Y110" i="2" s="1"/>
  <c r="AA107" i="2"/>
  <c r="AC107" i="2"/>
  <c r="AC110" i="2" s="1"/>
  <c r="AE107" i="2"/>
  <c r="AG107" i="2"/>
  <c r="E117" i="2"/>
  <c r="E120" i="2" s="1"/>
  <c r="G117" i="2"/>
  <c r="G120" i="2" s="1"/>
  <c r="I117" i="2"/>
  <c r="I120" i="2" s="1"/>
  <c r="K117" i="2"/>
  <c r="K120" i="2" s="1"/>
  <c r="M117" i="2"/>
  <c r="M120" i="2" s="1"/>
  <c r="O117" i="2"/>
  <c r="O120" i="2" s="1"/>
  <c r="Q117" i="2"/>
  <c r="Q120" i="2" s="1"/>
  <c r="S117" i="2"/>
  <c r="S120" i="2" s="1"/>
  <c r="U117" i="2"/>
  <c r="U120" i="2" s="1"/>
  <c r="W117" i="2"/>
  <c r="W120" i="2" s="1"/>
  <c r="Y117" i="2"/>
  <c r="Y120" i="2" s="1"/>
  <c r="AA117" i="2"/>
  <c r="AA120" i="2" s="1"/>
  <c r="AC117" i="2"/>
  <c r="AC120" i="2" s="1"/>
  <c r="AE117" i="2"/>
  <c r="AE120" i="2" s="1"/>
  <c r="AG117" i="2"/>
  <c r="AG120" i="2" s="1"/>
  <c r="AG127" i="2"/>
  <c r="AE127" i="2"/>
  <c r="AC127" i="2"/>
  <c r="AA127" i="2"/>
  <c r="Y127" i="2"/>
  <c r="Y130" i="2" s="1"/>
  <c r="W127" i="2"/>
  <c r="U127" i="2"/>
  <c r="S127" i="2"/>
  <c r="Q127" i="2"/>
  <c r="Q130" i="2" s="1"/>
  <c r="O127" i="2"/>
  <c r="M127" i="2"/>
  <c r="M130" i="2" s="1"/>
  <c r="K127" i="2"/>
  <c r="I127" i="2"/>
  <c r="I130" i="2" s="1"/>
  <c r="G127" i="2"/>
  <c r="E127" i="2"/>
  <c r="F127" i="2"/>
  <c r="J127" i="2"/>
  <c r="N127" i="2"/>
  <c r="R127" i="2"/>
  <c r="V127" i="2"/>
  <c r="Z127" i="2"/>
  <c r="AD127" i="2"/>
  <c r="AF132" i="2"/>
  <c r="AD132" i="2"/>
  <c r="AB132" i="2"/>
  <c r="Z132" i="2"/>
  <c r="Z135" i="2" s="1"/>
  <c r="X132" i="2"/>
  <c r="V132" i="2"/>
  <c r="V135" i="2" s="1"/>
  <c r="T132" i="2"/>
  <c r="R132" i="2"/>
  <c r="R135" i="2" s="1"/>
  <c r="P132" i="2"/>
  <c r="N132" i="2"/>
  <c r="L132" i="2"/>
  <c r="J132" i="2"/>
  <c r="J135" i="2" s="1"/>
  <c r="H132" i="2"/>
  <c r="F132" i="2"/>
  <c r="F135" i="2" s="1"/>
  <c r="D132" i="2"/>
  <c r="G132" i="2"/>
  <c r="K132" i="2"/>
  <c r="O132" i="2"/>
  <c r="S132" i="2"/>
  <c r="W132" i="2"/>
  <c r="AA132" i="2"/>
  <c r="AE132" i="2"/>
  <c r="E137" i="2"/>
  <c r="G137" i="2"/>
  <c r="G140" i="2" s="1"/>
  <c r="I137" i="2"/>
  <c r="I140" i="2" s="1"/>
  <c r="K137" i="2"/>
  <c r="K140" i="2" s="1"/>
  <c r="M137" i="2"/>
  <c r="O137" i="2"/>
  <c r="O140" i="2" s="1"/>
  <c r="Q137" i="2"/>
  <c r="Q140" i="2" s="1"/>
  <c r="S137" i="2"/>
  <c r="S140" i="2" s="1"/>
  <c r="U137" i="2"/>
  <c r="W137" i="2"/>
  <c r="W140" i="2" s="1"/>
  <c r="Y137" i="2"/>
  <c r="Y140" i="2" s="1"/>
  <c r="AA137" i="2"/>
  <c r="AA140" i="2" s="1"/>
  <c r="AC137" i="2"/>
  <c r="AE137" i="2"/>
  <c r="AE140" i="2" s="1"/>
  <c r="AG137" i="2"/>
  <c r="AG140" i="2" s="1"/>
  <c r="Z140" i="2"/>
  <c r="E150" i="2"/>
  <c r="AF147" i="2"/>
  <c r="AD147" i="2"/>
  <c r="AD150" i="2" s="1"/>
  <c r="AB147" i="2"/>
  <c r="Z147" i="2"/>
  <c r="X147" i="2"/>
  <c r="V147" i="2"/>
  <c r="V150" i="2" s="1"/>
  <c r="T147" i="2"/>
  <c r="R147" i="2"/>
  <c r="R150" i="2" s="1"/>
  <c r="P147" i="2"/>
  <c r="N147" i="2"/>
  <c r="L147" i="2"/>
  <c r="J147" i="2"/>
  <c r="J150" i="2" s="1"/>
  <c r="H147" i="2"/>
  <c r="F147" i="2"/>
  <c r="F150" i="2" s="1"/>
  <c r="D147" i="2"/>
  <c r="G147" i="2"/>
  <c r="G148" i="2" s="1"/>
  <c r="K147" i="2"/>
  <c r="K148" i="2" s="1"/>
  <c r="O147" i="2"/>
  <c r="S147" i="2"/>
  <c r="S148" i="2" s="1"/>
  <c r="W147" i="2"/>
  <c r="AA147" i="2"/>
  <c r="AA148" i="2" s="1"/>
  <c r="AE14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48" i="6"/>
  <c r="N57" i="5"/>
  <c r="AP58" i="5"/>
  <c r="AP65" i="5" s="1"/>
  <c r="AP67" i="5" s="1"/>
  <c r="AP57" i="5"/>
  <c r="AQ57" i="5"/>
  <c r="F8" i="5"/>
  <c r="H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BE8" i="5"/>
  <c r="AE65" i="5"/>
  <c r="AE67" i="5" s="1"/>
  <c r="AG65" i="5"/>
  <c r="AG67" i="5" s="1"/>
  <c r="C57" i="5"/>
  <c r="L57" i="5"/>
  <c r="AR61" i="5"/>
  <c r="D43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AH3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B46" i="14"/>
  <c r="B3" i="7"/>
  <c r="C3" i="7"/>
  <c r="AH3" i="7" s="1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AH7" i="7" s="1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H18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53" i="2"/>
  <c r="H153" i="2"/>
  <c r="J153" i="2"/>
  <c r="L153" i="2"/>
  <c r="N153" i="2"/>
  <c r="P153" i="2"/>
  <c r="R153" i="2"/>
  <c r="T153" i="2"/>
  <c r="V153" i="2"/>
  <c r="X153" i="2"/>
  <c r="Z153" i="2"/>
  <c r="AB153" i="2"/>
  <c r="AD153" i="2"/>
  <c r="AF153" i="2"/>
  <c r="Q3" i="2"/>
  <c r="AG88" i="2"/>
  <c r="L8" i="2"/>
  <c r="R18" i="2"/>
  <c r="F23" i="2"/>
  <c r="V28" i="2"/>
  <c r="L78" i="2"/>
  <c r="AF78" i="2"/>
  <c r="N88" i="2"/>
  <c r="P108" i="2"/>
  <c r="Y103" i="2"/>
  <c r="AG123" i="2"/>
  <c r="AA57" i="5"/>
  <c r="E153" i="2"/>
  <c r="G153" i="2"/>
  <c r="I153" i="2"/>
  <c r="K153" i="2"/>
  <c r="M153" i="2"/>
  <c r="O153" i="2"/>
  <c r="Q153" i="2"/>
  <c r="S153" i="2"/>
  <c r="U153" i="2"/>
  <c r="W153" i="2"/>
  <c r="Y153" i="2"/>
  <c r="AA153" i="2"/>
  <c r="AC153" i="2"/>
  <c r="AE153" i="2"/>
  <c r="AG153" i="2"/>
  <c r="X128" i="2"/>
  <c r="E148" i="2"/>
  <c r="AO57" i="5"/>
  <c r="AR57" i="5"/>
  <c r="F25" i="2"/>
  <c r="N90" i="2"/>
  <c r="B89" i="2"/>
  <c r="N61" i="5" s="1"/>
  <c r="AF100" i="2"/>
  <c r="AG90" i="2"/>
  <c r="D155" i="2"/>
  <c r="F155" i="2"/>
  <c r="H155" i="2"/>
  <c r="J155" i="2"/>
  <c r="L155" i="2"/>
  <c r="N155" i="2"/>
  <c r="P155" i="2"/>
  <c r="R155" i="2"/>
  <c r="T155" i="2"/>
  <c r="V155" i="2"/>
  <c r="X155" i="2"/>
  <c r="B154" i="2"/>
  <c r="AA61" i="5" s="1"/>
  <c r="AB155" i="2"/>
  <c r="AD155" i="2"/>
  <c r="AF155" i="2"/>
  <c r="AB65" i="5"/>
  <c r="AB67" i="5" s="1"/>
  <c r="AD65" i="5"/>
  <c r="AD67" i="5" s="1"/>
  <c r="AF65" i="5"/>
  <c r="AF67" i="5" s="1"/>
  <c r="E155" i="2"/>
  <c r="G155" i="2"/>
  <c r="I155" i="2"/>
  <c r="K155" i="2"/>
  <c r="M155" i="2"/>
  <c r="O155" i="2"/>
  <c r="Q155" i="2"/>
  <c r="S155" i="2"/>
  <c r="U155" i="2"/>
  <c r="W155" i="2"/>
  <c r="Y155" i="2"/>
  <c r="AA155" i="2"/>
  <c r="AC155" i="2"/>
  <c r="AE155" i="2"/>
  <c r="AG155" i="2"/>
  <c r="E8" i="5"/>
  <c r="G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BF8" i="5"/>
  <c r="Z138" i="2"/>
  <c r="AC65" i="5"/>
  <c r="AC67" i="5" s="1"/>
  <c r="D153" i="2"/>
  <c r="Z155" i="2"/>
  <c r="BG6" i="5"/>
  <c r="D8" i="5"/>
  <c r="BG7" i="5"/>
  <c r="C8" i="5"/>
  <c r="AH15" i="6" l="1"/>
  <c r="AH9" i="6"/>
  <c r="AH12" i="6"/>
  <c r="AH6" i="6"/>
  <c r="AH25" i="7"/>
  <c r="AH19" i="7"/>
  <c r="AH13" i="7"/>
  <c r="AH10" i="7"/>
  <c r="AH16" i="7"/>
  <c r="T15" i="2"/>
  <c r="E25" i="2"/>
  <c r="F25" i="7"/>
  <c r="J25" i="7"/>
  <c r="N25" i="7"/>
  <c r="R25" i="7"/>
  <c r="V25" i="7"/>
  <c r="Z25" i="7"/>
  <c r="AD25" i="7"/>
  <c r="G25" i="7"/>
  <c r="K25" i="7"/>
  <c r="O25" i="7"/>
  <c r="S25" i="7"/>
  <c r="W25" i="7"/>
  <c r="AA25" i="7"/>
  <c r="AE25" i="7"/>
  <c r="H25" i="7"/>
  <c r="L25" i="7"/>
  <c r="P25" i="7"/>
  <c r="T25" i="7"/>
  <c r="X25" i="7"/>
  <c r="AB25" i="7"/>
  <c r="AF25" i="7"/>
  <c r="E25" i="7"/>
  <c r="I25" i="7"/>
  <c r="M25" i="7"/>
  <c r="Q25" i="7"/>
  <c r="U25" i="7"/>
  <c r="Y25" i="7"/>
  <c r="AC25" i="7"/>
  <c r="AG25" i="7"/>
  <c r="D25" i="7"/>
  <c r="F22" i="7"/>
  <c r="G22" i="7"/>
  <c r="L22" i="7"/>
  <c r="E22" i="7"/>
  <c r="J22" i="7"/>
  <c r="K22" i="7"/>
  <c r="D22" i="7"/>
  <c r="M22" i="7"/>
  <c r="H22" i="7"/>
  <c r="I22" i="7"/>
  <c r="B22" i="2"/>
  <c r="D16" i="5" s="1"/>
  <c r="F58" i="5" s="1"/>
  <c r="F65" i="5" s="1"/>
  <c r="F67" i="5" s="1"/>
  <c r="L13" i="2"/>
  <c r="Q10" i="7"/>
  <c r="H15" i="6"/>
  <c r="L15" i="6"/>
  <c r="P15" i="6"/>
  <c r="T15" i="6"/>
  <c r="X15" i="6"/>
  <c r="AB15" i="6"/>
  <c r="AF15" i="6"/>
  <c r="E15" i="6"/>
  <c r="I15" i="6"/>
  <c r="M15" i="6"/>
  <c r="Q15" i="6"/>
  <c r="U15" i="6"/>
  <c r="Y15" i="6"/>
  <c r="AC15" i="6"/>
  <c r="AG15" i="6"/>
  <c r="K15" i="6"/>
  <c r="S15" i="6"/>
  <c r="AA15" i="6"/>
  <c r="F15" i="6"/>
  <c r="N15" i="6"/>
  <c r="V15" i="6"/>
  <c r="AD15" i="6"/>
  <c r="G15" i="6"/>
  <c r="O15" i="6"/>
  <c r="W15" i="6"/>
  <c r="AE15" i="6"/>
  <c r="J15" i="6"/>
  <c r="Z15" i="6"/>
  <c r="D15" i="6"/>
  <c r="O10" i="7"/>
  <c r="H6" i="6"/>
  <c r="L6" i="6"/>
  <c r="P6" i="6"/>
  <c r="T6" i="6"/>
  <c r="X6" i="6"/>
  <c r="AB6" i="6"/>
  <c r="AF6" i="6"/>
  <c r="E6" i="6"/>
  <c r="I6" i="6"/>
  <c r="M6" i="6"/>
  <c r="Q6" i="6"/>
  <c r="U6" i="6"/>
  <c r="Y6" i="6"/>
  <c r="AC6" i="6"/>
  <c r="AG6" i="6"/>
  <c r="V6" i="6"/>
  <c r="G6" i="6"/>
  <c r="K6" i="6"/>
  <c r="O6" i="6"/>
  <c r="S6" i="6"/>
  <c r="W6" i="6"/>
  <c r="AA6" i="6"/>
  <c r="AE6" i="6"/>
  <c r="F6" i="6"/>
  <c r="J6" i="6"/>
  <c r="N6" i="6"/>
  <c r="R6" i="6"/>
  <c r="Z6" i="6"/>
  <c r="AD6" i="6"/>
  <c r="D6" i="6"/>
  <c r="F12" i="6"/>
  <c r="J12" i="6"/>
  <c r="N12" i="6"/>
  <c r="R12" i="6"/>
  <c r="V12" i="6"/>
  <c r="Z12" i="6"/>
  <c r="AD12" i="6"/>
  <c r="D12" i="6"/>
  <c r="G12" i="6"/>
  <c r="K12" i="6"/>
  <c r="O12" i="6"/>
  <c r="S12" i="6"/>
  <c r="W12" i="6"/>
  <c r="AA12" i="6"/>
  <c r="AE12" i="6"/>
  <c r="E12" i="6"/>
  <c r="M12" i="6"/>
  <c r="U12" i="6"/>
  <c r="AC12" i="6"/>
  <c r="H12" i="6"/>
  <c r="P12" i="6"/>
  <c r="X12" i="6"/>
  <c r="AF12" i="6"/>
  <c r="I12" i="6"/>
  <c r="Q12" i="6"/>
  <c r="Y12" i="6"/>
  <c r="AG12" i="6"/>
  <c r="L12" i="6"/>
  <c r="T12" i="6"/>
  <c r="AB12" i="6"/>
  <c r="H9" i="6"/>
  <c r="L9" i="6"/>
  <c r="P9" i="6"/>
  <c r="T9" i="6"/>
  <c r="X9" i="6"/>
  <c r="AB9" i="6"/>
  <c r="AF9" i="6"/>
  <c r="E9" i="6"/>
  <c r="I9" i="6"/>
  <c r="M9" i="6"/>
  <c r="Q9" i="6"/>
  <c r="U9" i="6"/>
  <c r="Y9" i="6"/>
  <c r="AC9" i="6"/>
  <c r="AG9" i="6"/>
  <c r="G9" i="6"/>
  <c r="O9" i="6"/>
  <c r="W9" i="6"/>
  <c r="AE9" i="6"/>
  <c r="J9" i="6"/>
  <c r="R9" i="6"/>
  <c r="Z9" i="6"/>
  <c r="D9" i="6"/>
  <c r="K9" i="6"/>
  <c r="S9" i="6"/>
  <c r="AA9" i="6"/>
  <c r="F9" i="6"/>
  <c r="N9" i="6"/>
  <c r="V9" i="6"/>
  <c r="AD9" i="6"/>
  <c r="F3" i="6"/>
  <c r="J3" i="6"/>
  <c r="N3" i="6"/>
  <c r="R3" i="6"/>
  <c r="V3" i="6"/>
  <c r="Z3" i="6"/>
  <c r="AD3" i="6"/>
  <c r="D3" i="6"/>
  <c r="G3" i="6"/>
  <c r="K3" i="6"/>
  <c r="O3" i="6"/>
  <c r="S3" i="6"/>
  <c r="W3" i="6"/>
  <c r="AA3" i="6"/>
  <c r="AE3" i="6"/>
  <c r="AF3" i="6"/>
  <c r="E3" i="6"/>
  <c r="I3" i="6"/>
  <c r="M3" i="6"/>
  <c r="Q3" i="6"/>
  <c r="U3" i="6"/>
  <c r="Y3" i="6"/>
  <c r="AC3" i="6"/>
  <c r="AG3" i="6"/>
  <c r="H3" i="6"/>
  <c r="L3" i="6"/>
  <c r="P3" i="6"/>
  <c r="T3" i="6"/>
  <c r="X3" i="6"/>
  <c r="AB3" i="6"/>
  <c r="H19" i="7"/>
  <c r="L19" i="7"/>
  <c r="P19" i="7"/>
  <c r="T19" i="7"/>
  <c r="X19" i="7"/>
  <c r="AB19" i="7"/>
  <c r="AF19" i="7"/>
  <c r="F19" i="7"/>
  <c r="N19" i="7"/>
  <c r="V19" i="7"/>
  <c r="AD19" i="7"/>
  <c r="E19" i="7"/>
  <c r="I19" i="7"/>
  <c r="M19" i="7"/>
  <c r="Q19" i="7"/>
  <c r="U19" i="7"/>
  <c r="Y19" i="7"/>
  <c r="AC19" i="7"/>
  <c r="AG19" i="7"/>
  <c r="J19" i="7"/>
  <c r="R19" i="7"/>
  <c r="Z19" i="7"/>
  <c r="G19" i="7"/>
  <c r="W19" i="7"/>
  <c r="K19" i="7"/>
  <c r="AA19" i="7"/>
  <c r="O19" i="7"/>
  <c r="AE19" i="7"/>
  <c r="S19" i="7"/>
  <c r="E18" i="6"/>
  <c r="I18" i="6"/>
  <c r="M18" i="6"/>
  <c r="Q18" i="6"/>
  <c r="U18" i="6"/>
  <c r="Y18" i="6"/>
  <c r="AC18" i="6"/>
  <c r="D18" i="6"/>
  <c r="F18" i="6"/>
  <c r="J18" i="6"/>
  <c r="N18" i="6"/>
  <c r="R18" i="6"/>
  <c r="V18" i="6"/>
  <c r="Z18" i="6"/>
  <c r="AD18" i="6"/>
  <c r="H18" i="6"/>
  <c r="P18" i="6"/>
  <c r="X18" i="6"/>
  <c r="AF18" i="6"/>
  <c r="K18" i="6"/>
  <c r="S18" i="6"/>
  <c r="AA18" i="6"/>
  <c r="AG18" i="6"/>
  <c r="L18" i="6"/>
  <c r="T18" i="6"/>
  <c r="AB18" i="6"/>
  <c r="G18" i="6"/>
  <c r="O18" i="6"/>
  <c r="W18" i="6"/>
  <c r="AE18" i="6"/>
  <c r="K10" i="7"/>
  <c r="H80" i="2"/>
  <c r="S15" i="2"/>
  <c r="H18" i="2"/>
  <c r="AG83" i="2"/>
  <c r="U23" i="2"/>
  <c r="M3" i="2"/>
  <c r="Y75" i="2"/>
  <c r="P90" i="2"/>
  <c r="AB15" i="2"/>
  <c r="I133" i="2"/>
  <c r="J138" i="2"/>
  <c r="AC103" i="2"/>
  <c r="L118" i="2"/>
  <c r="R108" i="2"/>
  <c r="N78" i="2"/>
  <c r="Z28" i="2"/>
  <c r="X23" i="2"/>
  <c r="AB18" i="2"/>
  <c r="L3" i="2"/>
  <c r="Y150" i="2"/>
  <c r="N110" i="2"/>
  <c r="AD75" i="2"/>
  <c r="AB118" i="2"/>
  <c r="X98" i="2"/>
  <c r="AD90" i="2"/>
  <c r="X138" i="2"/>
  <c r="T140" i="2"/>
  <c r="I30" i="2"/>
  <c r="N118" i="2"/>
  <c r="AD78" i="2"/>
  <c r="AB8" i="2"/>
  <c r="S83" i="2"/>
  <c r="D130" i="2"/>
  <c r="X88" i="2"/>
  <c r="AF10" i="2"/>
  <c r="P78" i="2"/>
  <c r="P8" i="2"/>
  <c r="Z3" i="2"/>
  <c r="I5" i="2"/>
  <c r="N18" i="2"/>
  <c r="I15" i="2"/>
  <c r="I25" i="2"/>
  <c r="H118" i="2"/>
  <c r="AG133" i="2"/>
  <c r="V138" i="2"/>
  <c r="J3" i="2"/>
  <c r="W13" i="2"/>
  <c r="G5" i="2"/>
  <c r="M150" i="2"/>
  <c r="R15" i="2"/>
  <c r="F118" i="2"/>
  <c r="Z108" i="2"/>
  <c r="R88" i="2"/>
  <c r="G15" i="2"/>
  <c r="AC133" i="2"/>
  <c r="P128" i="2"/>
  <c r="X118" i="2"/>
  <c r="E5" i="2"/>
  <c r="Q103" i="2"/>
  <c r="V108" i="2"/>
  <c r="R3" i="2"/>
  <c r="J15" i="2"/>
  <c r="E133" i="2"/>
  <c r="F138" i="2"/>
  <c r="T108" i="2"/>
  <c r="AD18" i="2"/>
  <c r="Z13" i="2"/>
  <c r="R8" i="2"/>
  <c r="Y13" i="2"/>
  <c r="W3" i="2"/>
  <c r="AB128" i="2"/>
  <c r="L130" i="2"/>
  <c r="Y125" i="2"/>
  <c r="F30" i="2"/>
  <c r="P10" i="7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80" i="2"/>
  <c r="L88" i="2"/>
  <c r="J118" i="2"/>
  <c r="K20" i="2"/>
  <c r="P138" i="2"/>
  <c r="M135" i="2"/>
  <c r="AB78" i="2"/>
  <c r="AC148" i="2"/>
  <c r="J28" i="2"/>
  <c r="AC3" i="2"/>
  <c r="E125" i="2"/>
  <c r="T120" i="2"/>
  <c r="D120" i="2"/>
  <c r="AD110" i="2"/>
  <c r="Q125" i="2"/>
  <c r="AG103" i="2"/>
  <c r="D88" i="2"/>
  <c r="AG5" i="2"/>
  <c r="AD118" i="2"/>
  <c r="AF88" i="2"/>
  <c r="X78" i="2"/>
  <c r="F78" i="2"/>
  <c r="T10" i="2"/>
  <c r="H128" i="2"/>
  <c r="V78" i="2"/>
  <c r="B147" i="2"/>
  <c r="D42" i="5" s="1"/>
  <c r="B142" i="2"/>
  <c r="D41" i="5" s="1"/>
  <c r="Y58" i="5" s="1"/>
  <c r="Y65" i="5" s="1"/>
  <c r="Y67" i="5" s="1"/>
  <c r="D140" i="2"/>
  <c r="B137" i="2"/>
  <c r="D40" i="5" s="1"/>
  <c r="X58" i="5" s="1"/>
  <c r="X65" i="5" s="1"/>
  <c r="X67" i="5" s="1"/>
  <c r="D28" i="2"/>
  <c r="B27" i="2"/>
  <c r="B117" i="2"/>
  <c r="D36" i="5" s="1"/>
  <c r="B7" i="2"/>
  <c r="D13" i="5" s="1"/>
  <c r="C58" i="5" s="1"/>
  <c r="C65" i="5" s="1"/>
  <c r="C67" i="5" s="1"/>
  <c r="B87" i="2"/>
  <c r="B88" i="2" s="1"/>
  <c r="F30" i="5" s="1"/>
  <c r="N60" i="5" s="1"/>
  <c r="B122" i="2"/>
  <c r="D37" i="5" s="1"/>
  <c r="D23" i="2"/>
  <c r="D27" i="5"/>
  <c r="B107" i="2"/>
  <c r="D34" i="5" s="1"/>
  <c r="R58" i="5" s="1"/>
  <c r="R65" i="5" s="1"/>
  <c r="R67" i="5" s="1"/>
  <c r="B97" i="2"/>
  <c r="D32" i="5" s="1"/>
  <c r="P58" i="5" s="1"/>
  <c r="P65" i="5" s="1"/>
  <c r="P67" i="5" s="1"/>
  <c r="B102" i="2"/>
  <c r="D93" i="2"/>
  <c r="B92" i="2"/>
  <c r="D31" i="5" s="1"/>
  <c r="O58" i="5" s="1"/>
  <c r="O65" i="5" s="1"/>
  <c r="O67" i="5" s="1"/>
  <c r="D113" i="2"/>
  <c r="B112" i="2"/>
  <c r="D35" i="5" s="1"/>
  <c r="B2" i="2"/>
  <c r="D12" i="5" s="1"/>
  <c r="B12" i="2"/>
  <c r="D14" i="5" s="1"/>
  <c r="D58" i="5" s="1"/>
  <c r="D65" i="5" s="1"/>
  <c r="D67" i="5" s="1"/>
  <c r="B127" i="2"/>
  <c r="B17" i="2"/>
  <c r="D15" i="5" s="1"/>
  <c r="E58" i="5" s="1"/>
  <c r="E65" i="5" s="1"/>
  <c r="E67" i="5" s="1"/>
  <c r="B132" i="2"/>
  <c r="D39" i="5" s="1"/>
  <c r="W58" i="5" s="1"/>
  <c r="W65" i="5" s="1"/>
  <c r="W67" i="5" s="1"/>
  <c r="B82" i="2"/>
  <c r="D29" i="5" s="1"/>
  <c r="M58" i="5" s="1"/>
  <c r="M65" i="5" s="1"/>
  <c r="M67" i="5" s="1"/>
  <c r="D78" i="2"/>
  <c r="B77" i="2"/>
  <c r="D28" i="5" s="1"/>
  <c r="L58" i="5" s="1"/>
  <c r="L65" i="5" s="1"/>
  <c r="L67" i="5" s="1"/>
  <c r="AA58" i="5"/>
  <c r="AA65" i="5" s="1"/>
  <c r="AA67" i="5" s="1"/>
  <c r="E43" i="5"/>
  <c r="AA59" i="5" s="1"/>
  <c r="X28" i="2"/>
  <c r="Q148" i="2"/>
  <c r="J88" i="2"/>
  <c r="Q23" i="2"/>
  <c r="AE13" i="2"/>
  <c r="S10" i="2"/>
  <c r="AD15" i="2"/>
  <c r="N15" i="2"/>
  <c r="R23" i="2"/>
  <c r="AG15" i="2"/>
  <c r="AB108" i="2"/>
  <c r="F3" i="2"/>
  <c r="K8" i="2"/>
  <c r="Q13" i="2"/>
  <c r="AA75" i="2"/>
  <c r="U20" i="2"/>
  <c r="O15" i="2"/>
  <c r="Z90" i="2"/>
  <c r="AF75" i="2"/>
  <c r="AG23" i="2"/>
  <c r="O3" i="2"/>
  <c r="J25" i="2"/>
  <c r="AD5" i="2"/>
  <c r="T128" i="2"/>
  <c r="N138" i="2"/>
  <c r="Z23" i="2"/>
  <c r="V3" i="2"/>
  <c r="N3" i="2"/>
  <c r="AD138" i="2"/>
  <c r="K75" i="2"/>
  <c r="L138" i="2"/>
  <c r="L108" i="2"/>
  <c r="H28" i="2"/>
  <c r="O85" i="2"/>
  <c r="K95" i="2"/>
  <c r="P113" i="2"/>
  <c r="AA113" i="2"/>
  <c r="AG18" i="2"/>
  <c r="X113" i="2"/>
  <c r="Y85" i="2"/>
  <c r="I88" i="2"/>
  <c r="Y8" i="2"/>
  <c r="AD30" i="2"/>
  <c r="P100" i="2"/>
  <c r="D30" i="2"/>
  <c r="E28" i="2"/>
  <c r="AF118" i="2"/>
  <c r="X10" i="2"/>
  <c r="V118" i="2"/>
  <c r="F88" i="2"/>
  <c r="AA13" i="2"/>
  <c r="V85" i="2"/>
  <c r="W18" i="2"/>
  <c r="D138" i="2"/>
  <c r="X108" i="2"/>
  <c r="M23" i="2"/>
  <c r="W8" i="2"/>
  <c r="AC15" i="2"/>
  <c r="D80" i="2"/>
  <c r="U148" i="2"/>
  <c r="R113" i="2"/>
  <c r="K78" i="2"/>
  <c r="U3" i="2"/>
  <c r="K3" i="2"/>
  <c r="K90" i="2"/>
  <c r="H88" i="2"/>
  <c r="K15" i="2"/>
  <c r="AF20" i="2"/>
  <c r="U133" i="2"/>
  <c r="V88" i="2"/>
  <c r="F18" i="2"/>
  <c r="O8" i="2"/>
  <c r="AA3" i="2"/>
  <c r="S25" i="2"/>
  <c r="N25" i="2"/>
  <c r="AF15" i="2"/>
  <c r="AF138" i="2"/>
  <c r="I103" i="2"/>
  <c r="P118" i="2"/>
  <c r="J108" i="2"/>
  <c r="V18" i="2"/>
  <c r="H8" i="2"/>
  <c r="K28" i="2"/>
  <c r="X5" i="2"/>
  <c r="G20" i="2"/>
  <c r="Z115" i="2"/>
  <c r="T30" i="2"/>
  <c r="P15" i="2"/>
  <c r="H15" i="2"/>
  <c r="H5" i="2"/>
  <c r="R138" i="2"/>
  <c r="F108" i="2"/>
  <c r="AB88" i="2"/>
  <c r="T88" i="2"/>
  <c r="X13" i="2"/>
  <c r="AF3" i="2"/>
  <c r="P3" i="2"/>
  <c r="M13" i="2"/>
  <c r="AE8" i="2"/>
  <c r="Y3" i="2"/>
  <c r="I150" i="2"/>
  <c r="H140" i="2"/>
  <c r="Y135" i="2"/>
  <c r="AC25" i="2"/>
  <c r="G10" i="2"/>
  <c r="D25" i="2"/>
  <c r="S93" i="2"/>
  <c r="Z118" i="2"/>
  <c r="R118" i="2"/>
  <c r="F83" i="2"/>
  <c r="AD23" i="2"/>
  <c r="V23" i="2"/>
  <c r="Z8" i="2"/>
  <c r="J8" i="2"/>
  <c r="I125" i="2"/>
  <c r="N93" i="2"/>
  <c r="S88" i="2"/>
  <c r="L98" i="2"/>
  <c r="T98" i="2"/>
  <c r="M16" i="7"/>
  <c r="K145" i="2"/>
  <c r="AA145" i="2"/>
  <c r="L115" i="2"/>
  <c r="Y25" i="2"/>
  <c r="K61" i="5"/>
  <c r="AC85" i="2"/>
  <c r="AE115" i="2"/>
  <c r="K115" i="2"/>
  <c r="I10" i="2"/>
  <c r="H115" i="2"/>
  <c r="W80" i="2"/>
  <c r="X20" i="2"/>
  <c r="AE20" i="2"/>
  <c r="O20" i="2"/>
  <c r="AG10" i="2"/>
  <c r="AG28" i="2"/>
  <c r="Q10" i="2"/>
  <c r="M78" i="2"/>
  <c r="E18" i="2"/>
  <c r="E80" i="2"/>
  <c r="AE5" i="2"/>
  <c r="AC18" i="2"/>
  <c r="Q135" i="2"/>
  <c r="U130" i="2"/>
  <c r="H110" i="2"/>
  <c r="M125" i="2"/>
  <c r="J115" i="2"/>
  <c r="Z105" i="2"/>
  <c r="E105" i="2"/>
  <c r="R80" i="2"/>
  <c r="V30" i="2"/>
  <c r="Z20" i="2"/>
  <c r="J20" i="2"/>
  <c r="AD10" i="2"/>
  <c r="N10" i="2"/>
  <c r="AG130" i="2"/>
  <c r="AD128" i="2"/>
  <c r="N128" i="2"/>
  <c r="E130" i="2"/>
  <c r="Z143" i="2"/>
  <c r="H125" i="2"/>
  <c r="P85" i="2"/>
  <c r="Y30" i="2"/>
  <c r="AF85" i="2"/>
  <c r="AC78" i="2"/>
  <c r="AB100" i="2"/>
  <c r="AE95" i="2"/>
  <c r="G95" i="2"/>
  <c r="Q20" i="2"/>
  <c r="Q30" i="2"/>
  <c r="M20" i="2"/>
  <c r="F105" i="2"/>
  <c r="U95" i="2"/>
  <c r="E95" i="2"/>
  <c r="R95" i="2"/>
  <c r="U85" i="2"/>
  <c r="R85" i="2"/>
  <c r="AB30" i="2"/>
  <c r="L30" i="2"/>
  <c r="P20" i="2"/>
  <c r="D10" i="2"/>
  <c r="AF115" i="2"/>
  <c r="H25" i="2"/>
  <c r="V15" i="2"/>
  <c r="M145" i="2"/>
  <c r="T25" i="2"/>
  <c r="AB25" i="2"/>
  <c r="I115" i="2"/>
  <c r="F95" i="2"/>
  <c r="Z85" i="2"/>
  <c r="J85" i="2"/>
  <c r="G25" i="2"/>
  <c r="W25" i="2"/>
  <c r="R143" i="2"/>
  <c r="I143" i="2"/>
  <c r="AD115" i="2"/>
  <c r="N115" i="2"/>
  <c r="AA30" i="2"/>
  <c r="G80" i="2"/>
  <c r="AE18" i="2"/>
  <c r="O18" i="2"/>
  <c r="AA8" i="2"/>
  <c r="P30" i="2"/>
  <c r="N125" i="2"/>
  <c r="O80" i="2"/>
  <c r="S30" i="2"/>
  <c r="G85" i="2"/>
  <c r="Z80" i="2"/>
  <c r="J80" i="2"/>
  <c r="N30" i="2"/>
  <c r="R20" i="2"/>
  <c r="I20" i="2"/>
  <c r="F10" i="2"/>
  <c r="U10" i="2"/>
  <c r="S115" i="2"/>
  <c r="G115" i="2"/>
  <c r="O115" i="2"/>
  <c r="W115" i="2"/>
  <c r="AD85" i="2"/>
  <c r="N85" i="2"/>
  <c r="L25" i="2"/>
  <c r="AA25" i="2"/>
  <c r="Q80" i="2"/>
  <c r="S125" i="2"/>
  <c r="Y143" i="2"/>
  <c r="AG143" i="2"/>
  <c r="U28" i="2"/>
  <c r="AC8" i="2"/>
  <c r="U8" i="2"/>
  <c r="M8" i="2"/>
  <c r="E8" i="2"/>
  <c r="Q110" i="2"/>
  <c r="J143" i="2"/>
  <c r="N145" i="2"/>
  <c r="U125" i="2"/>
  <c r="AC125" i="2"/>
  <c r="U105" i="2"/>
  <c r="R30" i="2"/>
  <c r="I80" i="2"/>
  <c r="E10" i="2"/>
  <c r="Y78" i="2"/>
  <c r="AF110" i="2"/>
  <c r="P110" i="2"/>
  <c r="T80" i="2"/>
  <c r="T20" i="2"/>
  <c r="D20" i="2"/>
  <c r="AC95" i="2"/>
  <c r="Z145" i="2"/>
  <c r="AG80" i="2"/>
  <c r="M30" i="2"/>
  <c r="AD123" i="2"/>
  <c r="Q18" i="2"/>
  <c r="I18" i="2"/>
  <c r="O143" i="2"/>
  <c r="Y115" i="2"/>
  <c r="K85" i="2"/>
  <c r="AG113" i="2"/>
  <c r="T95" i="2"/>
  <c r="Y20" i="2"/>
  <c r="V115" i="2"/>
  <c r="F115" i="2"/>
  <c r="Y95" i="2"/>
  <c r="V95" i="2"/>
  <c r="S123" i="2"/>
  <c r="V123" i="2"/>
  <c r="F123" i="2"/>
  <c r="AG100" i="2"/>
  <c r="H100" i="2"/>
  <c r="AG98" i="2"/>
  <c r="D100" i="2"/>
  <c r="H98" i="2"/>
  <c r="E100" i="2"/>
  <c r="AE145" i="2"/>
  <c r="W103" i="2"/>
  <c r="S103" i="2"/>
  <c r="AB103" i="2"/>
  <c r="V100" i="2"/>
  <c r="W123" i="2"/>
  <c r="G145" i="2"/>
  <c r="W145" i="2"/>
  <c r="AA85" i="2"/>
  <c r="Y113" i="2"/>
  <c r="L103" i="2"/>
  <c r="E88" i="2"/>
  <c r="Q93" i="2"/>
  <c r="H85" i="2"/>
  <c r="M105" i="2"/>
  <c r="F98" i="2"/>
  <c r="F103" i="2"/>
  <c r="P143" i="2"/>
  <c r="X143" i="2"/>
  <c r="AC143" i="2"/>
  <c r="AG93" i="2"/>
  <c r="T125" i="2"/>
  <c r="D125" i="2"/>
  <c r="O123" i="2"/>
  <c r="D103" i="2"/>
  <c r="G100" i="2"/>
  <c r="O95" i="2"/>
  <c r="M108" i="2"/>
  <c r="I145" i="2"/>
  <c r="J145" i="2"/>
  <c r="R145" i="2"/>
  <c r="AE125" i="2"/>
  <c r="K135" i="2"/>
  <c r="S135" i="2"/>
  <c r="AD145" i="2"/>
  <c r="AB143" i="2"/>
  <c r="K125" i="2"/>
  <c r="U143" i="2"/>
  <c r="AC145" i="2"/>
  <c r="O90" i="2"/>
  <c r="G143" i="2"/>
  <c r="P95" i="2"/>
  <c r="AA95" i="2"/>
  <c r="P125" i="2"/>
  <c r="L95" i="2"/>
  <c r="G90" i="2"/>
  <c r="F145" i="2"/>
  <c r="V145" i="2"/>
  <c r="L145" i="2"/>
  <c r="AB145" i="2"/>
  <c r="K100" i="2"/>
  <c r="Z133" i="2"/>
  <c r="Y145" i="2"/>
  <c r="N143" i="2"/>
  <c r="W143" i="2"/>
  <c r="AE143" i="2"/>
  <c r="P145" i="2"/>
  <c r="AE123" i="2"/>
  <c r="O125" i="2"/>
  <c r="J123" i="2"/>
  <c r="R123" i="2"/>
  <c r="Z123" i="2"/>
  <c r="N103" i="2"/>
  <c r="F100" i="2"/>
  <c r="F15" i="2"/>
  <c r="U108" i="2"/>
  <c r="AA143" i="2"/>
  <c r="W125" i="2"/>
  <c r="G123" i="2"/>
  <c r="K103" i="2"/>
  <c r="R103" i="2"/>
  <c r="G98" i="2"/>
  <c r="W98" i="2"/>
  <c r="Z100" i="2"/>
  <c r="F93" i="2"/>
  <c r="D83" i="2"/>
  <c r="Z83" i="2"/>
  <c r="R83" i="2"/>
  <c r="J83" i="2"/>
  <c r="O145" i="2"/>
  <c r="Z125" i="2"/>
  <c r="R105" i="2"/>
  <c r="F143" i="2"/>
  <c r="K118" i="2"/>
  <c r="I113" i="2"/>
  <c r="E108" i="2"/>
  <c r="AD103" i="2"/>
  <c r="V103" i="2"/>
  <c r="AD98" i="2"/>
  <c r="O57" i="5"/>
  <c r="T85" i="2"/>
  <c r="D85" i="2"/>
  <c r="G125" i="2"/>
  <c r="U110" i="2"/>
  <c r="J125" i="2"/>
  <c r="Z103" i="2"/>
  <c r="J103" i="2"/>
  <c r="N98" i="2"/>
  <c r="V93" i="2"/>
  <c r="AB85" i="2"/>
  <c r="L85" i="2"/>
  <c r="S145" i="2"/>
  <c r="I138" i="2"/>
  <c r="T150" i="2"/>
  <c r="S130" i="2"/>
  <c r="AC108" i="2"/>
  <c r="AB123" i="2"/>
  <c r="P105" i="2"/>
  <c r="W148" i="2"/>
  <c r="R133" i="2"/>
  <c r="J133" i="2"/>
  <c r="J148" i="2"/>
  <c r="AF145" i="2"/>
  <c r="AF93" i="2"/>
  <c r="X93" i="2"/>
  <c r="P93" i="2"/>
  <c r="I108" i="2"/>
  <c r="V148" i="2"/>
  <c r="F148" i="2"/>
  <c r="K143" i="2"/>
  <c r="AA105" i="2"/>
  <c r="K105" i="2"/>
  <c r="AB93" i="2"/>
  <c r="T93" i="2"/>
  <c r="L93" i="2"/>
  <c r="L143" i="2"/>
  <c r="AA118" i="2"/>
  <c r="Y138" i="2"/>
  <c r="S118" i="2"/>
  <c r="R148" i="2"/>
  <c r="AF135" i="2"/>
  <c r="E143" i="2"/>
  <c r="AA135" i="2"/>
  <c r="AA125" i="2"/>
  <c r="D133" i="2"/>
  <c r="Y108" i="2"/>
  <c r="Z148" i="2"/>
  <c r="P135" i="2"/>
  <c r="AF123" i="2"/>
  <c r="S100" i="2"/>
  <c r="Z93" i="2"/>
  <c r="R93" i="2"/>
  <c r="J93" i="2"/>
  <c r="D95" i="2"/>
  <c r="N133" i="2"/>
  <c r="AD133" i="2"/>
  <c r="H103" i="2"/>
  <c r="Z150" i="2"/>
  <c r="N135" i="2"/>
  <c r="AD135" i="2"/>
  <c r="F128" i="2"/>
  <c r="V133" i="2"/>
  <c r="F133" i="2"/>
  <c r="I93" i="2"/>
  <c r="E57" i="5"/>
  <c r="D123" i="2"/>
  <c r="D18" i="2"/>
  <c r="D15" i="2"/>
  <c r="D108" i="2"/>
  <c r="D13" i="2"/>
  <c r="AF25" i="2"/>
  <c r="O105" i="2"/>
  <c r="P25" i="2"/>
  <c r="T5" i="2"/>
  <c r="AB5" i="2"/>
  <c r="W150" i="2"/>
  <c r="AG108" i="2"/>
  <c r="K123" i="2"/>
  <c r="AE103" i="2"/>
  <c r="D5" i="2"/>
  <c r="S3" i="2"/>
  <c r="S143" i="2"/>
  <c r="AE28" i="2"/>
  <c r="W28" i="2"/>
  <c r="O28" i="2"/>
  <c r="I83" i="2"/>
  <c r="AC28" i="2"/>
  <c r="X105" i="2"/>
  <c r="AA100" i="2"/>
  <c r="AA18" i="2"/>
  <c r="AE23" i="2"/>
  <c r="O23" i="2"/>
  <c r="N148" i="2"/>
  <c r="AD148" i="2"/>
  <c r="N150" i="2"/>
  <c r="AB125" i="2"/>
  <c r="L125" i="2"/>
  <c r="B9" i="2"/>
  <c r="C61" i="5" s="1"/>
  <c r="AA23" i="2"/>
  <c r="K23" i="2"/>
  <c r="F57" i="5"/>
  <c r="D57" i="5"/>
  <c r="AG150" i="2"/>
  <c r="AA123" i="2"/>
  <c r="Q113" i="2"/>
  <c r="AG110" i="2"/>
  <c r="Q108" i="2"/>
  <c r="AE105" i="2"/>
  <c r="O103" i="2"/>
  <c r="W93" i="2"/>
  <c r="M90" i="2"/>
  <c r="I85" i="2"/>
  <c r="AE30" i="2"/>
  <c r="O30" i="2"/>
  <c r="G28" i="2"/>
  <c r="W30" i="2"/>
  <c r="G57" i="5"/>
  <c r="AE25" i="2"/>
  <c r="O25" i="2"/>
  <c r="B24" i="2"/>
  <c r="F61" i="5" s="1"/>
  <c r="B19" i="2"/>
  <c r="E61" i="5" s="1"/>
  <c r="L20" i="2"/>
  <c r="S18" i="2"/>
  <c r="U15" i="2"/>
  <c r="E15" i="2"/>
  <c r="B14" i="2"/>
  <c r="D61" i="5" s="1"/>
  <c r="V10" i="2"/>
  <c r="B4" i="2"/>
  <c r="B61" i="5" s="1"/>
  <c r="S5" i="2"/>
  <c r="B57" i="5"/>
  <c r="AB150" i="2"/>
  <c r="X135" i="2"/>
  <c r="H135" i="2"/>
  <c r="AA130" i="2"/>
  <c r="K130" i="2"/>
  <c r="V130" i="2"/>
  <c r="H143" i="2"/>
  <c r="S105" i="2"/>
  <c r="D143" i="2"/>
  <c r="V143" i="2"/>
  <c r="X125" i="2"/>
  <c r="N75" i="2"/>
  <c r="V75" i="2"/>
  <c r="E145" i="2"/>
  <c r="M143" i="2"/>
  <c r="B12" i="8"/>
  <c r="C11" i="8" s="1"/>
  <c r="B3" i="8"/>
  <c r="C2" i="8" s="1"/>
  <c r="L150" i="2"/>
  <c r="H105" i="2"/>
  <c r="T145" i="2"/>
  <c r="U57" i="5"/>
  <c r="H123" i="2"/>
  <c r="L123" i="2"/>
  <c r="P123" i="2"/>
  <c r="T123" i="2"/>
  <c r="X123" i="2"/>
  <c r="B124" i="2"/>
  <c r="U61" i="5" s="1"/>
  <c r="AF125" i="2"/>
  <c r="W105" i="2"/>
  <c r="AC9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108" i="2"/>
  <c r="AA108" i="2"/>
  <c r="W108" i="2"/>
  <c r="S108" i="2"/>
  <c r="O108" i="2"/>
  <c r="K108" i="2"/>
  <c r="G108" i="2"/>
  <c r="R57" i="5"/>
  <c r="S57" i="5"/>
  <c r="AA98" i="2"/>
  <c r="AE98" i="2"/>
  <c r="W95" i="2"/>
  <c r="AB115" i="2"/>
  <c r="T115" i="2"/>
  <c r="D115" i="2"/>
  <c r="AE11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105" i="2"/>
  <c r="G103" i="2"/>
  <c r="K98" i="2"/>
  <c r="S98" i="2"/>
  <c r="J95" i="2"/>
  <c r="Q95" i="2"/>
  <c r="M95" i="2"/>
  <c r="I95" i="2"/>
  <c r="X95" i="2"/>
  <c r="AB95" i="2"/>
  <c r="H95" i="2"/>
  <c r="H93" i="2"/>
  <c r="W90" i="2"/>
  <c r="Q85" i="2"/>
  <c r="AE150" i="2"/>
  <c r="AE148" i="2"/>
  <c r="U115" i="2"/>
  <c r="M115" i="2"/>
  <c r="E115" i="2"/>
  <c r="AE110" i="2"/>
  <c r="AA110" i="2"/>
  <c r="W110" i="2"/>
  <c r="S110" i="2"/>
  <c r="O110" i="2"/>
  <c r="K110" i="2"/>
  <c r="G110" i="2"/>
  <c r="AA88" i="2"/>
  <c r="Z75" i="2"/>
  <c r="R75" i="2"/>
  <c r="J75" i="2"/>
  <c r="F75" i="2"/>
  <c r="B29" i="2"/>
  <c r="G61" i="5" s="1"/>
  <c r="AF30" i="2"/>
  <c r="AE17" i="8"/>
  <c r="W17" i="8"/>
  <c r="O17" i="8"/>
  <c r="G17" i="8"/>
  <c r="B60" i="6"/>
  <c r="F3" i="7"/>
  <c r="D135" i="2"/>
  <c r="Y57" i="5"/>
  <c r="AE85" i="2"/>
  <c r="W85" i="2"/>
  <c r="AB17" i="8"/>
  <c r="T17" i="8"/>
  <c r="L17" i="8"/>
  <c r="D17" i="8"/>
  <c r="O13" i="7"/>
  <c r="M10" i="7"/>
  <c r="Y8" i="8"/>
  <c r="AF17" i="8"/>
  <c r="X17" i="8"/>
  <c r="P17" i="8"/>
  <c r="H17" i="8"/>
  <c r="N10" i="7"/>
  <c r="U145" i="2"/>
  <c r="Q143" i="2"/>
  <c r="Q145" i="2"/>
  <c r="AD143" i="2"/>
  <c r="T143" i="2"/>
  <c r="B144" i="2"/>
  <c r="Y61" i="5" s="1"/>
  <c r="AE118" i="2"/>
  <c r="W118" i="2"/>
  <c r="O118" i="2"/>
  <c r="G118" i="2"/>
  <c r="M83" i="2"/>
  <c r="E83" i="2"/>
  <c r="AB105" i="2"/>
  <c r="T105" i="2"/>
  <c r="L105" i="2"/>
  <c r="D105" i="2"/>
  <c r="W100" i="2"/>
  <c r="O100" i="2"/>
  <c r="F130" i="2"/>
  <c r="R100" i="2"/>
  <c r="J100" i="2"/>
  <c r="I98" i="2"/>
  <c r="P57" i="5"/>
  <c r="M98" i="2"/>
  <c r="Q98" i="2"/>
  <c r="U98" i="2"/>
  <c r="Y98" i="2"/>
  <c r="Q57" i="5"/>
  <c r="E98" i="2"/>
  <c r="O150" i="2"/>
  <c r="O148" i="2"/>
  <c r="V128" i="2"/>
  <c r="M128" i="2"/>
  <c r="M57" i="5"/>
  <c r="M85" i="2"/>
  <c r="E85" i="2"/>
  <c r="AE83" i="2"/>
  <c r="AA83" i="2"/>
  <c r="K57" i="5"/>
  <c r="AP60" i="5"/>
  <c r="Z57" i="5"/>
  <c r="G150" i="2"/>
  <c r="AA11" i="8"/>
  <c r="Q11" i="8"/>
  <c r="I11" i="8"/>
  <c r="E2" i="8"/>
  <c r="B15" i="8"/>
  <c r="C14" i="8" s="1"/>
  <c r="B6" i="8"/>
  <c r="B9" i="8"/>
  <c r="C8" i="8" s="1"/>
  <c r="AQ62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45" i="2"/>
  <c r="H145" i="2"/>
  <c r="D145" i="2"/>
  <c r="AD95" i="2"/>
  <c r="AG138" i="2"/>
  <c r="Q138" i="2"/>
  <c r="AB135" i="2"/>
  <c r="B114" i="2"/>
  <c r="S61" i="5" s="1"/>
  <c r="AC115" i="2"/>
  <c r="AC113" i="2"/>
  <c r="AC128" i="2"/>
  <c r="AE78" i="2"/>
  <c r="AA78" i="2"/>
  <c r="W78" i="2"/>
  <c r="AG118" i="2"/>
  <c r="AC118" i="2"/>
  <c r="Y118" i="2"/>
  <c r="U118" i="2"/>
  <c r="Q118" i="2"/>
  <c r="M118" i="2"/>
  <c r="I118" i="2"/>
  <c r="T57" i="5"/>
  <c r="B109" i="2"/>
  <c r="R61" i="5" s="1"/>
  <c r="B104" i="2"/>
  <c r="Q61" i="5" s="1"/>
  <c r="B139" i="2"/>
  <c r="X61" i="5" s="1"/>
  <c r="N130" i="2"/>
  <c r="AD130" i="2"/>
  <c r="D19" i="7"/>
  <c r="AF105" i="2"/>
  <c r="B99" i="2"/>
  <c r="P61" i="5" s="1"/>
  <c r="AE100" i="2"/>
  <c r="AG95" i="2"/>
  <c r="B94" i="2"/>
  <c r="O61" i="5" s="1"/>
  <c r="AC90" i="2"/>
  <c r="Y90" i="2"/>
  <c r="U90" i="2"/>
  <c r="Q90" i="2"/>
  <c r="AE90" i="2"/>
  <c r="AA90" i="2"/>
  <c r="AB140" i="2"/>
  <c r="W83" i="2"/>
  <c r="B84" i="2"/>
  <c r="M61" i="5" s="1"/>
  <c r="AC130" i="2"/>
  <c r="S80" i="2"/>
  <c r="S78" i="2"/>
  <c r="E118" i="2"/>
  <c r="Z95" i="2"/>
  <c r="X85" i="2"/>
  <c r="B79" i="2"/>
  <c r="L61" i="5" s="1"/>
  <c r="Z2" i="8"/>
  <c r="AA150" i="2"/>
  <c r="S150" i="2"/>
  <c r="K150" i="2"/>
  <c r="H150" i="2"/>
  <c r="P150" i="2"/>
  <c r="AC138" i="2"/>
  <c r="U138" i="2"/>
  <c r="M138" i="2"/>
  <c r="AE138" i="2"/>
  <c r="AA138" i="2"/>
  <c r="W138" i="2"/>
  <c r="S138" i="2"/>
  <c r="O138" i="2"/>
  <c r="K138" i="2"/>
  <c r="AE135" i="2"/>
  <c r="O133" i="2"/>
  <c r="R130" i="2"/>
  <c r="J130" i="2"/>
  <c r="E128" i="2"/>
  <c r="G128" i="2"/>
  <c r="K128" i="2"/>
  <c r="O128" i="2"/>
  <c r="S128" i="2"/>
  <c r="W128" i="2"/>
  <c r="AA128" i="2"/>
  <c r="AE128" i="2"/>
  <c r="B119" i="2"/>
  <c r="T61" i="5" s="1"/>
  <c r="Z130" i="2"/>
  <c r="Z128" i="2"/>
  <c r="R128" i="2"/>
  <c r="J128" i="2"/>
  <c r="U128" i="2"/>
  <c r="B149" i="2"/>
  <c r="Z61" i="5" s="1"/>
  <c r="L148" i="2"/>
  <c r="T148" i="2"/>
  <c r="X148" i="2"/>
  <c r="AF148" i="2"/>
  <c r="AF150" i="2"/>
  <c r="X57" i="5"/>
  <c r="G138" i="2"/>
  <c r="W135" i="2"/>
  <c r="G135" i="2"/>
  <c r="L133" i="2"/>
  <c r="T133" i="2"/>
  <c r="AB133" i="2"/>
  <c r="AF133" i="2"/>
  <c r="AF128" i="2"/>
  <c r="V57" i="5"/>
  <c r="AC140" i="2"/>
  <c r="U140" i="2"/>
  <c r="X150" i="2"/>
  <c r="T135" i="2"/>
  <c r="L135" i="2"/>
  <c r="AE130" i="2"/>
  <c r="W130" i="2"/>
  <c r="O130" i="2"/>
  <c r="G130" i="2"/>
  <c r="M140" i="2"/>
  <c r="E140" i="2"/>
  <c r="B129" i="2"/>
  <c r="V61" i="5" s="1"/>
  <c r="E138" i="2"/>
  <c r="AE133" i="2"/>
  <c r="AA133" i="2"/>
  <c r="W133" i="2"/>
  <c r="S133" i="2"/>
  <c r="K133" i="2"/>
  <c r="G133" i="2"/>
  <c r="AG128" i="2"/>
  <c r="Y128" i="2"/>
  <c r="Q128" i="2"/>
  <c r="I128" i="2"/>
  <c r="H148" i="2"/>
  <c r="P148" i="2"/>
  <c r="AB148" i="2"/>
  <c r="O135" i="2"/>
  <c r="H133" i="2"/>
  <c r="P133" i="2"/>
  <c r="X133" i="2"/>
  <c r="B134" i="2"/>
  <c r="W61" i="5" s="1"/>
  <c r="D148" i="2"/>
  <c r="D150" i="2"/>
  <c r="Q8" i="8"/>
  <c r="B18" i="8"/>
  <c r="C17" i="8" s="1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55" i="2"/>
  <c r="G43" i="5" s="1"/>
  <c r="AA62" i="5" s="1"/>
  <c r="B153" i="2"/>
  <c r="F43" i="5" s="1"/>
  <c r="AA60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K15" i="6"/>
  <c r="AI15" i="6"/>
  <c r="AL12" i="6"/>
  <c r="AJ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R59" i="5"/>
  <c r="AQ59" i="5"/>
  <c r="AP59" i="5"/>
  <c r="AO59" i="5"/>
  <c r="AP61" i="5"/>
  <c r="AR62" i="5"/>
  <c r="AR58" i="5"/>
  <c r="AR65" i="5" s="1"/>
  <c r="AR67" i="5" s="1"/>
  <c r="AR60" i="5"/>
  <c r="AO61" i="5"/>
  <c r="AO62" i="5"/>
  <c r="AO58" i="5"/>
  <c r="AO65" i="5" s="1"/>
  <c r="AO67" i="5" s="1"/>
  <c r="AM65" i="5"/>
  <c r="AM67" i="5" s="1"/>
  <c r="AK65" i="5"/>
  <c r="AK67" i="5" s="1"/>
  <c r="AI65" i="5"/>
  <c r="AI67" i="5" s="1"/>
  <c r="AQ61" i="5"/>
  <c r="AQ58" i="5"/>
  <c r="AQ65" i="5" s="1"/>
  <c r="AQ67" i="5" s="1"/>
  <c r="AQ60" i="5"/>
  <c r="AN65" i="5"/>
  <c r="AN67" i="5" s="1"/>
  <c r="AL65" i="5"/>
  <c r="AL67" i="5" s="1"/>
  <c r="AJ65" i="5"/>
  <c r="AJ67" i="5" s="1"/>
  <c r="BG8" i="5"/>
  <c r="AH109" i="6" l="1"/>
  <c r="D33" i="5"/>
  <c r="Q59" i="5" s="1"/>
  <c r="B25" i="7"/>
  <c r="B22" i="7"/>
  <c r="X119" i="14"/>
  <c r="T119" i="14"/>
  <c r="P119" i="14"/>
  <c r="D17" i="5"/>
  <c r="G58" i="5" s="1"/>
  <c r="G65" i="5" s="1"/>
  <c r="G67" i="5" s="1"/>
  <c r="E20" i="5"/>
  <c r="H59" i="5" s="1"/>
  <c r="H119" i="14"/>
  <c r="L119" i="14"/>
  <c r="AC109" i="6"/>
  <c r="AA109" i="6"/>
  <c r="Y109" i="6"/>
  <c r="W109" i="6"/>
  <c r="U109" i="6"/>
  <c r="S109" i="6"/>
  <c r="AF109" i="6"/>
  <c r="M109" i="6"/>
  <c r="K109" i="6"/>
  <c r="I109" i="6"/>
  <c r="G109" i="6"/>
  <c r="E109" i="6"/>
  <c r="AD109" i="6"/>
  <c r="P109" i="6"/>
  <c r="F109" i="6"/>
  <c r="AB109" i="6"/>
  <c r="V109" i="6"/>
  <c r="X109" i="6"/>
  <c r="T109" i="6"/>
  <c r="AG109" i="6"/>
  <c r="AE109" i="6"/>
  <c r="N109" i="6"/>
  <c r="L109" i="6"/>
  <c r="Z109" i="6"/>
  <c r="H109" i="6"/>
  <c r="J109" i="6"/>
  <c r="D109" i="6"/>
  <c r="Q109" i="6"/>
  <c r="O109" i="6"/>
  <c r="K58" i="5"/>
  <c r="K65" i="5" s="1"/>
  <c r="K67" i="5" s="1"/>
  <c r="B58" i="5"/>
  <c r="B65" i="5" s="1"/>
  <c r="B67" i="5" s="1"/>
  <c r="U58" i="5"/>
  <c r="U65" i="5" s="1"/>
  <c r="U67" i="5" s="1"/>
  <c r="E37" i="5"/>
  <c r="U59" i="5" s="1"/>
  <c r="Z58" i="5"/>
  <c r="Z65" i="5" s="1"/>
  <c r="Z67" i="5" s="1"/>
  <c r="E42" i="5"/>
  <c r="Z59" i="5" s="1"/>
  <c r="B75" i="2"/>
  <c r="G27" i="5" s="1"/>
  <c r="K62" i="5" s="1"/>
  <c r="B10" i="2"/>
  <c r="G13" i="5" s="1"/>
  <c r="C62" i="5" s="1"/>
  <c r="B8" i="2"/>
  <c r="F13" i="5" s="1"/>
  <c r="C60" i="5" s="1"/>
  <c r="E13" i="5"/>
  <c r="C59" i="5" s="1"/>
  <c r="B13" i="2"/>
  <c r="F14" i="5" s="1"/>
  <c r="D60" i="5" s="1"/>
  <c r="B123" i="2"/>
  <c r="F37" i="5" s="1"/>
  <c r="U60" i="5" s="1"/>
  <c r="E31" i="5"/>
  <c r="O59" i="5" s="1"/>
  <c r="B103" i="2"/>
  <c r="F33" i="5" s="1"/>
  <c r="Q60" i="5" s="1"/>
  <c r="B25" i="2"/>
  <c r="G16" i="5" s="1"/>
  <c r="F62" i="5" s="1"/>
  <c r="E14" i="5"/>
  <c r="D59" i="5" s="1"/>
  <c r="E39" i="5"/>
  <c r="W59" i="5" s="1"/>
  <c r="B120" i="2"/>
  <c r="G36" i="5" s="1"/>
  <c r="T62" i="5" s="1"/>
  <c r="E35" i="5"/>
  <c r="S59" i="5" s="1"/>
  <c r="E16" i="5"/>
  <c r="F59" i="5" s="1"/>
  <c r="E34" i="5"/>
  <c r="R59" i="5" s="1"/>
  <c r="E27" i="5"/>
  <c r="K59" i="5" s="1"/>
  <c r="E29" i="5"/>
  <c r="M59" i="5" s="1"/>
  <c r="B83" i="2"/>
  <c r="F29" i="5" s="1"/>
  <c r="M60" i="5" s="1"/>
  <c r="B140" i="2"/>
  <c r="G40" i="5" s="1"/>
  <c r="X62" i="5" s="1"/>
  <c r="B5" i="2"/>
  <c r="G12" i="5" s="1"/>
  <c r="B62" i="5" s="1"/>
  <c r="B95" i="2"/>
  <c r="G31" i="5" s="1"/>
  <c r="O62" i="5" s="1"/>
  <c r="E15" i="5"/>
  <c r="E59" i="5" s="1"/>
  <c r="S58" i="5"/>
  <c r="S65" i="5" s="1"/>
  <c r="S67" i="5" s="1"/>
  <c r="B20" i="2"/>
  <c r="G15" i="5" s="1"/>
  <c r="E62" i="5" s="1"/>
  <c r="B23" i="2"/>
  <c r="F16" i="5" s="1"/>
  <c r="F60" i="5" s="1"/>
  <c r="B3" i="2"/>
  <c r="F12" i="5" s="1"/>
  <c r="B60" i="5" s="1"/>
  <c r="B93" i="2"/>
  <c r="F31" i="5" s="1"/>
  <c r="O60" i="5" s="1"/>
  <c r="B15" i="2"/>
  <c r="G14" i="5" s="1"/>
  <c r="D62" i="5" s="1"/>
  <c r="B125" i="2"/>
  <c r="G37" i="5" s="1"/>
  <c r="U62" i="5" s="1"/>
  <c r="E28" i="5"/>
  <c r="L59" i="5" s="1"/>
  <c r="E12" i="5"/>
  <c r="B59" i="5" s="1"/>
  <c r="B100" i="2"/>
  <c r="G32" i="5" s="1"/>
  <c r="P62" i="5" s="1"/>
  <c r="B110" i="2"/>
  <c r="G34" i="5" s="1"/>
  <c r="R62" i="5" s="1"/>
  <c r="B18" i="2"/>
  <c r="F15" i="5" s="1"/>
  <c r="E60" i="5" s="1"/>
  <c r="B108" i="2"/>
  <c r="F34" i="5" s="1"/>
  <c r="R60" i="5" s="1"/>
  <c r="B130" i="2"/>
  <c r="G38" i="5" s="1"/>
  <c r="V62" i="5" s="1"/>
  <c r="T58" i="5"/>
  <c r="T65" i="5" s="1"/>
  <c r="T67" i="5" s="1"/>
  <c r="E36" i="5"/>
  <c r="T59" i="5" s="1"/>
  <c r="E41" i="5"/>
  <c r="Y59" i="5" s="1"/>
  <c r="F27" i="5"/>
  <c r="K60" i="5" s="1"/>
  <c r="B113" i="2"/>
  <c r="F35" i="5" s="1"/>
  <c r="S60" i="5" s="1"/>
  <c r="B30" i="2"/>
  <c r="B28" i="2"/>
  <c r="F17" i="5" s="1"/>
  <c r="G60" i="5" s="1"/>
  <c r="B145" i="2"/>
  <c r="G41" i="5" s="1"/>
  <c r="Y62" i="5" s="1"/>
  <c r="B143" i="2"/>
  <c r="F41" i="5" s="1"/>
  <c r="Y60" i="5" s="1"/>
  <c r="B115" i="2"/>
  <c r="G35" i="5" s="1"/>
  <c r="S62" i="5" s="1"/>
  <c r="AP62" i="5"/>
  <c r="D30" i="5"/>
  <c r="N58" i="5" s="1"/>
  <c r="N65" i="5" s="1"/>
  <c r="N67" i="5" s="1"/>
  <c r="B105" i="2"/>
  <c r="G33" i="5" s="1"/>
  <c r="Q62" i="5" s="1"/>
  <c r="C5" i="8"/>
  <c r="C113" i="8" s="1"/>
  <c r="B85" i="2"/>
  <c r="G29" i="5" s="1"/>
  <c r="M62" i="5" s="1"/>
  <c r="B80" i="2"/>
  <c r="G28" i="5" s="1"/>
  <c r="L62" i="5" s="1"/>
  <c r="B90" i="2"/>
  <c r="G30" i="5" s="1"/>
  <c r="N62" i="5" s="1"/>
  <c r="B98" i="2"/>
  <c r="F32" i="5" s="1"/>
  <c r="P60" i="5" s="1"/>
  <c r="B78" i="2"/>
  <c r="F28" i="5" s="1"/>
  <c r="L60" i="5" s="1"/>
  <c r="B118" i="2"/>
  <c r="F36" i="5" s="1"/>
  <c r="T60" i="5" s="1"/>
  <c r="B135" i="2"/>
  <c r="G39" i="5" s="1"/>
  <c r="B128" i="2"/>
  <c r="F38" i="5" s="1"/>
  <c r="V60" i="5" s="1"/>
  <c r="D38" i="5"/>
  <c r="B138" i="2"/>
  <c r="F40" i="5" s="1"/>
  <c r="X60" i="5" s="1"/>
  <c r="B150" i="2"/>
  <c r="G42" i="5" s="1"/>
  <c r="Z62" i="5" s="1"/>
  <c r="B148" i="2"/>
  <c r="F42" i="5" s="1"/>
  <c r="Z60" i="5" s="1"/>
  <c r="E32" i="5"/>
  <c r="P59" i="5" s="1"/>
  <c r="E40" i="5"/>
  <c r="X59" i="5" s="1"/>
  <c r="B133" i="2"/>
  <c r="F39" i="5" s="1"/>
  <c r="W60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2" i="6"/>
  <c r="B10" i="7"/>
  <c r="BI7" i="5"/>
  <c r="AO60" i="5"/>
  <c r="AH65" i="5"/>
  <c r="AH67" i="5" s="1"/>
  <c r="Q58" i="5" l="1"/>
  <c r="Q65" i="5" s="1"/>
  <c r="Q67" i="5" s="1"/>
  <c r="E33" i="5"/>
  <c r="D52" i="5"/>
  <c r="D51" i="5"/>
  <c r="G17" i="5"/>
  <c r="G62" i="5" s="1"/>
  <c r="E17" i="5"/>
  <c r="E30" i="5"/>
  <c r="N59" i="5" s="1"/>
  <c r="W62" i="5"/>
  <c r="V58" i="5"/>
  <c r="V65" i="5" s="1"/>
  <c r="V67" i="5" s="1"/>
  <c r="B68" i="5" s="1"/>
  <c r="E38" i="5"/>
  <c r="V59" i="5" s="1"/>
  <c r="AI119" i="14"/>
  <c r="BI5" i="5"/>
  <c r="BI6" i="5"/>
  <c r="G59" i="5" l="1"/>
  <c r="AQ4" i="5" s="1"/>
  <c r="Z5" i="5"/>
  <c r="I5" i="5"/>
  <c r="D5" i="5"/>
  <c r="U4" i="5"/>
  <c r="S4" i="5"/>
  <c r="AV5" i="5"/>
  <c r="N4" i="5"/>
  <c r="AT5" i="5"/>
  <c r="L4" i="5"/>
  <c r="AA4" i="5"/>
  <c r="AB5" i="5"/>
  <c r="AD5" i="5"/>
  <c r="BE4" i="5"/>
  <c r="AS5" i="5"/>
  <c r="AC4" i="5"/>
  <c r="AF5" i="5"/>
  <c r="AY5" i="5"/>
  <c r="L5" i="5"/>
  <c r="N5" i="5"/>
  <c r="Q4" i="5"/>
  <c r="AC5" i="5"/>
  <c r="AN5" i="5"/>
  <c r="P5" i="5"/>
  <c r="O4" i="5"/>
  <c r="AR5" i="5"/>
  <c r="AP5" i="5"/>
  <c r="BC5" i="5"/>
  <c r="S5" i="5"/>
  <c r="Z4" i="5"/>
  <c r="AF4" i="5"/>
  <c r="I4" i="5"/>
  <c r="AU4" i="5"/>
  <c r="W5" i="5"/>
  <c r="AD4" i="5"/>
  <c r="AX5" i="5"/>
  <c r="BB5" i="5"/>
  <c r="P4" i="5"/>
  <c r="AO4" i="5"/>
  <c r="AE4" i="5"/>
  <c r="F5" i="5"/>
  <c r="BE5" i="5"/>
  <c r="AH5" i="5"/>
  <c r="BF4" i="5"/>
  <c r="AW5" i="5"/>
  <c r="M4" i="5"/>
  <c r="AJ5" i="5"/>
  <c r="AL5" i="5"/>
  <c r="BC4" i="5"/>
  <c r="AM4" i="5"/>
  <c r="O5" i="5"/>
  <c r="V4" i="5"/>
  <c r="AB4" i="5"/>
  <c r="AM5" i="5"/>
  <c r="AZ4" i="5"/>
  <c r="F4" i="5"/>
  <c r="Q5" i="5"/>
  <c r="AQ5" i="5"/>
  <c r="AX4" i="5"/>
  <c r="E5" i="5"/>
  <c r="G4" i="5"/>
  <c r="AJ4" i="5"/>
  <c r="BA4" i="5"/>
  <c r="AY4" i="5"/>
  <c r="AA5" i="5"/>
  <c r="AH4" i="5"/>
  <c r="AN4" i="5"/>
  <c r="J4" i="5"/>
  <c r="T4" i="5"/>
  <c r="Y4" i="5"/>
  <c r="AI4" i="5"/>
  <c r="J5" i="5"/>
  <c r="BB4" i="5"/>
  <c r="X4" i="5"/>
  <c r="V5" i="5"/>
  <c r="C4" i="5"/>
  <c r="C5" i="5"/>
  <c r="D4" i="5" l="1"/>
  <c r="AZ5" i="5"/>
  <c r="AG5" i="5"/>
  <c r="AL4" i="5"/>
  <c r="AU5" i="5"/>
  <c r="AS4" i="5"/>
  <c r="BD4" i="5"/>
  <c r="T5" i="5"/>
  <c r="BD5" i="5"/>
  <c r="Y5" i="5"/>
  <c r="R4" i="5"/>
  <c r="R5" i="5"/>
  <c r="AR4" i="5"/>
  <c r="AK4" i="5"/>
  <c r="G5" i="5"/>
  <c r="X5" i="5"/>
  <c r="H5" i="5"/>
  <c r="AE5" i="5"/>
  <c r="AG4" i="5"/>
  <c r="U5" i="5"/>
  <c r="M5" i="5"/>
  <c r="AP4" i="5"/>
  <c r="AI5" i="5"/>
  <c r="BF5" i="5"/>
  <c r="AW4" i="5"/>
  <c r="E4" i="5"/>
  <c r="W4" i="5"/>
  <c r="AT4" i="5"/>
  <c r="AO5" i="5"/>
  <c r="AK5" i="5"/>
  <c r="AV4" i="5"/>
  <c r="H4" i="5"/>
  <c r="BA5" i="5"/>
  <c r="R15" i="6"/>
  <c r="R109" i="6" s="1"/>
  <c r="BG4" i="5"/>
  <c r="BI4" i="5" s="1"/>
  <c r="B15" i="6" l="1"/>
</calcChain>
</file>

<file path=xl/sharedStrings.xml><?xml version="1.0" encoding="utf-8"?>
<sst xmlns="http://schemas.openxmlformats.org/spreadsheetml/2006/main" count="679" uniqueCount="174">
  <si>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</si>
  <si>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</si>
  <si>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</si>
  <si>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</si>
  <si>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</si>
  <si>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</si>
  <si>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</si>
  <si>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</si>
  <si>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</si>
  <si>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</si>
  <si>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</si>
  <si>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</si>
  <si>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</si>
  <si>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</si>
  <si>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</si>
  <si>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</si>
  <si>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</si>
  <si>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</si>
  <si>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</si>
  <si>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</si>
  <si>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</si>
  <si>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</si>
  <si>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</si>
  <si>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</si>
  <si>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</si>
  <si>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</si>
  <si>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</si>
  <si>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</si>
  <si>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</si>
  <si>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</si>
  <si>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</si>
  <si>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</si>
  <si>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</si>
  <si>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</si>
  <si>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</si>
  <si>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</si>
  <si>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</si>
  <si>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</si>
  <si>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</si>
  <si>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</si>
  <si>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</si>
  <si>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</si>
  <si>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</si>
  <si>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</si>
  <si>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</si>
  <si>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</si>
  <si>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</si>
  <si>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</si>
  <si>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</si>
  <si>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</si>
  <si>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</si>
  <si>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</si>
  <si>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</si>
  <si>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</si>
  <si>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</si>
  <si>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</si>
  <si>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</si>
  <si>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</si>
  <si>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</si>
  <si>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</si>
  <si>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</si>
  <si>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</si>
  <si>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</si>
  <si>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</si>
  <si>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</si>
  <si>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</si>
  <si>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</si>
  <si>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</si>
  <si>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</si>
  <si>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</si>
  <si>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</si>
  <si>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</si>
  <si>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</si>
  <si>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</si>
  <si>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</si>
  <si>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</si>
  <si>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</si>
  <si>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</si>
  <si>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</si>
  <si>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</si>
  <si>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</si>
  <si>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</si>
  <si>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</si>
  <si>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</si>
  <si>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</si>
  <si>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</si>
  <si>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</si>
  <si>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</si>
  <si>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</si>
  <si>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</si>
  <si>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</si>
  <si>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</si>
  <si>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</si>
  <si>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</si>
  <si>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</si>
  <si>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</si>
  <si>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</si>
  <si>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</si>
  <si>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</si>
  <si>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</si>
  <si>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</si>
  <si>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</si>
  <si>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</si>
  <si>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</si>
  <si>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</si>
  <si>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</si>
  <si>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</si>
  <si>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</si>
  <si>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</si>
  <si>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</si>
  <si>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</si>
  <si>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</si>
  <si>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</si>
  <si>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</si>
  <si>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</si>
  <si>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</si>
  <si>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</si>
  <si>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</si>
  <si>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</si>
  <si>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</si>
  <si>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</si>
  <si>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</si>
  <si>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</si>
  <si>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</si>
  <si>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</si>
  <si>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</si>
  <si>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</si>
  <si>
    <t>0,080 A Sample</t>
  </si>
  <si>
    <t>0,160 A Sample</t>
  </si>
  <si>
    <t>W03-25050003-Y</t>
  </si>
  <si>
    <t>B17</t>
  </si>
  <si>
    <t>MK83</t>
  </si>
  <si>
    <t>A7</t>
  </si>
  <si>
    <t>W01-04040001</t>
  </si>
  <si>
    <t>0,080 UEW</t>
  </si>
  <si>
    <t>S01 (Tembaga)</t>
  </si>
  <si>
    <t>Y01 (Kabel)</t>
  </si>
  <si>
    <t>A8</t>
  </si>
  <si>
    <t>0,080 T</t>
  </si>
  <si>
    <t>B18</t>
  </si>
  <si>
    <t>W03-00030005-Y</t>
  </si>
  <si>
    <t>B19</t>
  </si>
  <si>
    <t>W03-27601194-Y</t>
  </si>
  <si>
    <t>SONY</t>
  </si>
  <si>
    <t>A9</t>
  </si>
  <si>
    <t>W01-04040013-Y</t>
  </si>
  <si>
    <t>0,254 T</t>
  </si>
  <si>
    <t>W01-04040011-Y</t>
  </si>
  <si>
    <t>MK09</t>
  </si>
  <si>
    <t>0,120 T</t>
  </si>
  <si>
    <t>A10</t>
  </si>
  <si>
    <t>A11</t>
  </si>
  <si>
    <t>A12</t>
  </si>
  <si>
    <t>W01-03000024</t>
  </si>
  <si>
    <t>W01-03000032</t>
  </si>
  <si>
    <t>0,260 A</t>
  </si>
  <si>
    <t>0,320 A</t>
  </si>
  <si>
    <t>MB50</t>
  </si>
  <si>
    <t>BL98</t>
  </si>
  <si>
    <t>B20</t>
  </si>
  <si>
    <t>B21</t>
  </si>
  <si>
    <t>W03-71010064-Y</t>
  </si>
  <si>
    <t>W03-71010075-Y</t>
  </si>
  <si>
    <t>W01-04040012</t>
  </si>
  <si>
    <t>A13</t>
  </si>
  <si>
    <t>0,100 T</t>
  </si>
  <si>
    <t>02/01 ~ 02/31</t>
  </si>
  <si>
    <t>W01-04040005</t>
  </si>
  <si>
    <t>W01-04040015</t>
  </si>
  <si>
    <t>W01-04040004</t>
  </si>
  <si>
    <t>A14</t>
  </si>
  <si>
    <t>A15</t>
  </si>
  <si>
    <t>0,127 T</t>
  </si>
  <si>
    <t>0,160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</si>
</sst>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10" fontId="56" fillId="0" borderId="1" xfId="0" applyNumberFormat="1" applyFont="1" applyBorder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 wrapText="1"/>
    </xf>
    <xf numFmtId="164" fontId="64" fillId="0" borderId="1" xfId="0" applyNumberFormat="1" applyFont="1" applyBorder="1" applyAlignment="1">
      <alignment horizontal="center" vertical="center"/>
    </xf>
    <xf numFmtId="186" fontId="56" fillId="8" borderId="1" xfId="0" applyNumberFormat="1" applyFont="1" applyFill="1" applyBorder="1"/>
    <xf numFmtId="173" fontId="50" fillId="8" borderId="1" xfId="0" applyNumberFormat="1" applyFont="1" applyFill="1" applyBorder="1" applyAlignment="1">
      <alignment horizontal="right"/>
    </xf>
    <xf numFmtId="2" fontId="56" fillId="8" borderId="1" xfId="0" applyNumberFormat="1" applyFont="1" applyFill="1" applyBorder="1"/>
    <xf numFmtId="0" fontId="48" fillId="0" borderId="1" xfId="0" applyFont="1" applyBorder="1" applyAlignment="1">
      <alignment horizontal="center" vertical="center"/>
    </xf>
    <xf numFmtId="40" fontId="48" fillId="0" borderId="3" xfId="0" applyNumberFormat="1" applyFont="1" applyBorder="1" applyAlignment="1">
      <alignment horizontal="center"/>
    </xf>
    <xf numFmtId="40" fontId="48" fillId="3" borderId="3" xfId="0" applyNumberFormat="1" applyFont="1" applyFill="1" applyBorder="1" applyAlignment="1">
      <alignment horizontal="center"/>
    </xf>
    <xf numFmtId="186" fontId="48" fillId="3" borderId="1" xfId="0" applyNumberFormat="1" applyFont="1" applyFill="1" applyBorder="1" applyAlignment="1">
      <alignment horizontal="center" vertical="center"/>
    </xf>
    <xf numFmtId="1" fontId="48" fillId="0" borderId="38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185" fontId="19" fillId="0" borderId="1" xfId="0" applyNumberFormat="1" applyFont="1" applyBorder="1" applyAlignment="1">
      <alignment horizontal="center" vertical="center" wrapText="1"/>
    </xf>
    <xf numFmtId="185" fontId="64" fillId="0" borderId="1" xfId="0" applyNumberFormat="1" applyFont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0" fontId="48" fillId="0" borderId="11" xfId="0" applyFont="1" applyBorder="1" applyAlignment="1">
      <alignment horizontal="center"/>
    </xf>
    <xf numFmtId="173" fontId="48" fillId="0" borderId="10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right"/>
    </xf>
    <xf numFmtId="10" fontId="48" fillId="0" borderId="1" xfId="0" applyNumberFormat="1" applyFont="1" applyBorder="1" applyAlignment="1">
      <alignment horizontal="right"/>
    </xf>
    <xf numFmtId="164" fontId="19" fillId="0" borderId="1" xfId="1" applyNumberFormat="1" applyFont="1" applyFill="1" applyBorder="1" applyAlignment="1">
      <alignment horizontal="center" vertical="center"/>
    </xf>
    <xf numFmtId="185" fontId="19" fillId="0" borderId="1" xfId="1" applyNumberFormat="1" applyFont="1" applyFill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56" fillId="4" borderId="13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90"/>
  <sheetViews>
    <sheetView tabSelected="1" zoomScale="85" zoomScaleNormal="85" workbookViewId="0">
      <pane xSplit="6" ySplit="1" topLeftCell="G119" activePane="bottomRight" state="frozenSplit"/>
      <selection pane="topRight" activeCell="G1" sqref="G1"/>
      <selection pane="bottomLeft" activeCell="A3" sqref="A3"/>
      <selection pane="bottomRight" activeCell="K67" sqref="K67"/>
    </sheetView>
  </sheetViews>
  <sheetFormatPr defaultRowHeight="19.5"/>
  <cols>
    <col min="1" max="1" width="13.5703125" style="66" customWidth="1"/>
    <col min="2" max="2" width="8.85546875" style="82" customWidth="1"/>
    <col min="3" max="3" width="10" style="67" customWidth="1"/>
    <col min="4" max="4" width="19.7109375" style="67" customWidth="1"/>
    <col min="5" max="5" width="19.85546875" style="67" customWidth="1"/>
    <col min="6" max="6" width="27.42578125" style="67" bestFit="1" customWidth="1"/>
    <col min="7" max="7" width="12.28515625" style="67" customWidth="1"/>
    <col min="8" max="8" width="12.140625" style="66" customWidth="1"/>
    <col min="9" max="9" width="11" style="66" customWidth="1"/>
    <col min="10" max="10" width="12.7109375" style="227" customWidth="1"/>
    <col min="11" max="11" width="13.140625" style="225" customWidth="1"/>
    <col min="12" max="13" width="12.140625" style="67" customWidth="1"/>
    <col min="14" max="14" width="9.7109375" style="221" customWidth="1"/>
    <col min="15" max="16" width="9.7109375" style="225" customWidth="1"/>
    <col min="17" max="17" width="11.42578125" style="67" customWidth="1"/>
    <col min="18" max="18" width="58.140625" style="68" customWidth="1"/>
    <col min="19" max="20" width="9.140625" style="66"/>
    <col min="21" max="21" width="15.7109375" style="66" bestFit="1" customWidth="1"/>
    <col min="22" max="16384" width="9.140625" style="66"/>
  </cols>
  <sheetData>
    <row r="1" spans="1:18" s="57" customFormat="1" ht="60.75" customHeight="1">
      <c r="A1" s="76" t="s">
        <v>36</v>
      </c>
      <c r="B1" s="222" t="s">
        <v>48</v>
      </c>
      <c r="C1" s="77" t="s">
        <v>105</v>
      </c>
      <c r="D1" s="78" t="s">
        <v>106</v>
      </c>
      <c r="E1" s="78" t="s">
        <v>107</v>
      </c>
      <c r="F1" s="79" t="s">
        <v>108</v>
      </c>
      <c r="G1" s="79" t="s">
        <v>109</v>
      </c>
      <c r="H1" s="233" t="s">
        <v>100</v>
      </c>
      <c r="I1" s="234" t="s">
        <v>110</v>
      </c>
      <c r="J1" s="234" t="s">
        <v>111</v>
      </c>
      <c r="K1" s="236" t="s">
        <v>112</v>
      </c>
      <c r="L1" s="234" t="s">
        <v>113</v>
      </c>
      <c r="M1" s="235" t="s">
        <v>101</v>
      </c>
      <c r="N1" s="237" t="s">
        <v>117</v>
      </c>
      <c r="O1" s="237" t="s">
        <v>114</v>
      </c>
      <c r="P1" s="237" t="s">
        <v>115</v>
      </c>
      <c r="Q1" s="223" t="s">
        <v>116</v>
      </c>
      <c r="R1" s="80" t="s">
        <v>118</v>
      </c>
    </row>
    <row r="2" spans="1:18" s="118" customFormat="1" ht="24.75" customHeight="1">
      <c r="A2" s="224">
        <v>45352</v>
      </c>
      <c r="B2" s="112" t="str">
        <f>IFERROR(VLOOKUP(E2,'FG TYPE'!$B:$E,4,FALSE),0)</f>
        <v>Y01</v>
      </c>
      <c r="C2" s="94" t="s">
        <v>61</v>
      </c>
      <c r="D2" s="266">
        <v>20240122002</v>
      </c>
      <c r="E2" s="94" t="s">
        <v>129</v>
      </c>
      <c r="F2" s="83" t="str">
        <f>IFERROR(VLOOKUP(E2,'FG TYPE'!$B:$C,2,FALSE),0)</f>
        <v>MK83</v>
      </c>
      <c r="G2" s="94">
        <f>IFERROR(VLOOKUP(E2,'FG TYPE'!$B:$D,3,FALSE),0)</f>
        <v>60</v>
      </c>
      <c r="H2" s="114">
        <f t="shared" ref="H2:H10" si="0">IF(M2="-",K2/I2/G2,M2/I2/60/G2)</f>
        <v>0.85020833333333334</v>
      </c>
      <c r="I2" s="94">
        <v>4</v>
      </c>
      <c r="J2" s="94">
        <v>2</v>
      </c>
      <c r="K2" s="226">
        <v>7700</v>
      </c>
      <c r="L2" s="229">
        <f>IF(ISBLANK(VLOOKUP(E2,'FG TYPE'!$B:$G,6,FALSE)),K2,VLOOKUP(E2,'FG TYPE'!$B:$G,6,FALSE)*M2/1000)</f>
        <v>246.58136579999999</v>
      </c>
      <c r="M2" s="232">
        <f>IF(ISBLANK(VLOOKUP(E2,'FG TYPE'!$B:$I,8,FALSE)),"-",VLOOKUP(E2,'FG TYPE'!$B:$I,8,FALSE)*K2)</f>
        <v>12243</v>
      </c>
      <c r="N2" s="280">
        <v>0</v>
      </c>
      <c r="O2" s="280">
        <v>0</v>
      </c>
      <c r="P2" s="280">
        <v>0</v>
      </c>
      <c r="Q2" s="116">
        <f>IFERROR((N2+O2+P2)/(L2+O2+P2+N2),"")</f>
        <v>0</v>
      </c>
      <c r="R2" s="117"/>
    </row>
    <row r="3" spans="1:18" s="118" customFormat="1" ht="24.75" customHeight="1">
      <c r="A3" s="224">
        <v>45352</v>
      </c>
      <c r="B3" s="112" t="str">
        <f>IFERROR(VLOOKUP(E3,'FG TYPE'!$B:$E,4,FALSE),0)</f>
        <v>S01</v>
      </c>
      <c r="C3" s="94" t="s">
        <v>61</v>
      </c>
      <c r="D3" s="266">
        <v>20240103029</v>
      </c>
      <c r="E3" s="94" t="s">
        <v>133</v>
      </c>
      <c r="F3" s="83" t="str">
        <f>IFERROR(VLOOKUP(E3,'FG TYPE'!$B:$C,2,FALSE),0)</f>
        <v>0,080 UEW</v>
      </c>
      <c r="G3" s="94">
        <f>IFERROR(VLOOKUP(E3,'FG TYPE'!$B:$D,3,FALSE),0)</f>
        <v>13</v>
      </c>
      <c r="H3" s="114">
        <f t="shared" ref="H3" si="1">IF(M3="-",K3/I3/G3,M3/I3/60/G3)</f>
        <v>0.8639230769230769</v>
      </c>
      <c r="I3" s="94">
        <v>20</v>
      </c>
      <c r="J3" s="94">
        <v>2</v>
      </c>
      <c r="K3" s="218">
        <v>224.62</v>
      </c>
      <c r="L3" s="229">
        <f>IF(ISBLANK(VLOOKUP(E3,'FG TYPE'!$B:$G,6,FALSE)),K3,VLOOKUP(E3,'FG TYPE'!$B:$G,6,FALSE)*M3/1000)</f>
        <v>224.62</v>
      </c>
      <c r="M3" s="232" t="str">
        <f>IF(ISBLANK(VLOOKUP(E3,'FG TYPE'!$B:$I,8,FALSE)),"-",VLOOKUP(E3,'FG TYPE'!$B:$I,8,FALSE)*K3)</f>
        <v>-</v>
      </c>
      <c r="N3" s="280">
        <v>0</v>
      </c>
      <c r="O3" s="280">
        <v>0</v>
      </c>
      <c r="P3" s="280">
        <v>0</v>
      </c>
      <c r="Q3" s="116">
        <f>IFERROR((N3+O3+P3)/(L3+O3+P3+N3),"")</f>
        <v>0</v>
      </c>
      <c r="R3" s="117"/>
    </row>
    <row r="4" spans="1:18" s="118" customFormat="1" ht="24.75" customHeight="1">
      <c r="A4" s="224">
        <v>45352</v>
      </c>
      <c r="B4" s="112" t="str">
        <f>IFERROR(VLOOKUP(E4,'FG TYPE'!$B:$E,4,FALSE),0)</f>
        <v>Y01</v>
      </c>
      <c r="C4" s="94" t="s">
        <v>61</v>
      </c>
      <c r="D4" s="266">
        <v>20240124002</v>
      </c>
      <c r="E4" s="94" t="s">
        <v>86</v>
      </c>
      <c r="F4" s="83" t="str">
        <f>IFERROR(VLOOKUP(E4,'FG TYPE'!$B:$C,2,FALSE),0)</f>
        <v>28#*2C+24#*2C+AL+D+</v>
      </c>
      <c r="G4" s="94">
        <f>IFERROR(VLOOKUP(E4,'FG TYPE'!$B:$D,3,FALSE),0)</f>
        <v>60</v>
      </c>
      <c r="H4" s="114">
        <f t="shared" si="0"/>
        <v>0.72193333333333343</v>
      </c>
      <c r="I4" s="94">
        <v>4</v>
      </c>
      <c r="J4" s="94">
        <v>2</v>
      </c>
      <c r="K4" s="226">
        <v>5712</v>
      </c>
      <c r="L4" s="229">
        <f>IF(ISBLANK(VLOOKUP(E4,'FG TYPE'!$B:$G,6,FALSE)),K4,VLOOKUP(E4,'FG TYPE'!$B:$G,6,FALSE)*M4/1000)</f>
        <v>278.02634496000002</v>
      </c>
      <c r="M4" s="232">
        <f>IF(ISBLANK(VLOOKUP(E4,'FG TYPE'!$B:$I,8,FALSE)),"-",VLOOKUP(E4,'FG TYPE'!$B:$I,8,FALSE)*K4)</f>
        <v>10395.84</v>
      </c>
      <c r="N4" s="280">
        <v>0</v>
      </c>
      <c r="O4" s="280">
        <v>0</v>
      </c>
      <c r="P4" s="280">
        <v>0</v>
      </c>
      <c r="Q4" s="116">
        <f t="shared" ref="Q4:Q5" si="2">IFERROR((N4+O4+P4)/(L4+O4+P4+N4),"")</f>
        <v>0</v>
      </c>
      <c r="R4" s="117"/>
    </row>
    <row r="5" spans="1:18" s="118" customFormat="1" ht="24.75" customHeight="1">
      <c r="A5" s="224">
        <v>45352</v>
      </c>
      <c r="B5" s="112" t="str">
        <f>IFERROR(VLOOKUP(E5,'FG TYPE'!$B:$E,4,FALSE),0)</f>
        <v>Y01</v>
      </c>
      <c r="C5" s="94" t="s">
        <v>61</v>
      </c>
      <c r="D5" s="266">
        <v>20240207006</v>
      </c>
      <c r="E5" s="94" t="s">
        <v>86</v>
      </c>
      <c r="F5" s="83" t="str">
        <f>IFERROR(VLOOKUP(E5,'FG TYPE'!$B:$C,2,FALSE),0)</f>
        <v>28#*2C+24#*2C+AL+D+</v>
      </c>
      <c r="G5" s="94">
        <f>IFERROR(VLOOKUP(E5,'FG TYPE'!$B:$D,3,FALSE),0)</f>
        <v>60</v>
      </c>
      <c r="H5" s="114">
        <f t="shared" si="0"/>
        <v>0.85438888888888875</v>
      </c>
      <c r="I5" s="94">
        <v>0.2</v>
      </c>
      <c r="J5" s="94">
        <v>2</v>
      </c>
      <c r="K5" s="226">
        <v>338</v>
      </c>
      <c r="L5" s="229">
        <f>IF(ISBLANK(VLOOKUP(E5,'FG TYPE'!$B:$G,6,FALSE)),K5,VLOOKUP(E5,'FG TYPE'!$B:$G,6,FALSE)*M5/1000)</f>
        <v>16.451839039999999</v>
      </c>
      <c r="M5" s="232">
        <f>IF(ISBLANK(VLOOKUP(E5,'FG TYPE'!$B:$I,8,FALSE)),"-",VLOOKUP(E5,'FG TYPE'!$B:$I,8,FALSE)*K5)</f>
        <v>615.16</v>
      </c>
      <c r="N5" s="280">
        <v>0</v>
      </c>
      <c r="O5" s="280">
        <v>0</v>
      </c>
      <c r="P5" s="280">
        <v>0</v>
      </c>
      <c r="Q5" s="116">
        <f t="shared" si="2"/>
        <v>0</v>
      </c>
      <c r="R5" s="117"/>
    </row>
    <row r="6" spans="1:18" s="118" customFormat="1" ht="24.75" customHeight="1">
      <c r="A6" s="224">
        <v>45353</v>
      </c>
      <c r="B6" s="112" t="str">
        <f>IFERROR(VLOOKUP(E6,'FG TYPE'!$B:$E,4,FALSE),0)</f>
        <v>Y01</v>
      </c>
      <c r="C6" s="94" t="s">
        <v>61</v>
      </c>
      <c r="D6" s="266">
        <v>20240111008</v>
      </c>
      <c r="E6" s="94" t="s">
        <v>78</v>
      </c>
      <c r="F6" s="83" t="str">
        <f>IFERROR(VLOOKUP(E6,'FG TYPE'!$B:$C,2,FALSE),0)</f>
        <v>AX88</v>
      </c>
      <c r="G6" s="94">
        <f>IFERROR(VLOOKUP(E6,'FG TYPE'!$B:$D,3,FALSE),0)</f>
        <v>80</v>
      </c>
      <c r="H6" s="114">
        <f t="shared" si="0"/>
        <v>0.86092499999999994</v>
      </c>
      <c r="I6" s="94">
        <v>6</v>
      </c>
      <c r="J6" s="94">
        <v>2</v>
      </c>
      <c r="K6" s="226">
        <v>15894</v>
      </c>
      <c r="L6" s="229">
        <f>IF(ISBLANK(VLOOKUP(E6,'FG TYPE'!$B:$G,6,FALSE)),K6,VLOOKUP(E6,'FG TYPE'!$B:$G,6,FALSE)*M6/1000)</f>
        <v>264.34805435999999</v>
      </c>
      <c r="M6" s="232">
        <f>IF(ISBLANK(VLOOKUP(E6,'FG TYPE'!$B:$I,8,FALSE)),"-",VLOOKUP(E6,'FG TYPE'!$B:$I,8,FALSE)*K6)</f>
        <v>24794.639999999999</v>
      </c>
      <c r="N6" s="280">
        <v>0</v>
      </c>
      <c r="O6" s="280">
        <v>0</v>
      </c>
      <c r="P6" s="280">
        <v>0</v>
      </c>
      <c r="Q6" s="116">
        <f t="shared" ref="Q6" si="3">IFERROR((N6+O6+P6)/(L6+O6+P6+N6),"")</f>
        <v>0</v>
      </c>
      <c r="R6" s="117"/>
    </row>
    <row r="7" spans="1:18" s="118" customFormat="1" ht="24.75" customHeight="1">
      <c r="A7" s="224">
        <v>45353</v>
      </c>
      <c r="B7" s="112" t="str">
        <f>IFERROR(VLOOKUP(E7,'FG TYPE'!$B:$E,4,FALSE),0)</f>
        <v>Y01</v>
      </c>
      <c r="C7" s="94" t="s">
        <v>61</v>
      </c>
      <c r="D7" s="266">
        <v>20240207011</v>
      </c>
      <c r="E7" s="94" t="s">
        <v>78</v>
      </c>
      <c r="F7" s="83" t="str">
        <f>IFERROR(VLOOKUP(E7,'FG TYPE'!$B:$C,2,FALSE),0)</f>
        <v>AX88</v>
      </c>
      <c r="G7" s="94">
        <f>IFERROR(VLOOKUP(E7,'FG TYPE'!$B:$D,3,FALSE),0)</f>
        <v>80</v>
      </c>
      <c r="H7" s="114">
        <f t="shared" si="0"/>
        <v>0.59604999999999997</v>
      </c>
      <c r="I7" s="94">
        <v>2</v>
      </c>
      <c r="J7" s="94">
        <v>2</v>
      </c>
      <c r="K7" s="226">
        <v>3668</v>
      </c>
      <c r="L7" s="229">
        <f>IF(ISBLANK(VLOOKUP(E7,'FG TYPE'!$B:$G,6,FALSE)),K7,VLOOKUP(E7,'FG TYPE'!$B:$G,6,FALSE)*M7/1000)</f>
        <v>61.005955919999998</v>
      </c>
      <c r="M7" s="232">
        <f>IF(ISBLANK(VLOOKUP(E7,'FG TYPE'!$B:$I,8,FALSE)),"-",VLOOKUP(E7,'FG TYPE'!$B:$I,8,FALSE)*K7)</f>
        <v>5722.08</v>
      </c>
      <c r="N7" s="280">
        <v>0</v>
      </c>
      <c r="O7" s="280">
        <v>0</v>
      </c>
      <c r="P7" s="280">
        <v>0</v>
      </c>
      <c r="Q7" s="116">
        <f t="shared" ref="Q7" si="4">IFERROR((N7+O7+P7)/(L7+O7+P7+N7),"")</f>
        <v>0</v>
      </c>
      <c r="R7" s="117"/>
    </row>
    <row r="8" spans="1:18" s="118" customFormat="1" ht="24.75" customHeight="1">
      <c r="A8" s="224">
        <v>45353</v>
      </c>
      <c r="B8" s="112" t="str">
        <f>IFERROR(VLOOKUP(E8,'FG TYPE'!$B:$E,4,FALSE),0)</f>
        <v>S01</v>
      </c>
      <c r="C8" s="94" t="s">
        <v>61</v>
      </c>
      <c r="D8" s="266">
        <v>20240206020</v>
      </c>
      <c r="E8" s="94" t="s">
        <v>133</v>
      </c>
      <c r="F8" s="83" t="str">
        <f>IFERROR(VLOOKUP(E8,'FG TYPE'!$B:$C,2,FALSE),0)</f>
        <v>0,080 UEW</v>
      </c>
      <c r="G8" s="94">
        <f>IFERROR(VLOOKUP(E8,'FG TYPE'!$B:$D,3,FALSE),0)</f>
        <v>13</v>
      </c>
      <c r="H8" s="114">
        <f t="shared" ref="H8" si="5">IF(M8="-",K8/I8/G8,M8/I8/60/G8)</f>
        <v>0.82943589743589752</v>
      </c>
      <c r="I8" s="94">
        <v>15</v>
      </c>
      <c r="J8" s="94">
        <v>2</v>
      </c>
      <c r="K8" s="218">
        <v>161.74</v>
      </c>
      <c r="L8" s="229">
        <f>IF(ISBLANK(VLOOKUP(E8,'FG TYPE'!$B:$G,6,FALSE)),K8,VLOOKUP(E8,'FG TYPE'!$B:$G,6,FALSE)*M8/1000)</f>
        <v>161.74</v>
      </c>
      <c r="M8" s="232" t="str">
        <f>IF(ISBLANK(VLOOKUP(E8,'FG TYPE'!$B:$I,8,FALSE)),"-",VLOOKUP(E8,'FG TYPE'!$B:$I,8,FALSE)*K8)</f>
        <v>-</v>
      </c>
      <c r="N8" s="280">
        <v>0</v>
      </c>
      <c r="O8" s="280">
        <v>0</v>
      </c>
      <c r="P8" s="280">
        <v>0</v>
      </c>
      <c r="Q8" s="116">
        <f t="shared" ref="Q8" si="6">IFERROR((N8+O8+P8)/(L8+O8+P8+N8),"")</f>
        <v>0</v>
      </c>
      <c r="R8" s="117"/>
    </row>
    <row r="9" spans="1:18" s="119" customFormat="1" ht="27.75" customHeight="1">
      <c r="A9" s="224">
        <v>45355</v>
      </c>
      <c r="B9" s="112" t="str">
        <f>IFERROR(VLOOKUP(E9,'FG TYPE'!$B:$E,4,FALSE),0)</f>
        <v>Y01</v>
      </c>
      <c r="C9" s="94" t="s">
        <v>61</v>
      </c>
      <c r="D9" s="266">
        <v>20240115001</v>
      </c>
      <c r="E9" s="81" t="s">
        <v>94</v>
      </c>
      <c r="F9" s="83" t="str">
        <f>IFERROR(VLOOKUP(E9,'FG TYPE'!$B:$C,2,FALSE),0)</f>
        <v>MM38 / MP98</v>
      </c>
      <c r="G9" s="94">
        <f>IFERROR(VLOOKUP(E9,'FG TYPE'!$B:$D,3,FALSE),0)</f>
        <v>50</v>
      </c>
      <c r="H9" s="114">
        <f t="shared" si="0"/>
        <v>0.80948333333333322</v>
      </c>
      <c r="I9" s="94">
        <v>3</v>
      </c>
      <c r="J9" s="94">
        <v>2</v>
      </c>
      <c r="K9" s="226">
        <v>5714</v>
      </c>
      <c r="L9" s="229">
        <f>IF(ISBLANK(VLOOKUP(E9,'FG TYPE'!$B:$G,6,FALSE)),K9,VLOOKUP(E9,'FG TYPE'!$B:$G,6,FALSE)*M9/1000)</f>
        <v>131.19458279999998</v>
      </c>
      <c r="M9" s="232">
        <f>IF(ISBLANK(VLOOKUP(E9,'FG TYPE'!$B:$I,8,FALSE)),"-",VLOOKUP(E9,'FG TYPE'!$B:$I,8,FALSE)*K9)</f>
        <v>7285.3499999999995</v>
      </c>
      <c r="N9" s="280">
        <v>0</v>
      </c>
      <c r="O9" s="280">
        <v>0</v>
      </c>
      <c r="P9" s="280">
        <v>0</v>
      </c>
      <c r="Q9" s="116">
        <f t="shared" ref="Q9:Q10" si="7">IFERROR((N9+O9+P9)/(L9+O9+P9+N9),"")</f>
        <v>0</v>
      </c>
      <c r="R9" s="117"/>
    </row>
    <row r="10" spans="1:18" s="118" customFormat="1" ht="24.75" customHeight="1">
      <c r="A10" s="224">
        <v>45355</v>
      </c>
      <c r="B10" s="112" t="str">
        <f>IFERROR(VLOOKUP(E10,'FG TYPE'!$B:$E,4,FALSE),0)</f>
        <v>Y01</v>
      </c>
      <c r="C10" s="94" t="s">
        <v>61</v>
      </c>
      <c r="D10" s="266">
        <v>20240122002</v>
      </c>
      <c r="E10" s="94" t="s">
        <v>129</v>
      </c>
      <c r="F10" s="83" t="str">
        <f>IFERROR(VLOOKUP(E10,'FG TYPE'!$B:$C,2,FALSE),0)</f>
        <v>MK83</v>
      </c>
      <c r="G10" s="94">
        <f>IFERROR(VLOOKUP(E10,'FG TYPE'!$B:$D,3,FALSE),0)</f>
        <v>60</v>
      </c>
      <c r="H10" s="114">
        <f t="shared" si="0"/>
        <v>0.82514375000000006</v>
      </c>
      <c r="I10" s="94">
        <v>12</v>
      </c>
      <c r="J10" s="94">
        <v>2</v>
      </c>
      <c r="K10" s="226">
        <v>22419</v>
      </c>
      <c r="L10" s="229">
        <f>IF(ISBLANK(VLOOKUP(E10,'FG TYPE'!$B:$G,6,FALSE)),K10,VLOOKUP(E10,'FG TYPE'!$B:$G,6,FALSE)*M10/1000)</f>
        <v>717.93605712599992</v>
      </c>
      <c r="M10" s="232">
        <f>IF(ISBLANK(VLOOKUP(E10,'FG TYPE'!$B:$I,8,FALSE)),"-",VLOOKUP(E10,'FG TYPE'!$B:$I,8,FALSE)*K10)</f>
        <v>35646.21</v>
      </c>
      <c r="N10" s="280">
        <v>0</v>
      </c>
      <c r="O10" s="280">
        <v>0</v>
      </c>
      <c r="P10" s="280">
        <v>0</v>
      </c>
      <c r="Q10" s="116">
        <f t="shared" si="7"/>
        <v>0</v>
      </c>
      <c r="R10" s="117"/>
    </row>
    <row r="11" spans="1:18" s="118" customFormat="1" ht="24.75" customHeight="1">
      <c r="A11" s="224">
        <v>45355</v>
      </c>
      <c r="B11" s="112" t="str">
        <f>IFERROR(VLOOKUP(E11,'FG TYPE'!$B:$E,4,FALSE),0)</f>
        <v>Y01</v>
      </c>
      <c r="C11" s="94" t="s">
        <v>61</v>
      </c>
      <c r="D11" s="120">
        <v>20240207005</v>
      </c>
      <c r="E11" s="81" t="s">
        <v>94</v>
      </c>
      <c r="F11" s="83" t="str">
        <f>IFERROR(VLOOKUP(E11,'FG TYPE'!$B:$C,2,FALSE),0)</f>
        <v>MM38 / MP98</v>
      </c>
      <c r="G11" s="94">
        <f>IFERROR(VLOOKUP(E11,'FG TYPE'!$B:$D,3,FALSE),0)</f>
        <v>50</v>
      </c>
      <c r="H11" s="114">
        <f t="shared" ref="H11" si="8">IF(M11="-",K11/I11/G11,M11/I11/60/G11)</f>
        <v>0.84575</v>
      </c>
      <c r="I11" s="94">
        <v>8</v>
      </c>
      <c r="J11" s="94">
        <v>2</v>
      </c>
      <c r="K11" s="226">
        <v>15920</v>
      </c>
      <c r="L11" s="229">
        <f>IF(ISBLANK(VLOOKUP(E11,'FG TYPE'!$B:$G,6,FALSE)),K11,VLOOKUP(E11,'FG TYPE'!$B:$G,6,FALSE)*M11/1000)</f>
        <v>365.52638399999995</v>
      </c>
      <c r="M11" s="232">
        <f>IF(ISBLANK(VLOOKUP(E11,'FG TYPE'!$B:$I,8,FALSE)),"-",VLOOKUP(E11,'FG TYPE'!$B:$I,8,FALSE)*K11)</f>
        <v>20298</v>
      </c>
      <c r="N11" s="280">
        <v>0</v>
      </c>
      <c r="O11" s="280">
        <v>0</v>
      </c>
      <c r="P11" s="280">
        <v>0</v>
      </c>
      <c r="Q11" s="116">
        <f t="shared" ref="Q11" si="9">IFERROR((N11+O11+P11)/(L11+O11+P11+N11),"")</f>
        <v>0</v>
      </c>
      <c r="R11" s="117"/>
    </row>
    <row r="12" spans="1:18" s="118" customFormat="1" ht="24.75" customHeight="1">
      <c r="A12" s="224">
        <v>45355</v>
      </c>
      <c r="B12" s="112" t="str">
        <f>IFERROR(VLOOKUP(E12,'FG TYPE'!$B:$E,4,FALSE),0)</f>
        <v>S01</v>
      </c>
      <c r="C12" s="94" t="s">
        <v>61</v>
      </c>
      <c r="D12" s="266">
        <v>20240206020</v>
      </c>
      <c r="E12" s="94" t="s">
        <v>133</v>
      </c>
      <c r="F12" s="83" t="str">
        <f>IFERROR(VLOOKUP(E12,'FG TYPE'!$B:$C,2,FALSE),0)</f>
        <v>0,080 UEW</v>
      </c>
      <c r="G12" s="94">
        <f>IFERROR(VLOOKUP(E12,'FG TYPE'!$B:$D,3,FALSE),0)/2.5</f>
        <v>5.2</v>
      </c>
      <c r="H12" s="114">
        <f t="shared" ref="H12" si="10">IF(M12="-",K12/I12/G12,M12/I12/60/G12)</f>
        <v>0.74230769230769222</v>
      </c>
      <c r="I12" s="94">
        <v>1</v>
      </c>
      <c r="J12" s="94">
        <v>2</v>
      </c>
      <c r="K12" s="218">
        <v>3.86</v>
      </c>
      <c r="L12" s="229">
        <f>IF(ISBLANK(VLOOKUP(E12,'FG TYPE'!$B:$G,6,FALSE)),K12,VLOOKUP(E12,'FG TYPE'!$B:$G,6,FALSE)*M12/1000)</f>
        <v>3.86</v>
      </c>
      <c r="M12" s="232" t="str">
        <f>IF(ISBLANK(VLOOKUP(E12,'FG TYPE'!$B:$I,8,FALSE)),"-",VLOOKUP(E12,'FG TYPE'!$B:$I,8,FALSE)*K12)</f>
        <v>-</v>
      </c>
      <c r="N12" s="280">
        <v>0</v>
      </c>
      <c r="O12" s="280">
        <v>0</v>
      </c>
      <c r="P12" s="280">
        <v>0</v>
      </c>
      <c r="Q12" s="116">
        <f t="shared" ref="Q12" si="11">IFERROR((N12+O12+P12)/(L12+O12+P12+N12),"")</f>
        <v>0</v>
      </c>
      <c r="R12" s="117"/>
    </row>
    <row r="13" spans="1:18" s="118" customFormat="1" ht="24.75" customHeight="1">
      <c r="A13" s="224">
        <v>45355</v>
      </c>
      <c r="B13" s="112" t="str">
        <f>IFERROR(VLOOKUP(E13,'FG TYPE'!$B:$E,4,FALSE),0)</f>
        <v>S01</v>
      </c>
      <c r="C13" s="94" t="s">
        <v>61</v>
      </c>
      <c r="D13" s="266">
        <v>20240216001</v>
      </c>
      <c r="E13" s="94" t="s">
        <v>68</v>
      </c>
      <c r="F13" s="83" t="str">
        <f>IFERROR(VLOOKUP(E13,'FG TYPE'!$B:$C,2,FALSE),0)</f>
        <v>0,080 A</v>
      </c>
      <c r="G13" s="94">
        <f>IFERROR(VLOOKUP(E13,'FG TYPE'!$B:$D,3,FALSE),0)</f>
        <v>16</v>
      </c>
      <c r="H13" s="114">
        <f t="shared" ref="H13" si="12">IF(M13="-",K13/I13/G13,M13/I13/60/G13)</f>
        <v>0.96973958333333332</v>
      </c>
      <c r="I13" s="94">
        <v>24</v>
      </c>
      <c r="J13" s="94">
        <v>2</v>
      </c>
      <c r="K13" s="218">
        <v>372.38</v>
      </c>
      <c r="L13" s="229">
        <f>IF(ISBLANK(VLOOKUP(E13,'FG TYPE'!$B:$G,6,FALSE)),K13,VLOOKUP(E13,'FG TYPE'!$B:$G,6,FALSE)*M13/1000)</f>
        <v>372.38</v>
      </c>
      <c r="M13" s="232" t="str">
        <f>IF(ISBLANK(VLOOKUP(E13,'FG TYPE'!$B:$I,8,FALSE)),"-",VLOOKUP(E13,'FG TYPE'!$B:$I,8,FALSE)*K13)</f>
        <v>-</v>
      </c>
      <c r="N13" s="280">
        <v>0</v>
      </c>
      <c r="O13" s="280">
        <v>0</v>
      </c>
      <c r="P13" s="280">
        <v>0</v>
      </c>
      <c r="Q13" s="116">
        <f t="shared" ref="Q13" si="13">IFERROR((N13+O13+P13)/(L13+O13+P13+N13),"")</f>
        <v>0</v>
      </c>
      <c r="R13" s="117"/>
    </row>
    <row r="14" spans="1:18" s="119" customFormat="1" ht="24.75" customHeight="1">
      <c r="A14" s="224">
        <v>45356</v>
      </c>
      <c r="B14" s="112" t="str">
        <f>IFERROR(VLOOKUP(E14,'FG TYPE'!$B:$E,4,FALSE),0)</f>
        <v>Y01</v>
      </c>
      <c r="C14" s="94" t="s">
        <v>61</v>
      </c>
      <c r="D14" s="266">
        <v>20240103032</v>
      </c>
      <c r="E14" s="94" t="s">
        <v>88</v>
      </c>
      <c r="F14" s="83" t="str">
        <f>IFERROR(VLOOKUP(E14,'FG TYPE'!$B:$C,2,FALSE),0)</f>
        <v>28#*2C+24#*2C+AL+D+</v>
      </c>
      <c r="G14" s="94">
        <f>IFERROR(VLOOKUP(E14,'FG TYPE'!$B:$D,3,FALSE),0)</f>
        <v>60</v>
      </c>
      <c r="H14" s="114">
        <f t="shared" ref="H14:H15" si="14">IF(M14="-",K14/I14/G14,M14/I14/60/G14)</f>
        <v>0.9321180555555556</v>
      </c>
      <c r="I14" s="94">
        <v>4</v>
      </c>
      <c r="J14" s="94">
        <v>2</v>
      </c>
      <c r="K14" s="226">
        <v>2950</v>
      </c>
      <c r="L14" s="229">
        <f>IF(ISBLANK(VLOOKUP(E14,'FG TYPE'!$B:$G,6,FALSE)),K14,VLOOKUP(E14,'FG TYPE'!$B:$G,6,FALSE)*M14/1000)</f>
        <v>358.97134</v>
      </c>
      <c r="M14" s="232">
        <f>IF(ISBLANK(VLOOKUP(E14,'FG TYPE'!$B:$I,8,FALSE)),"-",VLOOKUP(E14,'FG TYPE'!$B:$I,8,FALSE)*K14)</f>
        <v>13422.5</v>
      </c>
      <c r="N14" s="280">
        <v>0</v>
      </c>
      <c r="O14" s="280">
        <v>0</v>
      </c>
      <c r="P14" s="280">
        <v>0</v>
      </c>
      <c r="Q14" s="116">
        <f t="shared" ref="Q14:Q15" si="15">IFERROR((N14+O14+P14)/(L14+O14+P14+N14),"")</f>
        <v>0</v>
      </c>
      <c r="R14" s="117"/>
    </row>
    <row r="15" spans="1:18" s="119" customFormat="1" ht="24.75" customHeight="1">
      <c r="A15" s="224">
        <v>45356</v>
      </c>
      <c r="B15" s="112" t="str">
        <f>IFERROR(VLOOKUP(E15,'FG TYPE'!$B:$E,4,FALSE),0)</f>
        <v>Y01</v>
      </c>
      <c r="C15" s="94" t="s">
        <v>61</v>
      </c>
      <c r="D15" s="120">
        <v>20240124005</v>
      </c>
      <c r="E15" s="81" t="s">
        <v>92</v>
      </c>
      <c r="F15" s="83" t="str">
        <f>IFERROR(VLOOKUP(E15,'FG TYPE'!$B:$C,2,FALSE),0)</f>
        <v>28#*2C+28#*2C+AL+D+</v>
      </c>
      <c r="G15" s="94">
        <f>IFERROR(VLOOKUP(E15,'FG TYPE'!$B:$D,3,FALSE),0)</f>
        <v>60</v>
      </c>
      <c r="H15" s="114">
        <f t="shared" si="14"/>
        <v>0.62694444444444442</v>
      </c>
      <c r="I15" s="94">
        <v>0.5</v>
      </c>
      <c r="J15" s="94">
        <v>2</v>
      </c>
      <c r="K15" s="226">
        <v>370</v>
      </c>
      <c r="L15" s="229">
        <f>IF(ISBLANK(VLOOKUP(E15,'FG TYPE'!$B:$G,6,FALSE)),K15,VLOOKUP(E15,'FG TYPE'!$B:$G,6,FALSE)*M15/1000)</f>
        <v>21.595878800000001</v>
      </c>
      <c r="M15" s="232">
        <f>IF(ISBLANK(VLOOKUP(E15,'FG TYPE'!$B:$I,8,FALSE)),"-",VLOOKUP(E15,'FG TYPE'!$B:$I,8,FALSE)*K15)</f>
        <v>1128.5</v>
      </c>
      <c r="N15" s="280">
        <v>0</v>
      </c>
      <c r="O15" s="280">
        <v>0</v>
      </c>
      <c r="P15" s="280">
        <v>0</v>
      </c>
      <c r="Q15" s="116">
        <f t="shared" si="15"/>
        <v>0</v>
      </c>
      <c r="R15" s="117"/>
    </row>
    <row r="16" spans="1:18" s="119" customFormat="1" ht="24.75" customHeight="1">
      <c r="A16" s="224">
        <v>45356</v>
      </c>
      <c r="B16" s="112" t="str">
        <f>IFERROR(VLOOKUP(E16,'FG TYPE'!$B:$E,4,FALSE),0)</f>
        <v>Y01</v>
      </c>
      <c r="C16" s="94" t="s">
        <v>61</v>
      </c>
      <c r="D16" s="120">
        <v>20240207005</v>
      </c>
      <c r="E16" s="81" t="s">
        <v>94</v>
      </c>
      <c r="F16" s="83" t="str">
        <f>IFERROR(VLOOKUP(E16,'FG TYPE'!$B:$C,2,FALSE),0)</f>
        <v>MM38 / MP98</v>
      </c>
      <c r="G16" s="94">
        <f>IFERROR(VLOOKUP(E16,'FG TYPE'!$B:$D,3,FALSE),0)</f>
        <v>50</v>
      </c>
      <c r="H16" s="114">
        <f t="shared" ref="H16" si="16">IF(M16="-",K16/I16/G16,M16/I16/60/G16)</f>
        <v>0.8911895833333332</v>
      </c>
      <c r="I16" s="94">
        <v>12</v>
      </c>
      <c r="J16" s="94">
        <v>2</v>
      </c>
      <c r="K16" s="226">
        <v>25163</v>
      </c>
      <c r="L16" s="229">
        <f>IF(ISBLANK(VLOOKUP(E16,'FG TYPE'!$B:$G,6,FALSE)),K16,VLOOKUP(E16,'FG TYPE'!$B:$G,6,FALSE)*M16/1000)</f>
        <v>577.74751259999994</v>
      </c>
      <c r="M16" s="232">
        <f>IF(ISBLANK(VLOOKUP(E16,'FG TYPE'!$B:$I,8,FALSE)),"-",VLOOKUP(E16,'FG TYPE'!$B:$I,8,FALSE)*K16)</f>
        <v>32082.824999999997</v>
      </c>
      <c r="N16" s="280">
        <v>0</v>
      </c>
      <c r="O16" s="280">
        <v>0</v>
      </c>
      <c r="P16" s="280">
        <v>0</v>
      </c>
      <c r="Q16" s="116">
        <f t="shared" ref="Q16" si="17">IFERROR((N16+O16+P16)/(L16+O16+P16+N16),"")</f>
        <v>0</v>
      </c>
      <c r="R16" s="117"/>
    </row>
    <row r="17" spans="1:18" s="119" customFormat="1" ht="24.75" customHeight="1">
      <c r="A17" s="224">
        <v>45356</v>
      </c>
      <c r="B17" s="112" t="str">
        <f>IFERROR(VLOOKUP(E17,'FG TYPE'!$B:$E,4,FALSE),0)</f>
        <v>Y01</v>
      </c>
      <c r="C17" s="94" t="s">
        <v>61</v>
      </c>
      <c r="D17" s="266">
        <v>20240207009</v>
      </c>
      <c r="E17" s="94" t="s">
        <v>91</v>
      </c>
      <c r="F17" s="83" t="str">
        <f>IFERROR(VLOOKUP(E17,'FG TYPE'!$B:$C,2,FALSE),0)</f>
        <v>28#*2C+28#*2C+AL+D+</v>
      </c>
      <c r="G17" s="94">
        <f>IFERROR(VLOOKUP(E17,'FG TYPE'!$B:$D,3,FALSE),0)</f>
        <v>60</v>
      </c>
      <c r="H17" s="114">
        <f t="shared" ref="H17" si="18">IF(M17="-",K17/I17/G17,M17/I17/60/G17)</f>
        <v>0.11657777777777777</v>
      </c>
      <c r="I17" s="94">
        <v>12</v>
      </c>
      <c r="J17" s="94">
        <v>2</v>
      </c>
      <c r="K17" s="226">
        <v>2752</v>
      </c>
      <c r="L17" s="229">
        <f>IF(ISBLANK(VLOOKUP(E17,'FG TYPE'!$B:$G,6,FALSE)),K17,VLOOKUP(E17,'FG TYPE'!$B:$G,6,FALSE)*M17/1000)</f>
        <v>96.375986687999998</v>
      </c>
      <c r="M17" s="232">
        <f>IF(ISBLANK(VLOOKUP(E17,'FG TYPE'!$B:$I,8,FALSE)),"-",VLOOKUP(E17,'FG TYPE'!$B:$I,8,FALSE)*K17)</f>
        <v>5036.16</v>
      </c>
      <c r="N17" s="280">
        <v>0</v>
      </c>
      <c r="O17" s="280">
        <v>0</v>
      </c>
      <c r="P17" s="280">
        <v>0</v>
      </c>
      <c r="Q17" s="116">
        <f t="shared" ref="Q17" si="19">IFERROR((N17+O17+P17)/(L17+O17+P17+N17),"")</f>
        <v>0</v>
      </c>
      <c r="R17" s="117"/>
    </row>
    <row r="18" spans="1:18" s="119" customFormat="1" ht="24.75" customHeight="1">
      <c r="A18" s="224">
        <v>45356</v>
      </c>
      <c r="B18" s="112" t="str">
        <f>IFERROR(VLOOKUP(E18,'FG TYPE'!$B:$E,4,FALSE),0)</f>
        <v>S01</v>
      </c>
      <c r="C18" s="94" t="s">
        <v>61</v>
      </c>
      <c r="D18" s="266">
        <v>20240118011</v>
      </c>
      <c r="E18" s="94" t="s">
        <v>147</v>
      </c>
      <c r="F18" s="83" t="str">
        <f>IFERROR(VLOOKUP(E18,'FG TYPE'!$B:$C,2,FALSE),0)</f>
        <v>0,080 T</v>
      </c>
      <c r="G18" s="94">
        <f>IFERROR(VLOOKUP(E18,'FG TYPE'!$B:$D,3,FALSE),0)/2</f>
        <v>7.5</v>
      </c>
      <c r="H18" s="114">
        <f t="shared" ref="H18:H21" si="20">IF(M18="-",K18/I18/G18,M18/I18/60/G18)</f>
        <v>1.2026666666666666</v>
      </c>
      <c r="I18" s="94">
        <v>1</v>
      </c>
      <c r="J18" s="94">
        <v>2</v>
      </c>
      <c r="K18" s="218">
        <v>9.02</v>
      </c>
      <c r="L18" s="229">
        <f>IF(ISBLANK(VLOOKUP(E18,'FG TYPE'!$B:$G,6,FALSE)),K18,VLOOKUP(E18,'FG TYPE'!$B:$G,6,FALSE)*M18/1000)</f>
        <v>9.02</v>
      </c>
      <c r="M18" s="232" t="str">
        <f>IF(ISBLANK(VLOOKUP(E18,'FG TYPE'!$B:$I,8,FALSE)),"-",VLOOKUP(E18,'FG TYPE'!$B:$I,8,FALSE)*K18)</f>
        <v>-</v>
      </c>
      <c r="N18" s="280">
        <v>0</v>
      </c>
      <c r="O18" s="280">
        <v>0</v>
      </c>
      <c r="P18" s="280">
        <v>0</v>
      </c>
      <c r="Q18" s="116">
        <f t="shared" ref="Q18" si="21">IFERROR((N18+O18+P18)/(L18+O18+P18+N18),"")</f>
        <v>0</v>
      </c>
      <c r="R18" s="117"/>
    </row>
    <row r="19" spans="1:18" s="119" customFormat="1" ht="24.75" customHeight="1">
      <c r="A19" s="224">
        <v>45356</v>
      </c>
      <c r="B19" s="112" t="str">
        <f>IFERROR(VLOOKUP(E19,'FG TYPE'!$B:$E,4,FALSE),0)</f>
        <v>S01</v>
      </c>
      <c r="C19" s="94" t="s">
        <v>61</v>
      </c>
      <c r="D19" s="266">
        <v>20240212004</v>
      </c>
      <c r="E19" s="94" t="s">
        <v>163</v>
      </c>
      <c r="F19" s="83" t="str">
        <f>IFERROR(VLOOKUP(E19,'FG TYPE'!$B:$C,2,FALSE),0)</f>
        <v>0,100 T</v>
      </c>
      <c r="G19" s="94">
        <f>IFERROR(VLOOKUP(E19,'FG TYPE'!$B:$D,3,FALSE),0)/2</f>
        <v>11.5</v>
      </c>
      <c r="H19" s="114">
        <f t="shared" si="20"/>
        <v>1.0817391304347825</v>
      </c>
      <c r="I19" s="94">
        <v>1</v>
      </c>
      <c r="J19" s="94">
        <v>2</v>
      </c>
      <c r="K19" s="218">
        <v>12.44</v>
      </c>
      <c r="L19" s="229">
        <f>IF(ISBLANK(VLOOKUP(E19,'FG TYPE'!$B:$G,6,FALSE)),K19,VLOOKUP(E19,'FG TYPE'!$B:$G,6,FALSE)*M19/1000)</f>
        <v>12.44</v>
      </c>
      <c r="M19" s="232" t="str">
        <f>IF(ISBLANK(VLOOKUP(E19,'FG TYPE'!$B:$I,8,FALSE)),"-",VLOOKUP(E19,'FG TYPE'!$B:$I,8,FALSE)*K19)</f>
        <v>-</v>
      </c>
      <c r="N19" s="280">
        <v>0</v>
      </c>
      <c r="O19" s="280">
        <v>0</v>
      </c>
      <c r="P19" s="280">
        <v>0</v>
      </c>
      <c r="Q19" s="116">
        <f t="shared" ref="Q19:Q21" si="22">IFERROR((N19+O19+P19)/(L19+O19+P19+N19),"")</f>
        <v>0</v>
      </c>
      <c r="R19" s="117"/>
    </row>
    <row r="20" spans="1:18" s="119" customFormat="1" ht="24.75" customHeight="1">
      <c r="A20" s="224">
        <v>45356</v>
      </c>
      <c r="B20" s="112" t="str">
        <f>IFERROR(VLOOKUP(E20,'FG TYPE'!$B:$E,4,FALSE),0)</f>
        <v>S01</v>
      </c>
      <c r="C20" s="94" t="s">
        <v>61</v>
      </c>
      <c r="D20" s="266">
        <v>20240216001</v>
      </c>
      <c r="E20" s="94" t="s">
        <v>68</v>
      </c>
      <c r="F20" s="83" t="str">
        <f>IFERROR(VLOOKUP(E20,'FG TYPE'!$B:$C,2,FALSE),0)</f>
        <v>0,080 A</v>
      </c>
      <c r="G20" s="94">
        <f>IFERROR(VLOOKUP(E20,'FG TYPE'!$B:$D,3,FALSE),0)</f>
        <v>16</v>
      </c>
      <c r="H20" s="114">
        <f t="shared" si="20"/>
        <v>1.0278645833333333</v>
      </c>
      <c r="I20" s="94">
        <v>24</v>
      </c>
      <c r="J20" s="94">
        <v>2</v>
      </c>
      <c r="K20" s="218">
        <v>394.7</v>
      </c>
      <c r="L20" s="229">
        <f>IF(ISBLANK(VLOOKUP(E20,'FG TYPE'!$B:$G,6,FALSE)),K20,VLOOKUP(E20,'FG TYPE'!$B:$G,6,FALSE)*M20/1000)</f>
        <v>394.7</v>
      </c>
      <c r="M20" s="232" t="str">
        <f>IF(ISBLANK(VLOOKUP(E20,'FG TYPE'!$B:$I,8,FALSE)),"-",VLOOKUP(E20,'FG TYPE'!$B:$I,8,FALSE)*K20)</f>
        <v>-</v>
      </c>
      <c r="N20" s="280">
        <v>0</v>
      </c>
      <c r="O20" s="280">
        <v>0</v>
      </c>
      <c r="P20" s="280">
        <v>0</v>
      </c>
      <c r="Q20" s="116">
        <f t="shared" si="22"/>
        <v>0</v>
      </c>
      <c r="R20" s="117"/>
    </row>
    <row r="21" spans="1:18" s="119" customFormat="1" ht="24.75" customHeight="1">
      <c r="A21" s="224">
        <v>45356</v>
      </c>
      <c r="B21" s="112" t="str">
        <f>IFERROR(VLOOKUP(E21,'FG TYPE'!$B:$E,4,FALSE),0)</f>
        <v>S01</v>
      </c>
      <c r="C21" s="94" t="s">
        <v>61</v>
      </c>
      <c r="D21" s="266">
        <v>20240305001</v>
      </c>
      <c r="E21" s="94" t="s">
        <v>67</v>
      </c>
      <c r="F21" s="83" t="str">
        <f>IFERROR(VLOOKUP(E21,'FG TYPE'!$B:$C,2,FALSE),0)</f>
        <v>0,160 A</v>
      </c>
      <c r="G21" s="94">
        <f>IFERROR(VLOOKUP(E21,'FG TYPE'!$B:$D,3,FALSE),0)/2</f>
        <v>28</v>
      </c>
      <c r="H21" s="114">
        <f t="shared" si="20"/>
        <v>0.85899999999999999</v>
      </c>
      <c r="I21" s="94">
        <v>5</v>
      </c>
      <c r="J21" s="94">
        <v>2</v>
      </c>
      <c r="K21" s="218">
        <v>120.26</v>
      </c>
      <c r="L21" s="229">
        <f>IF(ISBLANK(VLOOKUP(E21,'FG TYPE'!$B:$G,6,FALSE)),K21,VLOOKUP(E21,'FG TYPE'!$B:$G,6,FALSE)*M21/1000)</f>
        <v>120.26</v>
      </c>
      <c r="M21" s="232" t="str">
        <f>IF(ISBLANK(VLOOKUP(E21,'FG TYPE'!$B:$I,8,FALSE)),"-",VLOOKUP(E21,'FG TYPE'!$B:$I,8,FALSE)*K21)</f>
        <v>-</v>
      </c>
      <c r="N21" s="280">
        <v>0</v>
      </c>
      <c r="O21" s="280">
        <v>0</v>
      </c>
      <c r="P21" s="280">
        <v>0</v>
      </c>
      <c r="Q21" s="116">
        <f t="shared" si="22"/>
        <v>0</v>
      </c>
      <c r="R21" s="117"/>
    </row>
    <row r="22" spans="1:18" s="119" customFormat="1" ht="24.75" customHeight="1">
      <c r="A22" s="224">
        <v>45357</v>
      </c>
      <c r="B22" s="112" t="str">
        <f>IFERROR(VLOOKUP(E22,'FG TYPE'!$B:$E,4,FALSE),0)</f>
        <v>Y01</v>
      </c>
      <c r="C22" s="94" t="s">
        <v>61</v>
      </c>
      <c r="D22" s="266">
        <v>20240122002</v>
      </c>
      <c r="E22" s="94" t="s">
        <v>129</v>
      </c>
      <c r="F22" s="83" t="str">
        <f>IFERROR(VLOOKUP(E22,'FG TYPE'!$B:$C,2,FALSE),0)</f>
        <v>MK83</v>
      </c>
      <c r="G22" s="94">
        <f>IFERROR(VLOOKUP(E22,'FG TYPE'!$B:$D,3,FALSE),0)</f>
        <v>60</v>
      </c>
      <c r="H22" s="114">
        <f t="shared" ref="H22" si="23">IF(M22="-",K22/I22/G22,M22/I22/60/G22)</f>
        <v>0.87124270833333339</v>
      </c>
      <c r="I22" s="94">
        <v>8</v>
      </c>
      <c r="J22" s="94">
        <v>2</v>
      </c>
      <c r="K22" s="226">
        <v>15781</v>
      </c>
      <c r="L22" s="229">
        <f>IF(ISBLANK(VLOOKUP(E22,'FG TYPE'!$B:$G,6,FALSE)),K22,VLOOKUP(E22,'FG TYPE'!$B:$G,6,FALSE)*M22/1000)</f>
        <v>505.36370567399996</v>
      </c>
      <c r="M22" s="232">
        <f>IF(ISBLANK(VLOOKUP(E22,'FG TYPE'!$B:$I,8,FALSE)),"-",VLOOKUP(E22,'FG TYPE'!$B:$I,8,FALSE)*K22)</f>
        <v>25091.79</v>
      </c>
      <c r="N22" s="280">
        <v>0</v>
      </c>
      <c r="O22" s="280">
        <v>0</v>
      </c>
      <c r="P22" s="280">
        <v>0</v>
      </c>
      <c r="Q22" s="116">
        <f t="shared" ref="Q22" si="24">IFERROR((N22+O22+P22)/(L22+O22+P22+N22),"")</f>
        <v>0</v>
      </c>
      <c r="R22" s="117"/>
    </row>
    <row r="23" spans="1:18" s="119" customFormat="1" ht="24.75" customHeight="1">
      <c r="A23" s="224">
        <v>45357</v>
      </c>
      <c r="B23" s="112" t="str">
        <f>IFERROR(VLOOKUP(E23,'FG TYPE'!$B:$E,4,FALSE),0)</f>
        <v>Y01</v>
      </c>
      <c r="C23" s="94" t="s">
        <v>61</v>
      </c>
      <c r="D23" s="266">
        <v>20240122001</v>
      </c>
      <c r="E23" s="81" t="s">
        <v>140</v>
      </c>
      <c r="F23" s="83" t="str">
        <f>IFERROR(VLOOKUP(E23,'FG TYPE'!$B:$C,2,FALSE),0)</f>
        <v>MK09</v>
      </c>
      <c r="G23" s="94">
        <f>IFERROR(VLOOKUP(E23,'FG TYPE'!$B:$D,3,FALSE),0)</f>
        <v>50</v>
      </c>
      <c r="H23" s="114">
        <f t="shared" ref="H23" si="25">IF(M23="-",K23/I23/G23,M23/I23/60/G23)</f>
        <v>0.87071428571428588</v>
      </c>
      <c r="I23" s="94">
        <v>14</v>
      </c>
      <c r="J23" s="94">
        <v>2</v>
      </c>
      <c r="K23" s="226">
        <v>23000</v>
      </c>
      <c r="L23" s="229">
        <f>IF(ISBLANK(VLOOKUP(E23,'FG TYPE'!$B:$G,6,FALSE)),K23,VLOOKUP(E23,'FG TYPE'!$B:$G,6,FALSE)*M23/1000)</f>
        <v>800.88300000000004</v>
      </c>
      <c r="M23" s="232">
        <f>IF(ISBLANK(VLOOKUP(E23,'FG TYPE'!$B:$I,8,FALSE)),"-",VLOOKUP(E23,'FG TYPE'!$B:$I,8,FALSE)*K23)</f>
        <v>36570</v>
      </c>
      <c r="N23" s="280">
        <v>0</v>
      </c>
      <c r="O23" s="280">
        <v>0</v>
      </c>
      <c r="P23" s="280">
        <v>0</v>
      </c>
      <c r="Q23" s="116">
        <f t="shared" ref="Q23" si="26">IFERROR((N23+O23+P23)/(L23+O23+P23+N23),"")</f>
        <v>0</v>
      </c>
      <c r="R23" s="117"/>
    </row>
    <row r="24" spans="1:18" s="119" customFormat="1" ht="24.75" customHeight="1">
      <c r="A24" s="224">
        <v>45357</v>
      </c>
      <c r="B24" s="112" t="str">
        <f>IFERROR(VLOOKUP(E24,'FG TYPE'!$B:$E,4,FALSE),0)</f>
        <v>Y01</v>
      </c>
      <c r="C24" s="94" t="s">
        <v>61</v>
      </c>
      <c r="D24" s="266">
        <v>20240202002</v>
      </c>
      <c r="E24" s="94" t="s">
        <v>129</v>
      </c>
      <c r="F24" s="83" t="str">
        <f>IFERROR(VLOOKUP(E24,'FG TYPE'!$B:$C,2,FALSE),0)</f>
        <v>MK83</v>
      </c>
      <c r="G24" s="94">
        <f>IFERROR(VLOOKUP(E24,'FG TYPE'!$B:$D,3,FALSE),0)</f>
        <v>60</v>
      </c>
      <c r="H24" s="114">
        <f t="shared" ref="H24" si="27">IF(M24="-",K24/I24/G24,M24/I24/60/G24)</f>
        <v>0.86489375000000013</v>
      </c>
      <c r="I24" s="94">
        <v>4</v>
      </c>
      <c r="J24" s="94">
        <v>2</v>
      </c>
      <c r="K24" s="226">
        <v>7833</v>
      </c>
      <c r="L24" s="229">
        <f>IF(ISBLANK(VLOOKUP(E24,'FG TYPE'!$B:$G,6,FALSE)),K24,VLOOKUP(E24,'FG TYPE'!$B:$G,6,FALSE)*M24/1000)</f>
        <v>250.84049848200002</v>
      </c>
      <c r="M24" s="232">
        <f>IF(ISBLANK(VLOOKUP(E24,'FG TYPE'!$B:$I,8,FALSE)),"-",VLOOKUP(E24,'FG TYPE'!$B:$I,8,FALSE)*K24)</f>
        <v>12454.470000000001</v>
      </c>
      <c r="N24" s="280">
        <v>0</v>
      </c>
      <c r="O24" s="280">
        <v>0</v>
      </c>
      <c r="P24" s="280">
        <v>0</v>
      </c>
      <c r="Q24" s="116">
        <f t="shared" ref="Q24" si="28">IFERROR((N24+O24+P24)/(L24+O24+P24+N24),"")</f>
        <v>0</v>
      </c>
      <c r="R24" s="117"/>
    </row>
    <row r="25" spans="1:18" s="119" customFormat="1" ht="24.75" customHeight="1">
      <c r="A25" s="224">
        <v>45357</v>
      </c>
      <c r="B25" s="112" t="str">
        <f>IFERROR(VLOOKUP(E25,'FG TYPE'!$B:$E,4,FALSE),0)</f>
        <v>S01</v>
      </c>
      <c r="C25" s="94" t="s">
        <v>61</v>
      </c>
      <c r="D25" s="266">
        <v>20240118011</v>
      </c>
      <c r="E25" s="94" t="s">
        <v>147</v>
      </c>
      <c r="F25" s="83" t="str">
        <f>IFERROR(VLOOKUP(E25,'FG TYPE'!$B:$C,2,FALSE),0)</f>
        <v>0,080 T</v>
      </c>
      <c r="G25" s="94">
        <f>IFERROR(VLOOKUP(E25,'FG TYPE'!$B:$D,3,FALSE),0)/2</f>
        <v>7.5</v>
      </c>
      <c r="H25" s="114">
        <f t="shared" ref="H25:H28" si="29">IF(M25="-",K25/I25/G25,M25/I25/60/G25)</f>
        <v>0.82666666666666666</v>
      </c>
      <c r="I25" s="94">
        <v>1</v>
      </c>
      <c r="J25" s="94">
        <v>2</v>
      </c>
      <c r="K25" s="218">
        <v>6.2</v>
      </c>
      <c r="L25" s="229">
        <f>IF(ISBLANK(VLOOKUP(E25,'FG TYPE'!$B:$G,6,FALSE)),K25,VLOOKUP(E25,'FG TYPE'!$B:$G,6,FALSE)*M25/1000)</f>
        <v>6.2</v>
      </c>
      <c r="M25" s="232" t="str">
        <f>IF(ISBLANK(VLOOKUP(E25,'FG TYPE'!$B:$I,8,FALSE)),"-",VLOOKUP(E25,'FG TYPE'!$B:$I,8,FALSE)*K25)</f>
        <v>-</v>
      </c>
      <c r="N25" s="280">
        <v>0</v>
      </c>
      <c r="O25" s="280">
        <v>0</v>
      </c>
      <c r="P25" s="280">
        <v>0</v>
      </c>
      <c r="Q25" s="116">
        <f t="shared" ref="Q25:Q28" si="30">IFERROR((N25+O25+P25)/(L25+O25+P25+N25),"")</f>
        <v>0</v>
      </c>
      <c r="R25" s="117"/>
    </row>
    <row r="26" spans="1:18" s="119" customFormat="1" ht="24.75" customHeight="1">
      <c r="A26" s="224">
        <v>45357</v>
      </c>
      <c r="B26" s="112" t="str">
        <f>IFERROR(VLOOKUP(E26,'FG TYPE'!$B:$E,4,FALSE),0)</f>
        <v>S01</v>
      </c>
      <c r="C26" s="94" t="s">
        <v>61</v>
      </c>
      <c r="D26" s="266">
        <v>20240212004</v>
      </c>
      <c r="E26" s="94" t="s">
        <v>163</v>
      </c>
      <c r="F26" s="83" t="str">
        <f>IFERROR(VLOOKUP(E26,'FG TYPE'!$B:$C,2,FALSE),0)</f>
        <v>0,100 T</v>
      </c>
      <c r="G26" s="94">
        <f>IFERROR(VLOOKUP(E26,'FG TYPE'!$B:$D,3,FALSE),0)/2</f>
        <v>11.5</v>
      </c>
      <c r="H26" s="114">
        <f t="shared" si="29"/>
        <v>0.63652173913043486</v>
      </c>
      <c r="I26" s="94">
        <v>0.5</v>
      </c>
      <c r="J26" s="94">
        <v>2</v>
      </c>
      <c r="K26" s="218">
        <v>3.66</v>
      </c>
      <c r="L26" s="229">
        <f>IF(ISBLANK(VLOOKUP(E26,'FG TYPE'!$B:$G,6,FALSE)),K26,VLOOKUP(E26,'FG TYPE'!$B:$G,6,FALSE)*M26/1000)</f>
        <v>3.66</v>
      </c>
      <c r="M26" s="232" t="str">
        <f>IF(ISBLANK(VLOOKUP(E26,'FG TYPE'!$B:$I,8,FALSE)),"-",VLOOKUP(E26,'FG TYPE'!$B:$I,8,FALSE)*K26)</f>
        <v>-</v>
      </c>
      <c r="N26" s="280">
        <v>0</v>
      </c>
      <c r="O26" s="280">
        <v>0</v>
      </c>
      <c r="P26" s="280">
        <v>0</v>
      </c>
      <c r="Q26" s="116">
        <f t="shared" si="30"/>
        <v>0</v>
      </c>
      <c r="R26" s="117"/>
    </row>
    <row r="27" spans="1:18" s="119" customFormat="1" ht="24.75" customHeight="1">
      <c r="A27" s="224">
        <v>45357</v>
      </c>
      <c r="B27" s="112" t="str">
        <f>IFERROR(VLOOKUP(E27,'FG TYPE'!$B:$E,4,FALSE),0)</f>
        <v>S01</v>
      </c>
      <c r="C27" s="94" t="s">
        <v>61</v>
      </c>
      <c r="D27" s="266">
        <v>20240222005</v>
      </c>
      <c r="E27" s="94" t="s">
        <v>68</v>
      </c>
      <c r="F27" s="83" t="str">
        <f>IFERROR(VLOOKUP(E27,'FG TYPE'!$B:$C,2,FALSE),0)</f>
        <v>0,080 A</v>
      </c>
      <c r="G27" s="94">
        <f>IFERROR(VLOOKUP(E27,'FG TYPE'!$B:$D,3,FALSE),0)</f>
        <v>16</v>
      </c>
      <c r="H27" s="114">
        <f t="shared" si="29"/>
        <v>0.99484374999999992</v>
      </c>
      <c r="I27" s="94">
        <v>24</v>
      </c>
      <c r="J27" s="94">
        <v>2</v>
      </c>
      <c r="K27" s="218">
        <v>382.02</v>
      </c>
      <c r="L27" s="229">
        <f>IF(ISBLANK(VLOOKUP(E27,'FG TYPE'!$B:$G,6,FALSE)),K27,VLOOKUP(E27,'FG TYPE'!$B:$G,6,FALSE)*M27/1000)</f>
        <v>382.02</v>
      </c>
      <c r="M27" s="232" t="str">
        <f>IF(ISBLANK(VLOOKUP(E27,'FG TYPE'!$B:$I,8,FALSE)),"-",VLOOKUP(E27,'FG TYPE'!$B:$I,8,FALSE)*K27)</f>
        <v>-</v>
      </c>
      <c r="N27" s="280">
        <v>0</v>
      </c>
      <c r="O27" s="280">
        <v>0</v>
      </c>
      <c r="P27" s="280">
        <v>0</v>
      </c>
      <c r="Q27" s="116">
        <f t="shared" si="30"/>
        <v>0</v>
      </c>
      <c r="R27" s="117"/>
    </row>
    <row r="28" spans="1:18" s="119" customFormat="1" ht="24.75" customHeight="1">
      <c r="A28" s="224">
        <v>45357</v>
      </c>
      <c r="B28" s="112" t="str">
        <f>IFERROR(VLOOKUP(E28,'FG TYPE'!$B:$E,4,FALSE),0)</f>
        <v>S01</v>
      </c>
      <c r="C28" s="94" t="s">
        <v>61</v>
      </c>
      <c r="D28" s="266">
        <v>20240305001</v>
      </c>
      <c r="E28" s="94" t="s">
        <v>67</v>
      </c>
      <c r="F28" s="83" t="str">
        <f>IFERROR(VLOOKUP(E28,'FG TYPE'!$B:$C,2,FALSE),0)</f>
        <v>0,160 A</v>
      </c>
      <c r="G28" s="94">
        <f>IFERROR(VLOOKUP(E28,'FG TYPE'!$B:$D,3,FALSE),0)/2</f>
        <v>28</v>
      </c>
      <c r="H28" s="114">
        <f t="shared" si="29"/>
        <v>0.91476190476190478</v>
      </c>
      <c r="I28" s="94">
        <v>3</v>
      </c>
      <c r="J28" s="94">
        <v>2</v>
      </c>
      <c r="K28" s="218">
        <v>76.84</v>
      </c>
      <c r="L28" s="229">
        <f>IF(ISBLANK(VLOOKUP(E28,'FG TYPE'!$B:$G,6,FALSE)),K28,VLOOKUP(E28,'FG TYPE'!$B:$G,6,FALSE)*M28/1000)</f>
        <v>76.84</v>
      </c>
      <c r="M28" s="232" t="str">
        <f>IF(ISBLANK(VLOOKUP(E28,'FG TYPE'!$B:$I,8,FALSE)),"-",VLOOKUP(E28,'FG TYPE'!$B:$I,8,FALSE)*K28)</f>
        <v>-</v>
      </c>
      <c r="N28" s="280">
        <v>0</v>
      </c>
      <c r="O28" s="280">
        <v>0</v>
      </c>
      <c r="P28" s="280">
        <v>0</v>
      </c>
      <c r="Q28" s="116">
        <f t="shared" si="30"/>
        <v>0</v>
      </c>
      <c r="R28" s="117"/>
    </row>
    <row r="29" spans="1:18" s="119" customFormat="1" ht="24.75" customHeight="1">
      <c r="A29" s="224">
        <v>45358</v>
      </c>
      <c r="B29" s="112" t="str">
        <f>IFERROR(VLOOKUP(E29,'FG TYPE'!$B:$E,4,FALSE),0)</f>
        <v>Y01</v>
      </c>
      <c r="C29" s="94" t="s">
        <v>61</v>
      </c>
      <c r="D29" s="266">
        <v>20240213002</v>
      </c>
      <c r="E29" s="81" t="s">
        <v>162</v>
      </c>
      <c r="F29" s="83" t="str">
        <f>IFERROR(VLOOKUP(E29,'FG TYPE'!$B:$C,2,FALSE),0)</f>
        <v>BL98</v>
      </c>
      <c r="G29" s="94">
        <f>IFERROR(VLOOKUP(E29,'FG TYPE'!$B:$D,3,FALSE),0)</f>
        <v>50</v>
      </c>
      <c r="H29" s="114">
        <f t="shared" ref="H29:H35" si="31">IF(M29="-",K29/I29/G29,M29/I29/60/G29)</f>
        <v>0.52917499999999995</v>
      </c>
      <c r="I29" s="94">
        <v>1</v>
      </c>
      <c r="J29" s="94">
        <v>2</v>
      </c>
      <c r="K29" s="226">
        <v>1041</v>
      </c>
      <c r="L29" s="229">
        <f>IF(ISBLANK(VLOOKUP(E29,'FG TYPE'!$B:$G,6,FALSE)),K29,VLOOKUP(E29,'FG TYPE'!$B:$G,6,FALSE)*M29/1000)</f>
        <v>1041</v>
      </c>
      <c r="M29" s="232">
        <f>IF(ISBLANK(VLOOKUP(E29,'FG TYPE'!$B:$I,8,FALSE)),"-",VLOOKUP(E29,'FG TYPE'!$B:$I,8,FALSE)*K29)</f>
        <v>1587.5249999999999</v>
      </c>
      <c r="N29" s="280">
        <v>0</v>
      </c>
      <c r="O29" s="280">
        <v>0</v>
      </c>
      <c r="P29" s="280">
        <v>0</v>
      </c>
      <c r="Q29" s="116">
        <f t="shared" ref="Q29:Q30" si="32">IFERROR((N29+O29+P29)/(L29+O29+P29+N29),"")</f>
        <v>0</v>
      </c>
      <c r="R29" s="117"/>
    </row>
    <row r="30" spans="1:18" s="118" customFormat="1" ht="25.5" customHeight="1">
      <c r="A30" s="224">
        <v>45358</v>
      </c>
      <c r="B30" s="112" t="str">
        <f>IFERROR(VLOOKUP(E30,'FG TYPE'!$B:$E,4,FALSE),0)</f>
        <v>Y01</v>
      </c>
      <c r="C30" s="94" t="s">
        <v>61</v>
      </c>
      <c r="D30" s="266">
        <v>20240301005</v>
      </c>
      <c r="E30" s="81" t="s">
        <v>162</v>
      </c>
      <c r="F30" s="83" t="str">
        <f>IFERROR(VLOOKUP(E30,'FG TYPE'!$B:$C,2,FALSE),0)</f>
        <v>BL98</v>
      </c>
      <c r="G30" s="94">
        <f>IFERROR(VLOOKUP(E30,'FG TYPE'!$B:$D,3,FALSE),0)</f>
        <v>50</v>
      </c>
      <c r="H30" s="114">
        <f t="shared" si="31"/>
        <v>0.76249999999999996</v>
      </c>
      <c r="I30" s="94">
        <v>1.5</v>
      </c>
      <c r="J30" s="94">
        <v>2</v>
      </c>
      <c r="K30" s="226">
        <v>2250</v>
      </c>
      <c r="L30" s="229">
        <f>IF(ISBLANK(VLOOKUP(E30,'FG TYPE'!$B:$G,6,FALSE)),K30,VLOOKUP(E30,'FG TYPE'!$B:$G,6,FALSE)*M30/1000)</f>
        <v>2250</v>
      </c>
      <c r="M30" s="232">
        <f>IF(ISBLANK(VLOOKUP(E30,'FG TYPE'!$B:$I,8,FALSE)),"-",VLOOKUP(E30,'FG TYPE'!$B:$I,8,FALSE)*K30)</f>
        <v>3431.25</v>
      </c>
      <c r="N30" s="280">
        <v>0</v>
      </c>
      <c r="O30" s="280">
        <v>0</v>
      </c>
      <c r="P30" s="280">
        <v>0</v>
      </c>
      <c r="Q30" s="116">
        <f t="shared" si="32"/>
        <v>0</v>
      </c>
      <c r="R30" s="117"/>
    </row>
    <row r="31" spans="1:18" s="119" customFormat="1" ht="24.75" customHeight="1">
      <c r="A31" s="224">
        <v>45358</v>
      </c>
      <c r="B31" s="112" t="str">
        <f>IFERROR(VLOOKUP(E31,'FG TYPE'!$B:$E,4,FALSE),0)</f>
        <v>Y01</v>
      </c>
      <c r="C31" s="94" t="s">
        <v>61</v>
      </c>
      <c r="D31" s="266">
        <v>20240130001</v>
      </c>
      <c r="E31" s="81" t="s">
        <v>161</v>
      </c>
      <c r="F31" s="83" t="str">
        <f>IFERROR(VLOOKUP(E31,'FG TYPE'!$B:$C,2,FALSE),0)</f>
        <v>MB50</v>
      </c>
      <c r="G31" s="94">
        <f>IFERROR(VLOOKUP(E31,'FG TYPE'!$B:$D,3,FALSE),0)</f>
        <v>80</v>
      </c>
      <c r="H31" s="114">
        <f t="shared" si="31"/>
        <v>0.87452552083333335</v>
      </c>
      <c r="I31" s="94">
        <v>6</v>
      </c>
      <c r="J31" s="94">
        <v>2</v>
      </c>
      <c r="K31" s="226">
        <v>16197</v>
      </c>
      <c r="L31" s="229">
        <f>IF(ISBLANK(VLOOKUP(E31,'FG TYPE'!$B:$G,6,FALSE)),K31,VLOOKUP(E31,'FG TYPE'!$B:$G,6,FALSE)*M31/1000)</f>
        <v>213.94532265750001</v>
      </c>
      <c r="M31" s="232">
        <f>IF(ISBLANK(VLOOKUP(E31,'FG TYPE'!$B:$I,8,FALSE)),"-",VLOOKUP(E31,'FG TYPE'!$B:$I,8,FALSE)*K31)</f>
        <v>25186.334999999999</v>
      </c>
      <c r="N31" s="280">
        <v>0</v>
      </c>
      <c r="O31" s="280">
        <v>0</v>
      </c>
      <c r="P31" s="280">
        <v>0</v>
      </c>
      <c r="Q31" s="116">
        <f t="shared" ref="Q31:Q35" si="33">IFERROR((N31+O31+P31)/(L31+O31+P31+N31),"")</f>
        <v>0</v>
      </c>
      <c r="R31" s="117"/>
    </row>
    <row r="32" spans="1:18" s="119" customFormat="1" ht="24.75" customHeight="1">
      <c r="A32" s="224">
        <v>45358</v>
      </c>
      <c r="B32" s="112" t="str">
        <f>IFERROR(VLOOKUP(E32,'FG TYPE'!$B:$E,4,FALSE),0)</f>
        <v>Y01</v>
      </c>
      <c r="C32" s="94" t="s">
        <v>61</v>
      </c>
      <c r="D32" s="121">
        <v>20240202002</v>
      </c>
      <c r="E32" s="94" t="s">
        <v>129</v>
      </c>
      <c r="F32" s="83" t="str">
        <f>IFERROR(VLOOKUP(E32,'FG TYPE'!$B:$C,2,FALSE),0)</f>
        <v>MK83</v>
      </c>
      <c r="G32" s="94">
        <f>IFERROR(VLOOKUP(E32,'FG TYPE'!$B:$D,3,FALSE),0)</f>
        <v>60</v>
      </c>
      <c r="H32" s="114">
        <f t="shared" si="31"/>
        <v>0.87045138888888884</v>
      </c>
      <c r="I32" s="94">
        <v>12</v>
      </c>
      <c r="J32" s="94">
        <v>2</v>
      </c>
      <c r="K32" s="226">
        <v>23650</v>
      </c>
      <c r="L32" s="229">
        <f>IF(ISBLANK(VLOOKUP(E32,'FG TYPE'!$B:$G,6,FALSE)),K32,VLOOKUP(E32,'FG TYPE'!$B:$G,6,FALSE)*M32/1000)</f>
        <v>757.35705209999992</v>
      </c>
      <c r="M32" s="232">
        <f>IF(ISBLANK(VLOOKUP(E32,'FG TYPE'!$B:$I,8,FALSE)),"-",VLOOKUP(E32,'FG TYPE'!$B:$I,8,FALSE)*K32)</f>
        <v>37603.5</v>
      </c>
      <c r="N32" s="280">
        <v>0</v>
      </c>
      <c r="O32" s="280">
        <v>0</v>
      </c>
      <c r="P32" s="280">
        <v>0</v>
      </c>
      <c r="Q32" s="116">
        <f t="shared" si="33"/>
        <v>0</v>
      </c>
      <c r="R32" s="117"/>
    </row>
    <row r="33" spans="1:18" s="119" customFormat="1" ht="24.75" customHeight="1">
      <c r="A33" s="224">
        <v>45358</v>
      </c>
      <c r="B33" s="112" t="str">
        <f>IFERROR(VLOOKUP(E33,'FG TYPE'!$B:$E,4,FALSE),0)</f>
        <v>S01</v>
      </c>
      <c r="C33" s="94" t="s">
        <v>61</v>
      </c>
      <c r="D33" s="266">
        <v>20240222005</v>
      </c>
      <c r="E33" s="94" t="s">
        <v>68</v>
      </c>
      <c r="F33" s="83" t="str">
        <f>IFERROR(VLOOKUP(E33,'FG TYPE'!$B:$C,2,FALSE),0)</f>
        <v>0,080 A</v>
      </c>
      <c r="G33" s="94">
        <f>IFERROR(VLOOKUP(E33,'FG TYPE'!$B:$D,3,FALSE),0)</f>
        <v>16</v>
      </c>
      <c r="H33" s="114">
        <f t="shared" ref="H33" si="34">IF(M33="-",K33/I33/G33,M33/I33/60/G33)</f>
        <v>1.3097395833333334</v>
      </c>
      <c r="I33" s="94">
        <v>24</v>
      </c>
      <c r="J33" s="94">
        <v>2</v>
      </c>
      <c r="K33" s="218">
        <v>502.94</v>
      </c>
      <c r="L33" s="229">
        <f>IF(ISBLANK(VLOOKUP(E33,'FG TYPE'!$B:$G,6,FALSE)),K33,VLOOKUP(E33,'FG TYPE'!$B:$G,6,FALSE)*M33/1000)</f>
        <v>502.94</v>
      </c>
      <c r="M33" s="232" t="str">
        <f>IF(ISBLANK(VLOOKUP(E33,'FG TYPE'!$B:$I,8,FALSE)),"-",VLOOKUP(E33,'FG TYPE'!$B:$I,8,FALSE)*K33)</f>
        <v>-</v>
      </c>
      <c r="N33" s="280">
        <v>0</v>
      </c>
      <c r="O33" s="280">
        <v>0</v>
      </c>
      <c r="P33" s="280">
        <v>0</v>
      </c>
      <c r="Q33" s="116">
        <f t="shared" ref="Q33" si="35">IFERROR((N33+O33+P33)/(L33+O33+P33+N33),"")</f>
        <v>0</v>
      </c>
      <c r="R33" s="117"/>
    </row>
    <row r="34" spans="1:18" s="119" customFormat="1" ht="24.75" customHeight="1">
      <c r="A34" s="224">
        <v>45359</v>
      </c>
      <c r="B34" s="112" t="str">
        <f>IFERROR(VLOOKUP(E34,'FG TYPE'!$B:$E,4,FALSE),0)</f>
        <v>Y01</v>
      </c>
      <c r="C34" s="94" t="s">
        <v>61</v>
      </c>
      <c r="D34" s="266">
        <v>20240130001</v>
      </c>
      <c r="E34" s="81" t="s">
        <v>161</v>
      </c>
      <c r="F34" s="83" t="str">
        <f>IFERROR(VLOOKUP(E34,'FG TYPE'!$B:$C,2,FALSE),0)</f>
        <v>MB50</v>
      </c>
      <c r="G34" s="94">
        <f>IFERROR(VLOOKUP(E34,'FG TYPE'!$B:$D,3,FALSE),0)</f>
        <v>80</v>
      </c>
      <c r="H34" s="114">
        <f t="shared" si="31"/>
        <v>0.86311335227272734</v>
      </c>
      <c r="I34" s="94">
        <v>11</v>
      </c>
      <c r="J34" s="94">
        <v>2</v>
      </c>
      <c r="K34" s="226">
        <v>29307</v>
      </c>
      <c r="L34" s="229">
        <f>IF(ISBLANK(VLOOKUP(E34,'FG TYPE'!$B:$G,6,FALSE)),K34,VLOOKUP(E34,'FG TYPE'!$B:$G,6,FALSE)*M34/1000)</f>
        <v>387.11462438249998</v>
      </c>
      <c r="M34" s="232">
        <f>IF(ISBLANK(VLOOKUP(E34,'FG TYPE'!$B:$I,8,FALSE)),"-",VLOOKUP(E34,'FG TYPE'!$B:$I,8,FALSE)*K34)</f>
        <v>45572.384999999995</v>
      </c>
      <c r="N34" s="280">
        <v>0</v>
      </c>
      <c r="O34" s="280">
        <v>0</v>
      </c>
      <c r="P34" s="280">
        <v>0</v>
      </c>
      <c r="Q34" s="116">
        <f t="shared" si="33"/>
        <v>0</v>
      </c>
      <c r="R34" s="117"/>
    </row>
    <row r="35" spans="1:18" s="119" customFormat="1" ht="24.75" customHeight="1">
      <c r="A35" s="224">
        <v>45359</v>
      </c>
      <c r="B35" s="112" t="str">
        <f>IFERROR(VLOOKUP(E35,'FG TYPE'!$B:$E,4,FALSE),0)</f>
        <v>Y01</v>
      </c>
      <c r="C35" s="94" t="s">
        <v>61</v>
      </c>
      <c r="D35" s="121">
        <v>20240202002</v>
      </c>
      <c r="E35" s="94" t="s">
        <v>129</v>
      </c>
      <c r="F35" s="83" t="str">
        <f>IFERROR(VLOOKUP(E35,'FG TYPE'!$B:$C,2,FALSE),0)</f>
        <v>MK83</v>
      </c>
      <c r="G35" s="94">
        <f>IFERROR(VLOOKUP(E35,'FG TYPE'!$B:$D,3,FALSE),0)</f>
        <v>60</v>
      </c>
      <c r="H35" s="114">
        <f t="shared" si="31"/>
        <v>0.87803333333333333</v>
      </c>
      <c r="I35" s="94">
        <v>2</v>
      </c>
      <c r="J35" s="94">
        <v>2</v>
      </c>
      <c r="K35" s="226">
        <v>3976</v>
      </c>
      <c r="L35" s="229">
        <f>IF(ISBLANK(VLOOKUP(E35,'FG TYPE'!$B:$G,6,FALSE)),K35,VLOOKUP(E35,'FG TYPE'!$B:$G,6,FALSE)*M35/1000)</f>
        <v>127.325650704</v>
      </c>
      <c r="M35" s="232">
        <f>IF(ISBLANK(VLOOKUP(E35,'FG TYPE'!$B:$I,8,FALSE)),"-",VLOOKUP(E35,'FG TYPE'!$B:$I,8,FALSE)*K35)</f>
        <v>6321.84</v>
      </c>
      <c r="N35" s="280">
        <v>0</v>
      </c>
      <c r="O35" s="280">
        <v>0</v>
      </c>
      <c r="P35" s="280">
        <v>0</v>
      </c>
      <c r="Q35" s="116">
        <f t="shared" si="33"/>
        <v>0</v>
      </c>
      <c r="R35" s="117"/>
    </row>
    <row r="36" spans="1:18" s="119" customFormat="1" ht="24.75" customHeight="1">
      <c r="A36" s="224">
        <v>45359</v>
      </c>
      <c r="B36" s="112" t="str">
        <f>IFERROR(VLOOKUP(E36,'FG TYPE'!$B:$E,4,FALSE),0)</f>
        <v>Y01</v>
      </c>
      <c r="C36" s="94" t="s">
        <v>61</v>
      </c>
      <c r="D36" s="266">
        <v>20240207009</v>
      </c>
      <c r="E36" s="94" t="s">
        <v>91</v>
      </c>
      <c r="F36" s="83" t="str">
        <f>IFERROR(VLOOKUP(E36,'FG TYPE'!$B:$C,2,FALSE),0)</f>
        <v>28#*2C+28#*2C+AL+D+</v>
      </c>
      <c r="G36" s="94">
        <f>IFERROR(VLOOKUP(E36,'FG TYPE'!$B:$D,3,FALSE),0)</f>
        <v>60</v>
      </c>
      <c r="H36" s="114">
        <f t="shared" ref="H36:H39" si="36">IF(M36="-",K36/I36/G36,M36/I36/60/G36)</f>
        <v>0.83854666666666666</v>
      </c>
      <c r="I36" s="94">
        <v>5</v>
      </c>
      <c r="J36" s="94">
        <v>2</v>
      </c>
      <c r="K36" s="226">
        <v>8248</v>
      </c>
      <c r="L36" s="229">
        <f>IF(ISBLANK(VLOOKUP(E36,'FG TYPE'!$B:$G,6,FALSE)),K36,VLOOKUP(E36,'FG TYPE'!$B:$G,6,FALSE)*M36/1000)</f>
        <v>288.84779731200001</v>
      </c>
      <c r="M36" s="232">
        <f>IF(ISBLANK(VLOOKUP(E36,'FG TYPE'!$B:$I,8,FALSE)),"-",VLOOKUP(E36,'FG TYPE'!$B:$I,8,FALSE)*K36)</f>
        <v>15093.84</v>
      </c>
      <c r="N36" s="280">
        <v>0</v>
      </c>
      <c r="O36" s="280">
        <v>0</v>
      </c>
      <c r="P36" s="280">
        <v>0</v>
      </c>
      <c r="Q36" s="116">
        <f t="shared" ref="Q36" si="37">IFERROR((N36+O36+P36)/(L36+O36+P36+N36),"")</f>
        <v>0</v>
      </c>
      <c r="R36" s="117"/>
    </row>
    <row r="37" spans="1:18" s="119" customFormat="1" ht="24.75" customHeight="1">
      <c r="A37" s="224">
        <v>45359</v>
      </c>
      <c r="B37" s="112" t="str">
        <f>IFERROR(VLOOKUP(E37,'FG TYPE'!$B:$E,4,FALSE),0)</f>
        <v>S01</v>
      </c>
      <c r="C37" s="94" t="s">
        <v>61</v>
      </c>
      <c r="D37" s="266">
        <v>20240118011</v>
      </c>
      <c r="E37" s="94" t="s">
        <v>147</v>
      </c>
      <c r="F37" s="83" t="str">
        <f>IFERROR(VLOOKUP(E37,'FG TYPE'!$B:$C,2,FALSE),0)</f>
        <v>0,080 T</v>
      </c>
      <c r="G37" s="94">
        <f>IFERROR(VLOOKUP(E37,'FG TYPE'!$B:$D,3,FALSE),0)/4</f>
        <v>3.75</v>
      </c>
      <c r="H37" s="114">
        <f t="shared" ref="H37:H38" si="38">IF(M37="-",K37/I37/G37,M37/I37/60/G37)</f>
        <v>0.6684444444444444</v>
      </c>
      <c r="I37" s="94">
        <v>1.5</v>
      </c>
      <c r="J37" s="94">
        <v>2</v>
      </c>
      <c r="K37" s="218">
        <v>3.76</v>
      </c>
      <c r="L37" s="229">
        <f>IF(ISBLANK(VLOOKUP(E37,'FG TYPE'!$B:$G,6,FALSE)),K37,VLOOKUP(E37,'FG TYPE'!$B:$G,6,FALSE)*M37/1000)</f>
        <v>3.76</v>
      </c>
      <c r="M37" s="232" t="str">
        <f>IF(ISBLANK(VLOOKUP(E37,'FG TYPE'!$B:$I,8,FALSE)),"-",VLOOKUP(E37,'FG TYPE'!$B:$I,8,FALSE)*K37)</f>
        <v>-</v>
      </c>
      <c r="N37" s="280">
        <v>0</v>
      </c>
      <c r="O37" s="280">
        <v>0</v>
      </c>
      <c r="P37" s="280">
        <v>0</v>
      </c>
      <c r="Q37" s="116">
        <f t="shared" ref="Q37:Q38" si="39">IFERROR((N37+O37+P37)/(L37+O37+P37+N37),"")</f>
        <v>0</v>
      </c>
      <c r="R37" s="117"/>
    </row>
    <row r="38" spans="1:18" s="119" customFormat="1" ht="24.75" customHeight="1">
      <c r="A38" s="224">
        <v>45359</v>
      </c>
      <c r="B38" s="112" t="str">
        <f>IFERROR(VLOOKUP(E38,'FG TYPE'!$B:$E,4,FALSE),0)</f>
        <v>S01</v>
      </c>
      <c r="C38" s="94" t="s">
        <v>61</v>
      </c>
      <c r="D38" s="266">
        <v>20240301001</v>
      </c>
      <c r="E38" s="94" t="s">
        <v>68</v>
      </c>
      <c r="F38" s="83" t="str">
        <f>IFERROR(VLOOKUP(E38,'FG TYPE'!$B:$C,2,FALSE),0)</f>
        <v>0,080 A</v>
      </c>
      <c r="G38" s="94">
        <f>IFERROR(VLOOKUP(E38,'FG TYPE'!$B:$D,3,FALSE),0)</f>
        <v>16</v>
      </c>
      <c r="H38" s="114">
        <f t="shared" si="38"/>
        <v>1.2667187500000001</v>
      </c>
      <c r="I38" s="94">
        <v>24</v>
      </c>
      <c r="J38" s="94">
        <v>2</v>
      </c>
      <c r="K38" s="218">
        <v>486.42</v>
      </c>
      <c r="L38" s="229">
        <f>IF(ISBLANK(VLOOKUP(E38,'FG TYPE'!$B:$G,6,FALSE)),K38,VLOOKUP(E38,'FG TYPE'!$B:$G,6,FALSE)*M38/1000)</f>
        <v>486.42</v>
      </c>
      <c r="M38" s="232" t="str">
        <f>IF(ISBLANK(VLOOKUP(E38,'FG TYPE'!$B:$I,8,FALSE)),"-",VLOOKUP(E38,'FG TYPE'!$B:$I,8,FALSE)*K38)</f>
        <v>-</v>
      </c>
      <c r="N38" s="280">
        <v>0</v>
      </c>
      <c r="O38" s="280">
        <v>0</v>
      </c>
      <c r="P38" s="280">
        <v>0</v>
      </c>
      <c r="Q38" s="116">
        <f t="shared" si="39"/>
        <v>0</v>
      </c>
      <c r="R38" s="117"/>
    </row>
    <row r="39" spans="1:18" s="119" customFormat="1" ht="24.75" customHeight="1">
      <c r="A39" s="224">
        <v>45360</v>
      </c>
      <c r="B39" s="112" t="str">
        <f>IFERROR(VLOOKUP(E39,'FG TYPE'!$B:$E,4,FALSE),0)</f>
        <v>Y01</v>
      </c>
      <c r="C39" s="94" t="s">
        <v>61</v>
      </c>
      <c r="D39" s="266">
        <v>20240130001</v>
      </c>
      <c r="E39" s="81" t="s">
        <v>161</v>
      </c>
      <c r="F39" s="83" t="str">
        <f>IFERROR(VLOOKUP(E39,'FG TYPE'!$B:$C,2,FALSE),0)</f>
        <v>MB50</v>
      </c>
      <c r="G39" s="94">
        <f>IFERROR(VLOOKUP(E39,'FG TYPE'!$B:$D,3,FALSE),0)</f>
        <v>80</v>
      </c>
      <c r="H39" s="114">
        <f t="shared" si="36"/>
        <v>2.6187171874999997</v>
      </c>
      <c r="I39" s="94">
        <v>2</v>
      </c>
      <c r="J39" s="94">
        <v>2</v>
      </c>
      <c r="K39" s="226">
        <v>16167</v>
      </c>
      <c r="L39" s="229">
        <f>IF(ISBLANK(VLOOKUP(E39,'FG TYPE'!$B:$G,6,FALSE)),K39,VLOOKUP(E39,'FG TYPE'!$B:$G,6,FALSE)*M39/1000)</f>
        <v>213.5490542325</v>
      </c>
      <c r="M39" s="232">
        <f>IF(ISBLANK(VLOOKUP(E39,'FG TYPE'!$B:$I,8,FALSE)),"-",VLOOKUP(E39,'FG TYPE'!$B:$I,8,FALSE)*K39)</f>
        <v>25139.684999999998</v>
      </c>
      <c r="N39" s="280">
        <v>0</v>
      </c>
      <c r="O39" s="280">
        <v>0</v>
      </c>
      <c r="P39" s="280">
        <v>0</v>
      </c>
      <c r="Q39" s="116">
        <f t="shared" ref="Q39:Q49" si="40">IFERROR((N39+O39+P39)/(L39+O39+P39+N39),"")</f>
        <v>0</v>
      </c>
      <c r="R39" s="117"/>
    </row>
    <row r="40" spans="1:18" s="119" customFormat="1" ht="24.75" customHeight="1">
      <c r="A40" s="224">
        <v>45360</v>
      </c>
      <c r="B40" s="112" t="str">
        <f>IFERROR(VLOOKUP(E40,'FG TYPE'!$B:$E,4,FALSE),0)</f>
        <v>Y01</v>
      </c>
      <c r="C40" s="94" t="s">
        <v>61</v>
      </c>
      <c r="D40" s="121">
        <v>20240202002</v>
      </c>
      <c r="E40" s="94" t="s">
        <v>129</v>
      </c>
      <c r="F40" s="83" t="str">
        <f>IFERROR(VLOOKUP(E40,'FG TYPE'!$B:$C,2,FALSE),0)</f>
        <v>MK83</v>
      </c>
      <c r="G40" s="94">
        <f>IFERROR(VLOOKUP(E40,'FG TYPE'!$B:$D,3,FALSE),0)</f>
        <v>60</v>
      </c>
      <c r="H40" s="114">
        <f t="shared" ref="H40:H49" si="41">IF(M40="-",K40/I40/G40,M40/I40/60/G40)</f>
        <v>0.86743333333333339</v>
      </c>
      <c r="I40" s="94">
        <v>5</v>
      </c>
      <c r="J40" s="94">
        <v>2</v>
      </c>
      <c r="K40" s="226">
        <v>9820</v>
      </c>
      <c r="L40" s="229">
        <f>IF(ISBLANK(VLOOKUP(E40,'FG TYPE'!$B:$G,6,FALSE)),K40,VLOOKUP(E40,'FG TYPE'!$B:$G,6,FALSE)*M40/1000)</f>
        <v>314.47130028000004</v>
      </c>
      <c r="M40" s="232">
        <f>IF(ISBLANK(VLOOKUP(E40,'FG TYPE'!$B:$I,8,FALSE)),"-",VLOOKUP(E40,'FG TYPE'!$B:$I,8,FALSE)*K40)</f>
        <v>15613.800000000001</v>
      </c>
      <c r="N40" s="280">
        <v>0</v>
      </c>
      <c r="O40" s="280">
        <v>0</v>
      </c>
      <c r="P40" s="280">
        <v>0</v>
      </c>
      <c r="Q40" s="116">
        <f t="shared" si="40"/>
        <v>0</v>
      </c>
      <c r="R40" s="117"/>
    </row>
    <row r="41" spans="1:18" s="119" customFormat="1" ht="24.75" customHeight="1">
      <c r="A41" s="224">
        <v>45360</v>
      </c>
      <c r="B41" s="112" t="str">
        <f>IFERROR(VLOOKUP(E41,'FG TYPE'!$B:$E,4,FALSE),0)</f>
        <v>S01</v>
      </c>
      <c r="C41" s="94" t="s">
        <v>61</v>
      </c>
      <c r="D41" s="266">
        <v>20240301001</v>
      </c>
      <c r="E41" s="94" t="s">
        <v>68</v>
      </c>
      <c r="F41" s="83" t="str">
        <f>IFERROR(VLOOKUP(E41,'FG TYPE'!$B:$C,2,FALSE),0)</f>
        <v>0,080 A</v>
      </c>
      <c r="G41" s="94">
        <f>IFERROR(VLOOKUP(E41,'FG TYPE'!$B:$D,3,FALSE),0)</f>
        <v>16</v>
      </c>
      <c r="H41" s="114">
        <f t="shared" ref="H41" si="42">IF(M41="-",K41/I41/G41,M41/I41/60/G41)</f>
        <v>1.407</v>
      </c>
      <c r="I41" s="94">
        <v>15</v>
      </c>
      <c r="J41" s="94">
        <v>2</v>
      </c>
      <c r="K41" s="218">
        <v>337.68</v>
      </c>
      <c r="L41" s="229">
        <f>IF(ISBLANK(VLOOKUP(E41,'FG TYPE'!$B:$G,6,FALSE)),K41,VLOOKUP(E41,'FG TYPE'!$B:$G,6,FALSE)*M41/1000)</f>
        <v>337.68</v>
      </c>
      <c r="M41" s="232" t="str">
        <f>IF(ISBLANK(VLOOKUP(E41,'FG TYPE'!$B:$I,8,FALSE)),"-",VLOOKUP(E41,'FG TYPE'!$B:$I,8,FALSE)*K41)</f>
        <v>-</v>
      </c>
      <c r="N41" s="280">
        <v>0</v>
      </c>
      <c r="O41" s="280">
        <v>0</v>
      </c>
      <c r="P41" s="280">
        <v>0</v>
      </c>
      <c r="Q41" s="116">
        <f t="shared" ref="Q41" si="43">IFERROR((N41+O41+P41)/(L41+O41+P41+N41),"")</f>
        <v>0</v>
      </c>
      <c r="R41" s="117"/>
    </row>
    <row r="42" spans="1:18" s="119" customFormat="1" ht="24.75" customHeight="1">
      <c r="A42" s="224">
        <v>45363</v>
      </c>
      <c r="B42" s="112" t="str">
        <f>IFERROR(VLOOKUP(E42,'FG TYPE'!$B:$E,4,FALSE),0)</f>
        <v>Y01</v>
      </c>
      <c r="C42" s="94" t="s">
        <v>61</v>
      </c>
      <c r="D42" s="121">
        <v>20240202002</v>
      </c>
      <c r="E42" s="94" t="s">
        <v>129</v>
      </c>
      <c r="F42" s="83" t="str">
        <f>IFERROR(VLOOKUP(E42,'FG TYPE'!$B:$C,2,FALSE),0)</f>
        <v>MK83</v>
      </c>
      <c r="G42" s="94">
        <f>IFERROR(VLOOKUP(E42,'FG TYPE'!$B:$D,3,FALSE),0)</f>
        <v>60</v>
      </c>
      <c r="H42" s="114">
        <f t="shared" si="41"/>
        <v>0.79891190476190488</v>
      </c>
      <c r="I42" s="94">
        <v>14</v>
      </c>
      <c r="J42" s="94">
        <v>2</v>
      </c>
      <c r="K42" s="226">
        <v>25324</v>
      </c>
      <c r="L42" s="229">
        <f>IF(ISBLANK(VLOOKUP(E42,'FG TYPE'!$B:$G,6,FALSE)),K42,VLOOKUP(E42,'FG TYPE'!$B:$G,6,FALSE)*M42/1000)</f>
        <v>810.96448149600008</v>
      </c>
      <c r="M42" s="232">
        <f>IF(ISBLANK(VLOOKUP(E42,'FG TYPE'!$B:$I,8,FALSE)),"-",VLOOKUP(E42,'FG TYPE'!$B:$I,8,FALSE)*K42)</f>
        <v>40265.160000000003</v>
      </c>
      <c r="N42" s="280">
        <v>0</v>
      </c>
      <c r="O42" s="280">
        <v>0</v>
      </c>
      <c r="P42" s="280">
        <v>0</v>
      </c>
      <c r="Q42" s="116">
        <f t="shared" si="40"/>
        <v>0</v>
      </c>
      <c r="R42" s="117"/>
    </row>
    <row r="43" spans="1:18" s="119" customFormat="1" ht="24.75" customHeight="1">
      <c r="A43" s="224">
        <v>45363</v>
      </c>
      <c r="B43" s="112" t="str">
        <f>IFERROR(VLOOKUP(E43,'FG TYPE'!$B:$E,4,FALSE),0)</f>
        <v>Y01</v>
      </c>
      <c r="C43" s="94" t="s">
        <v>61</v>
      </c>
      <c r="D43" s="120">
        <v>20240207005</v>
      </c>
      <c r="E43" s="81" t="s">
        <v>94</v>
      </c>
      <c r="F43" s="83" t="str">
        <f>IFERROR(VLOOKUP(E43,'FG TYPE'!$B:$C,2,FALSE),0)</f>
        <v>MM38 / MP98</v>
      </c>
      <c r="G43" s="94">
        <f>IFERROR(VLOOKUP(E43,'FG TYPE'!$B:$D,3,FALSE),0)</f>
        <v>50</v>
      </c>
      <c r="H43" s="114">
        <f>IF(M43="-",K43/I43/G43,M43/I43/60/G43)</f>
        <v>0.85962321428571409</v>
      </c>
      <c r="I43" s="94">
        <v>14</v>
      </c>
      <c r="J43" s="94">
        <v>2</v>
      </c>
      <c r="K43" s="226">
        <v>28317</v>
      </c>
      <c r="L43" s="229">
        <f>IF(ISBLANK(VLOOKUP(E43,'FG TYPE'!$B:$G,6,FALSE)),K43,VLOOKUP(E43,'FG TYPE'!$B:$G,6,FALSE)*M43/1000)</f>
        <v>650.16398339999989</v>
      </c>
      <c r="M43" s="232">
        <f>IF(ISBLANK(VLOOKUP(E43,'FG TYPE'!$B:$I,8,FALSE)),"-",VLOOKUP(E43,'FG TYPE'!$B:$I,8,FALSE)*K43)</f>
        <v>36104.174999999996</v>
      </c>
      <c r="N43" s="280">
        <v>0</v>
      </c>
      <c r="O43" s="280">
        <v>0</v>
      </c>
      <c r="P43" s="280">
        <v>0</v>
      </c>
      <c r="Q43" s="116">
        <f>IFERROR((N43+O43+P43)/(L43+O43+P43+N43),"")</f>
        <v>0</v>
      </c>
      <c r="R43" s="117"/>
    </row>
    <row r="44" spans="1:18" s="119" customFormat="1" ht="24.75" customHeight="1">
      <c r="A44" s="224">
        <v>45363</v>
      </c>
      <c r="B44" s="112" t="str">
        <f>IFERROR(VLOOKUP(E44,'FG TYPE'!$B:$E,4,FALSE),0)</f>
        <v>S01</v>
      </c>
      <c r="C44" s="94" t="s">
        <v>61</v>
      </c>
      <c r="D44" s="266">
        <v>20240206020</v>
      </c>
      <c r="E44" s="94" t="s">
        <v>133</v>
      </c>
      <c r="F44" s="83" t="str">
        <f>IFERROR(VLOOKUP(E44,'FG TYPE'!$B:$C,2,FALSE),0)</f>
        <v>0,080 UEW</v>
      </c>
      <c r="G44" s="94">
        <f>IFERROR(VLOOKUP(E44,'FG TYPE'!$B:$D,3,FALSE),0)</f>
        <v>13</v>
      </c>
      <c r="H44" s="114">
        <f t="shared" ref="H44:H46" si="44">IF(M44="-",K44/I44/G44,M44/I44/60/G44)</f>
        <v>0.80659340659340661</v>
      </c>
      <c r="I44" s="94">
        <v>14</v>
      </c>
      <c r="J44" s="94">
        <v>2</v>
      </c>
      <c r="K44" s="218">
        <v>146.80000000000001</v>
      </c>
      <c r="L44" s="229">
        <f>IF(ISBLANK(VLOOKUP(E44,'FG TYPE'!$B:$G,6,FALSE)),K44,VLOOKUP(E44,'FG TYPE'!$B:$G,6,FALSE)*M44/1000)</f>
        <v>146.80000000000001</v>
      </c>
      <c r="M44" s="232" t="str">
        <f>IF(ISBLANK(VLOOKUP(E44,'FG TYPE'!$B:$I,8,FALSE)),"-",VLOOKUP(E44,'FG TYPE'!$B:$I,8,FALSE)*K44)</f>
        <v>-</v>
      </c>
      <c r="N44" s="280">
        <v>0</v>
      </c>
      <c r="O44" s="280">
        <v>0</v>
      </c>
      <c r="P44" s="280">
        <v>0</v>
      </c>
      <c r="Q44" s="116">
        <f t="shared" ref="Q44:Q46" si="45">IFERROR((N44+O44+P44)/(L44+O44+P44+N44),"")</f>
        <v>0</v>
      </c>
      <c r="R44" s="117"/>
    </row>
    <row r="45" spans="1:18" s="119" customFormat="1" ht="24.75" customHeight="1">
      <c r="A45" s="224">
        <v>45363</v>
      </c>
      <c r="B45" s="112" t="str">
        <f>IFERROR(VLOOKUP(E45,'FG TYPE'!$B:$E,4,FALSE),0)</f>
        <v>S01</v>
      </c>
      <c r="C45" s="94" t="s">
        <v>61</v>
      </c>
      <c r="D45" s="266">
        <v>20240301001</v>
      </c>
      <c r="E45" s="94" t="s">
        <v>68</v>
      </c>
      <c r="F45" s="83" t="str">
        <f>IFERROR(VLOOKUP(E45,'FG TYPE'!$B:$C,2,FALSE),0)</f>
        <v>0,080 A</v>
      </c>
      <c r="G45" s="94">
        <f>IFERROR(VLOOKUP(E45,'FG TYPE'!$B:$D,3,FALSE),0)</f>
        <v>16</v>
      </c>
      <c r="H45" s="114">
        <f t="shared" si="44"/>
        <v>0.86225000000000007</v>
      </c>
      <c r="I45" s="94">
        <v>20</v>
      </c>
      <c r="J45" s="94">
        <v>2</v>
      </c>
      <c r="K45" s="218">
        <v>275.92</v>
      </c>
      <c r="L45" s="229">
        <f>IF(ISBLANK(VLOOKUP(E45,'FG TYPE'!$B:$G,6,FALSE)),K45,VLOOKUP(E45,'FG TYPE'!$B:$G,6,FALSE)*M45/1000)</f>
        <v>275.92</v>
      </c>
      <c r="M45" s="232" t="str">
        <f>IF(ISBLANK(VLOOKUP(E45,'FG TYPE'!$B:$I,8,FALSE)),"-",VLOOKUP(E45,'FG TYPE'!$B:$I,8,FALSE)*K45)</f>
        <v>-</v>
      </c>
      <c r="N45" s="280">
        <v>0</v>
      </c>
      <c r="O45" s="280">
        <v>0</v>
      </c>
      <c r="P45" s="280">
        <v>0</v>
      </c>
      <c r="Q45" s="116">
        <f t="shared" si="45"/>
        <v>0</v>
      </c>
      <c r="R45" s="117"/>
    </row>
    <row r="46" spans="1:18" s="119" customFormat="1" ht="24.75" customHeight="1">
      <c r="A46" s="224">
        <v>45363</v>
      </c>
      <c r="B46" s="112" t="str">
        <f>IFERROR(VLOOKUP(E46,'FG TYPE'!$B:$E,4,FALSE),0)</f>
        <v>S01</v>
      </c>
      <c r="C46" s="94" t="s">
        <v>61</v>
      </c>
      <c r="D46" s="266">
        <v>20240305001</v>
      </c>
      <c r="E46" s="94" t="s">
        <v>67</v>
      </c>
      <c r="F46" s="83" t="str">
        <f>IFERROR(VLOOKUP(E46,'FG TYPE'!$B:$C,2,FALSE),0)</f>
        <v>0,160 A</v>
      </c>
      <c r="G46" s="94">
        <f>IFERROR(VLOOKUP(E46,'FG TYPE'!$B:$D,3,FALSE),0)</f>
        <v>56</v>
      </c>
      <c r="H46" s="114">
        <f t="shared" si="44"/>
        <v>0.76607142857142851</v>
      </c>
      <c r="I46" s="94">
        <v>2</v>
      </c>
      <c r="J46" s="94">
        <v>2</v>
      </c>
      <c r="K46" s="218">
        <v>85.8</v>
      </c>
      <c r="L46" s="229">
        <f>IF(ISBLANK(VLOOKUP(E46,'FG TYPE'!$B:$G,6,FALSE)),K46,VLOOKUP(E46,'FG TYPE'!$B:$G,6,FALSE)*M46/1000)</f>
        <v>85.8</v>
      </c>
      <c r="M46" s="232" t="str">
        <f>IF(ISBLANK(VLOOKUP(E46,'FG TYPE'!$B:$I,8,FALSE)),"-",VLOOKUP(E46,'FG TYPE'!$B:$I,8,FALSE)*K46)</f>
        <v>-</v>
      </c>
      <c r="N46" s="280">
        <v>0</v>
      </c>
      <c r="O46" s="280">
        <v>0</v>
      </c>
      <c r="P46" s="280">
        <v>0</v>
      </c>
      <c r="Q46" s="116">
        <f t="shared" si="45"/>
        <v>0</v>
      </c>
      <c r="R46" s="117"/>
    </row>
    <row r="47" spans="1:18" s="118" customFormat="1" ht="24.75" customHeight="1">
      <c r="A47" s="224">
        <v>45364</v>
      </c>
      <c r="B47" s="112" t="str">
        <f>IFERROR(VLOOKUP(E47,'FG TYPE'!$B:$E,4,FALSE),0)</f>
        <v>Y01</v>
      </c>
      <c r="C47" s="94" t="s">
        <v>61</v>
      </c>
      <c r="D47" s="121">
        <v>20240202002</v>
      </c>
      <c r="E47" s="94" t="s">
        <v>129</v>
      </c>
      <c r="F47" s="83" t="str">
        <f>IFERROR(VLOOKUP(E47,'FG TYPE'!$B:$C,2,FALSE),0)</f>
        <v>MK83</v>
      </c>
      <c r="G47" s="94">
        <f>IFERROR(VLOOKUP(E47,'FG TYPE'!$B:$D,3,FALSE),0)</f>
        <v>60</v>
      </c>
      <c r="H47" s="114">
        <f t="shared" si="41"/>
        <v>0.76090333333333326</v>
      </c>
      <c r="I47" s="94">
        <v>5</v>
      </c>
      <c r="J47" s="94">
        <v>2</v>
      </c>
      <c r="K47" s="226">
        <v>8614</v>
      </c>
      <c r="L47" s="229">
        <f>IF(ISBLANK(VLOOKUP(E47,'FG TYPE'!$B:$G,6,FALSE)),K47,VLOOKUP(E47,'FG TYPE'!$B:$G,6,FALSE)*M47/1000)</f>
        <v>275.85089415599998</v>
      </c>
      <c r="M47" s="232">
        <f>IF(ISBLANK(VLOOKUP(E47,'FG TYPE'!$B:$I,8,FALSE)),"-",VLOOKUP(E47,'FG TYPE'!$B:$I,8,FALSE)*K47)</f>
        <v>13696.26</v>
      </c>
      <c r="N47" s="280">
        <v>0</v>
      </c>
      <c r="O47" s="280">
        <v>0</v>
      </c>
      <c r="P47" s="280">
        <v>0</v>
      </c>
      <c r="Q47" s="116">
        <f t="shared" si="40"/>
        <v>0</v>
      </c>
      <c r="R47" s="117"/>
    </row>
    <row r="48" spans="1:18" s="118" customFormat="1" ht="24.75" customHeight="1">
      <c r="A48" s="224">
        <v>45364</v>
      </c>
      <c r="B48" s="112" t="str">
        <f>IFERROR(VLOOKUP(E48,'FG TYPE'!$B:$E,4,FALSE),0)</f>
        <v>Y01</v>
      </c>
      <c r="C48" s="94" t="s">
        <v>61</v>
      </c>
      <c r="D48" s="120">
        <v>20240207005</v>
      </c>
      <c r="E48" s="81" t="s">
        <v>94</v>
      </c>
      <c r="F48" s="83" t="str">
        <f>IFERROR(VLOOKUP(E48,'FG TYPE'!$B:$C,2,FALSE),0)</f>
        <v>MM38 / MP98</v>
      </c>
      <c r="G48" s="94">
        <f>IFERROR(VLOOKUP(E48,'FG TYPE'!$B:$D,3,FALSE),0)</f>
        <v>50</v>
      </c>
      <c r="H48" s="114">
        <f t="shared" si="41"/>
        <v>0.84861874999999998</v>
      </c>
      <c r="I48" s="94">
        <v>12</v>
      </c>
      <c r="J48" s="94">
        <v>2</v>
      </c>
      <c r="K48" s="226">
        <v>23961</v>
      </c>
      <c r="L48" s="229">
        <f>IF(ISBLANK(VLOOKUP(E48,'FG TYPE'!$B:$G,6,FALSE)),K48,VLOOKUP(E48,'FG TYPE'!$B:$G,6,FALSE)*M48/1000)</f>
        <v>550.14935219999995</v>
      </c>
      <c r="M48" s="232">
        <f>IF(ISBLANK(VLOOKUP(E48,'FG TYPE'!$B:$I,8,FALSE)),"-",VLOOKUP(E48,'FG TYPE'!$B:$I,8,FALSE)*K48)</f>
        <v>30550.274999999998</v>
      </c>
      <c r="N48" s="280">
        <v>0</v>
      </c>
      <c r="O48" s="280">
        <v>0</v>
      </c>
      <c r="P48" s="280">
        <v>0</v>
      </c>
      <c r="Q48" s="116">
        <f t="shared" si="40"/>
        <v>0</v>
      </c>
      <c r="R48" s="117"/>
    </row>
    <row r="49" spans="1:18" s="118" customFormat="1" ht="24.75" customHeight="1">
      <c r="A49" s="224">
        <v>45364</v>
      </c>
      <c r="B49" s="112" t="str">
        <f>IFERROR(VLOOKUP(E49,'FG TYPE'!$B:$E,4,FALSE),0)</f>
        <v>Y01</v>
      </c>
      <c r="C49" s="94" t="s">
        <v>61</v>
      </c>
      <c r="D49" s="120">
        <v>20240217008</v>
      </c>
      <c r="E49" s="81" t="s">
        <v>81</v>
      </c>
      <c r="F49" s="83" t="str">
        <f>IFERROR(VLOOKUP(E49,'FG TYPE'!$B:$C,2,FALSE),0)</f>
        <v>28#*2C+24#*2C+AL+D+</v>
      </c>
      <c r="G49" s="94">
        <f>IFERROR(VLOOKUP(E49,'FG TYPE'!$B:$D,3,FALSE),0)</f>
        <v>60</v>
      </c>
      <c r="H49" s="114">
        <f t="shared" si="41"/>
        <v>0.78765555555555555</v>
      </c>
      <c r="I49" s="94">
        <v>6</v>
      </c>
      <c r="J49" s="94">
        <v>2</v>
      </c>
      <c r="K49" s="226">
        <v>9348</v>
      </c>
      <c r="L49" s="229">
        <f>IF(ISBLANK(VLOOKUP(E49,'FG TYPE'!$B:$G,6,FALSE)),K49,VLOOKUP(E49,'FG TYPE'!$B:$G,6,FALSE)*M49/1000)</f>
        <v>455.00529984000002</v>
      </c>
      <c r="M49" s="232">
        <f>IF(ISBLANK(VLOOKUP(E49,'FG TYPE'!$B:$I,8,FALSE)),"-",VLOOKUP(E49,'FG TYPE'!$B:$I,8,FALSE)*K49)</f>
        <v>17013.36</v>
      </c>
      <c r="N49" s="280">
        <v>0</v>
      </c>
      <c r="O49" s="280">
        <v>0</v>
      </c>
      <c r="P49" s="280">
        <v>0</v>
      </c>
      <c r="Q49" s="116">
        <f t="shared" si="40"/>
        <v>0</v>
      </c>
      <c r="R49" s="117"/>
    </row>
    <row r="50" spans="1:18" s="118" customFormat="1" ht="24.75" customHeight="1">
      <c r="A50" s="224">
        <v>45364</v>
      </c>
      <c r="B50" s="112" t="str">
        <f>IFERROR(VLOOKUP(E50,'FG TYPE'!$B:$E,4,FALSE),0)</f>
        <v>S01</v>
      </c>
      <c r="C50" s="94" t="s">
        <v>61</v>
      </c>
      <c r="D50" s="266">
        <v>20240206020</v>
      </c>
      <c r="E50" s="94" t="s">
        <v>133</v>
      </c>
      <c r="F50" s="83" t="str">
        <f>IFERROR(VLOOKUP(E50,'FG TYPE'!$B:$C,2,FALSE),0)</f>
        <v>0,080 UEW</v>
      </c>
      <c r="G50" s="94">
        <f>IFERROR(VLOOKUP(E50,'FG TYPE'!$B:$D,3,FALSE),0)</f>
        <v>13</v>
      </c>
      <c r="H50" s="114">
        <f t="shared" ref="H50:H54" si="46">IF(M50="-",K50/I50/G50,M50/I50/60/G50)</f>
        <v>0.84945054945054943</v>
      </c>
      <c r="I50" s="94">
        <v>14</v>
      </c>
      <c r="J50" s="94">
        <v>2</v>
      </c>
      <c r="K50" s="218">
        <v>154.6</v>
      </c>
      <c r="L50" s="229">
        <f>IF(ISBLANK(VLOOKUP(E50,'FG TYPE'!$B:$G,6,FALSE)),K50,VLOOKUP(E50,'FG TYPE'!$B:$G,6,FALSE)*M50/1000)</f>
        <v>154.6</v>
      </c>
      <c r="M50" s="232" t="str">
        <f>IF(ISBLANK(VLOOKUP(E50,'FG TYPE'!$B:$I,8,FALSE)),"-",VLOOKUP(E50,'FG TYPE'!$B:$I,8,FALSE)*K50)</f>
        <v>-</v>
      </c>
      <c r="N50" s="280">
        <v>0</v>
      </c>
      <c r="O50" s="280">
        <v>0</v>
      </c>
      <c r="P50" s="280">
        <v>0</v>
      </c>
      <c r="Q50" s="116">
        <f t="shared" ref="Q50:Q54" si="47">IFERROR((N50+O50+P50)/(L50+O50+P50+N50),"")</f>
        <v>0</v>
      </c>
      <c r="R50" s="117"/>
    </row>
    <row r="51" spans="1:18" s="118" customFormat="1" ht="24.75" customHeight="1">
      <c r="A51" s="224">
        <v>45364</v>
      </c>
      <c r="B51" s="112" t="str">
        <f>IFERROR(VLOOKUP(E51,'FG TYPE'!$B:$E,4,FALSE),0)</f>
        <v>S01</v>
      </c>
      <c r="C51" s="94" t="s">
        <v>61</v>
      </c>
      <c r="D51" s="120">
        <v>20240212003</v>
      </c>
      <c r="E51" s="81" t="s">
        <v>168</v>
      </c>
      <c r="F51" s="83" t="str">
        <f>IFERROR(VLOOKUP(E51,'FG TYPE'!$B:$C,2,FALSE),0)</f>
        <v>0,127 T</v>
      </c>
      <c r="G51" s="94">
        <f>IFERROR(VLOOKUP(E51,'FG TYPE'!$B:$D,3,FALSE),0)/8</f>
        <v>4.625</v>
      </c>
      <c r="H51" s="114">
        <f t="shared" si="46"/>
        <v>0.80396396396396397</v>
      </c>
      <c r="I51" s="94">
        <v>12</v>
      </c>
      <c r="J51" s="94">
        <v>2</v>
      </c>
      <c r="K51" s="218">
        <v>44.62</v>
      </c>
      <c r="L51" s="229">
        <f>IF(ISBLANK(VLOOKUP(E51,'FG TYPE'!$B:$G,6,FALSE)),K51,VLOOKUP(E51,'FG TYPE'!$B:$G,6,FALSE)*M51/1000)</f>
        <v>44.62</v>
      </c>
      <c r="M51" s="232" t="str">
        <f>IF(ISBLANK(VLOOKUP(E51,'FG TYPE'!$B:$I,8,FALSE)),"-",VLOOKUP(E51,'FG TYPE'!$B:$I,8,FALSE)*K51)</f>
        <v>-</v>
      </c>
      <c r="N51" s="280">
        <v>0</v>
      </c>
      <c r="O51" s="280">
        <v>0</v>
      </c>
      <c r="P51" s="280">
        <v>0</v>
      </c>
      <c r="Q51" s="116">
        <f t="shared" si="47"/>
        <v>0</v>
      </c>
      <c r="R51" s="117"/>
    </row>
    <row r="52" spans="1:18" s="118" customFormat="1" ht="24.75" customHeight="1">
      <c r="A52" s="224">
        <v>45364</v>
      </c>
      <c r="B52" s="112" t="str">
        <f>IFERROR(VLOOKUP(E52,'FG TYPE'!$B:$E,4,FALSE),0)</f>
        <v>S01</v>
      </c>
      <c r="C52" s="94" t="s">
        <v>61</v>
      </c>
      <c r="D52" s="266">
        <v>20240301001</v>
      </c>
      <c r="E52" s="94" t="s">
        <v>68</v>
      </c>
      <c r="F52" s="83" t="str">
        <f>IFERROR(VLOOKUP(E52,'FG TYPE'!$B:$C,2,FALSE),0)</f>
        <v>0,080 A</v>
      </c>
      <c r="G52" s="94">
        <f>IFERROR(VLOOKUP(E52,'FG TYPE'!$B:$D,3,FALSE),0)</f>
        <v>16</v>
      </c>
      <c r="H52" s="114">
        <f t="shared" si="46"/>
        <v>0.74743055555555549</v>
      </c>
      <c r="I52" s="94">
        <v>18</v>
      </c>
      <c r="J52" s="94">
        <v>2</v>
      </c>
      <c r="K52" s="218">
        <v>215.26</v>
      </c>
      <c r="L52" s="229">
        <f>IF(ISBLANK(VLOOKUP(E52,'FG TYPE'!$B:$G,6,FALSE)),K52,VLOOKUP(E52,'FG TYPE'!$B:$G,6,FALSE)*M52/1000)</f>
        <v>215.26</v>
      </c>
      <c r="M52" s="232" t="str">
        <f>IF(ISBLANK(VLOOKUP(E52,'FG TYPE'!$B:$I,8,FALSE)),"-",VLOOKUP(E52,'FG TYPE'!$B:$I,8,FALSE)*K52)</f>
        <v>-</v>
      </c>
      <c r="N52" s="280">
        <v>0</v>
      </c>
      <c r="O52" s="280">
        <v>0</v>
      </c>
      <c r="P52" s="280">
        <v>0</v>
      </c>
      <c r="Q52" s="116">
        <f t="shared" si="47"/>
        <v>0</v>
      </c>
      <c r="R52" s="117"/>
    </row>
    <row r="53" spans="1:18" s="118" customFormat="1" ht="24.75" customHeight="1">
      <c r="A53" s="224">
        <v>45364</v>
      </c>
      <c r="B53" s="112" t="str">
        <f>IFERROR(VLOOKUP(E53,'FG TYPE'!$B:$E,4,FALSE),0)</f>
        <v>S01</v>
      </c>
      <c r="C53" s="94" t="s">
        <v>61</v>
      </c>
      <c r="D53" s="266">
        <v>20240305001</v>
      </c>
      <c r="E53" s="94" t="s">
        <v>67</v>
      </c>
      <c r="F53" s="83" t="str">
        <f>IFERROR(VLOOKUP(E53,'FG TYPE'!$B:$C,2,FALSE),0)</f>
        <v>0,160 A</v>
      </c>
      <c r="G53" s="94">
        <f>IFERROR(VLOOKUP(E53,'FG TYPE'!$B:$D,3,FALSE),0)/2</f>
        <v>28</v>
      </c>
      <c r="H53" s="114">
        <f t="shared" si="46"/>
        <v>0.77257142857142858</v>
      </c>
      <c r="I53" s="94">
        <v>15</v>
      </c>
      <c r="J53" s="94">
        <v>2</v>
      </c>
      <c r="K53" s="218">
        <v>324.48</v>
      </c>
      <c r="L53" s="229">
        <f>IF(ISBLANK(VLOOKUP(E53,'FG TYPE'!$B:$G,6,FALSE)),K53,VLOOKUP(E53,'FG TYPE'!$B:$G,6,FALSE)*M53/1000)</f>
        <v>324.48</v>
      </c>
      <c r="M53" s="232" t="str">
        <f>IF(ISBLANK(VLOOKUP(E53,'FG TYPE'!$B:$I,8,FALSE)),"-",VLOOKUP(E53,'FG TYPE'!$B:$I,8,FALSE)*K53)</f>
        <v>-</v>
      </c>
      <c r="N53" s="280">
        <v>0</v>
      </c>
      <c r="O53" s="280">
        <v>0</v>
      </c>
      <c r="P53" s="280">
        <v>0</v>
      </c>
      <c r="Q53" s="116">
        <f t="shared" si="47"/>
        <v>0</v>
      </c>
      <c r="R53" s="117"/>
    </row>
    <row r="54" spans="1:18" s="118" customFormat="1" ht="24.75" customHeight="1">
      <c r="A54" s="224">
        <v>45364</v>
      </c>
      <c r="B54" s="112" t="str">
        <f>IFERROR(VLOOKUP(E54,'FG TYPE'!$B:$E,4,FALSE),0)</f>
        <v>S01</v>
      </c>
      <c r="C54" s="94" t="s">
        <v>61</v>
      </c>
      <c r="D54" s="120">
        <v>20240305003</v>
      </c>
      <c r="E54" s="81" t="s">
        <v>169</v>
      </c>
      <c r="F54" s="83" t="str">
        <f>IFERROR(VLOOKUP(E54,'FG TYPE'!$B:$C,2,FALSE),0)</f>
        <v>0,160 T</v>
      </c>
      <c r="G54" s="94">
        <f>IFERROR(VLOOKUP(E54,'FG TYPE'!$B:$D,3,FALSE),0)/8</f>
        <v>6.625</v>
      </c>
      <c r="H54" s="114">
        <f t="shared" si="46"/>
        <v>0.73257861635220123</v>
      </c>
      <c r="I54" s="94">
        <v>6</v>
      </c>
      <c r="J54" s="94">
        <v>2</v>
      </c>
      <c r="K54" s="218">
        <v>29.12</v>
      </c>
      <c r="L54" s="229">
        <f>IF(ISBLANK(VLOOKUP(E54,'FG TYPE'!$B:$G,6,FALSE)),K54,VLOOKUP(E54,'FG TYPE'!$B:$G,6,FALSE)*M54/1000)</f>
        <v>29.12</v>
      </c>
      <c r="M54" s="232" t="str">
        <f>IF(ISBLANK(VLOOKUP(E54,'FG TYPE'!$B:$I,8,FALSE)),"-",VLOOKUP(E54,'FG TYPE'!$B:$I,8,FALSE)*K54)</f>
        <v>-</v>
      </c>
      <c r="N54" s="280">
        <v>0</v>
      </c>
      <c r="O54" s="280">
        <v>0</v>
      </c>
      <c r="P54" s="280">
        <v>0</v>
      </c>
      <c r="Q54" s="116">
        <f t="shared" si="47"/>
        <v>0</v>
      </c>
      <c r="R54" s="117"/>
    </row>
    <row r="55" spans="1:18" s="118" customFormat="1" ht="24.75" customHeight="1">
      <c r="A55" s="224">
        <v>45365</v>
      </c>
      <c r="B55" s="112" t="str">
        <f>IFERROR(VLOOKUP(E55,'FG TYPE'!$B:$E,4,FALSE),0)</f>
        <v>Y01</v>
      </c>
      <c r="C55" s="94" t="s">
        <v>61</v>
      </c>
      <c r="D55" s="121">
        <v>20240202002</v>
      </c>
      <c r="E55" s="94" t="s">
        <v>129</v>
      </c>
      <c r="F55" s="83" t="str">
        <f>IFERROR(VLOOKUP(E55,'FG TYPE'!$B:$C,2,FALSE),0)</f>
        <v>MK83</v>
      </c>
      <c r="G55" s="94">
        <f>IFERROR(VLOOKUP(E55,'FG TYPE'!$B:$D,3,FALSE),0)</f>
        <v>60</v>
      </c>
      <c r="H55" s="114">
        <f t="shared" ref="H55:H57" si="48">IF(M55="-",K55/I55/G55,M55/I55/60/G55)</f>
        <v>0.8344689393939394</v>
      </c>
      <c r="I55" s="94">
        <v>11</v>
      </c>
      <c r="J55" s="94">
        <v>2</v>
      </c>
      <c r="K55" s="226">
        <v>20783</v>
      </c>
      <c r="L55" s="229">
        <f>IF(ISBLANK(VLOOKUP(E55,'FG TYPE'!$B:$G,6,FALSE)),K55,VLOOKUP(E55,'FG TYPE'!$B:$G,6,FALSE)*M55/1000)</f>
        <v>665.54552278200003</v>
      </c>
      <c r="M55" s="232">
        <f>IF(ISBLANK(VLOOKUP(E55,'FG TYPE'!$B:$I,8,FALSE)),"-",VLOOKUP(E55,'FG TYPE'!$B:$I,8,FALSE)*K55)</f>
        <v>33044.97</v>
      </c>
      <c r="N55" s="280">
        <v>0</v>
      </c>
      <c r="O55" s="280">
        <v>0</v>
      </c>
      <c r="P55" s="280">
        <v>0</v>
      </c>
      <c r="Q55" s="116">
        <f t="shared" ref="Q55:Q57" si="49">IFERROR((N55+O55+P55)/(L55+O55+P55+N55),"")</f>
        <v>0</v>
      </c>
      <c r="R55" s="117"/>
    </row>
    <row r="56" spans="1:18" s="119" customFormat="1" ht="27.75" customHeight="1">
      <c r="A56" s="224">
        <v>45365</v>
      </c>
      <c r="B56" s="112" t="str">
        <f>IFERROR(VLOOKUP(E56,'FG TYPE'!$B:$E,4,FALSE),0)</f>
        <v>Y01</v>
      </c>
      <c r="C56" s="94" t="s">
        <v>61</v>
      </c>
      <c r="D56" s="121">
        <v>20240207003</v>
      </c>
      <c r="E56" s="94" t="s">
        <v>129</v>
      </c>
      <c r="F56" s="83" t="str">
        <f>IFERROR(VLOOKUP(E56,'FG TYPE'!$B:$C,2,FALSE),0)</f>
        <v>MK83</v>
      </c>
      <c r="G56" s="94">
        <f>IFERROR(VLOOKUP(E56,'FG TYPE'!$B:$D,3,FALSE),0)</f>
        <v>60</v>
      </c>
      <c r="H56" s="114">
        <f t="shared" si="48"/>
        <v>0.83210000000000006</v>
      </c>
      <c r="I56" s="94">
        <v>4</v>
      </c>
      <c r="J56" s="94">
        <v>2</v>
      </c>
      <c r="K56" s="226">
        <v>7536</v>
      </c>
      <c r="L56" s="229">
        <f>IF(ISBLANK(VLOOKUP(E56,'FG TYPE'!$B:$G,6,FALSE)),K56,VLOOKUP(E56,'FG TYPE'!$B:$G,6,FALSE)*M56/1000)</f>
        <v>241.32950294399998</v>
      </c>
      <c r="M56" s="232">
        <f>IF(ISBLANK(VLOOKUP(E56,'FG TYPE'!$B:$I,8,FALSE)),"-",VLOOKUP(E56,'FG TYPE'!$B:$I,8,FALSE)*K56)</f>
        <v>11982.24</v>
      </c>
      <c r="N56" s="280">
        <v>0</v>
      </c>
      <c r="O56" s="280">
        <v>0</v>
      </c>
      <c r="P56" s="280">
        <v>0</v>
      </c>
      <c r="Q56" s="116">
        <f t="shared" si="49"/>
        <v>0</v>
      </c>
      <c r="R56" s="117"/>
    </row>
    <row r="57" spans="1:18" s="118" customFormat="1" ht="24.75" customHeight="1">
      <c r="A57" s="224">
        <v>45365</v>
      </c>
      <c r="B57" s="112" t="str">
        <f>IFERROR(VLOOKUP(E57,'FG TYPE'!$B:$E,4,FALSE),0)</f>
        <v>Y01</v>
      </c>
      <c r="C57" s="94" t="s">
        <v>61</v>
      </c>
      <c r="D57" s="120">
        <v>20240207005</v>
      </c>
      <c r="E57" s="81" t="s">
        <v>94</v>
      </c>
      <c r="F57" s="83" t="str">
        <f>IFERROR(VLOOKUP(E57,'FG TYPE'!$B:$C,2,FALSE),0)</f>
        <v>MM38 / MP98</v>
      </c>
      <c r="G57" s="94">
        <f>IFERROR(VLOOKUP(E57,'FG TYPE'!$B:$D,3,FALSE),0)</f>
        <v>50</v>
      </c>
      <c r="H57" s="114">
        <f t="shared" si="48"/>
        <v>0.87102115384615386</v>
      </c>
      <c r="I57" s="94">
        <v>13</v>
      </c>
      <c r="J57" s="94">
        <v>2</v>
      </c>
      <c r="K57" s="226">
        <v>26643</v>
      </c>
      <c r="L57" s="229">
        <f>IF(ISBLANK(VLOOKUP(E57,'FG TYPE'!$B:$G,6,FALSE)),K57,VLOOKUP(E57,'FG TYPE'!$B:$G,6,FALSE)*M57/1000)</f>
        <v>611.72860859999992</v>
      </c>
      <c r="M57" s="232">
        <f>IF(ISBLANK(VLOOKUP(E57,'FG TYPE'!$B:$I,8,FALSE)),"-",VLOOKUP(E57,'FG TYPE'!$B:$I,8,FALSE)*K57)</f>
        <v>33969.824999999997</v>
      </c>
      <c r="N57" s="280">
        <v>0</v>
      </c>
      <c r="O57" s="280">
        <v>0</v>
      </c>
      <c r="P57" s="280">
        <v>0</v>
      </c>
      <c r="Q57" s="116">
        <f t="shared" si="49"/>
        <v>0</v>
      </c>
      <c r="R57" s="117"/>
    </row>
    <row r="58" spans="1:18" s="118" customFormat="1" ht="24.75" customHeight="1">
      <c r="A58" s="224">
        <v>45365</v>
      </c>
      <c r="B58" s="112" t="str">
        <f>IFERROR(VLOOKUP(E58,'FG TYPE'!$B:$E,4,FALSE),0)</f>
        <v>S01</v>
      </c>
      <c r="C58" s="94" t="s">
        <v>61</v>
      </c>
      <c r="D58" s="266">
        <v>20240206020</v>
      </c>
      <c r="E58" s="94" t="s">
        <v>133</v>
      </c>
      <c r="F58" s="83" t="str">
        <f>IFERROR(VLOOKUP(E58,'FG TYPE'!$B:$C,2,FALSE),0)</f>
        <v>0,080 UEW</v>
      </c>
      <c r="G58" s="94">
        <f>IFERROR(VLOOKUP(E58,'FG TYPE'!$B:$D,3,FALSE),0)/2</f>
        <v>6.5</v>
      </c>
      <c r="H58" s="114">
        <f t="shared" ref="H58:H62" si="50">IF(M58="-",K58/I58/G58,M58/I58/60/G58)</f>
        <v>0.7548717948717949</v>
      </c>
      <c r="I58" s="94">
        <v>6</v>
      </c>
      <c r="J58" s="94">
        <v>2</v>
      </c>
      <c r="K58" s="218">
        <v>29.44</v>
      </c>
      <c r="L58" s="229">
        <f>IF(ISBLANK(VLOOKUP(E58,'FG TYPE'!$B:$G,6,FALSE)),K58,VLOOKUP(E58,'FG TYPE'!$B:$G,6,FALSE)*M58/1000)</f>
        <v>29.44</v>
      </c>
      <c r="M58" s="232" t="str">
        <f>IF(ISBLANK(VLOOKUP(E58,'FG TYPE'!$B:$I,8,FALSE)),"-",VLOOKUP(E58,'FG TYPE'!$B:$I,8,FALSE)*K58)</f>
        <v>-</v>
      </c>
      <c r="N58" s="280">
        <v>0</v>
      </c>
      <c r="O58" s="280">
        <v>0</v>
      </c>
      <c r="P58" s="280">
        <v>0</v>
      </c>
      <c r="Q58" s="116">
        <f t="shared" ref="Q58:Q62" si="51">IFERROR((N58+O58+P58)/(L58+O58+P58+N58),"")</f>
        <v>0</v>
      </c>
      <c r="R58" s="117"/>
    </row>
    <row r="59" spans="1:18" s="118" customFormat="1" ht="24.75" customHeight="1">
      <c r="A59" s="224">
        <v>45365</v>
      </c>
      <c r="B59" s="112" t="str">
        <f>IFERROR(VLOOKUP(E59,'FG TYPE'!$B:$E,4,FALSE),0)</f>
        <v>S01</v>
      </c>
      <c r="C59" s="94" t="s">
        <v>61</v>
      </c>
      <c r="D59" s="120">
        <v>20240212003</v>
      </c>
      <c r="E59" s="81" t="s">
        <v>168</v>
      </c>
      <c r="F59" s="83" t="str">
        <f>IFERROR(VLOOKUP(E59,'FG TYPE'!$B:$C,2,FALSE),0)</f>
        <v>0,127 T</v>
      </c>
      <c r="G59" s="94">
        <f>IFERROR(VLOOKUP(E59,'FG TYPE'!$B:$D,3,FALSE),0)/4</f>
        <v>9.25</v>
      </c>
      <c r="H59" s="114">
        <f t="shared" si="50"/>
        <v>0.76900900900900904</v>
      </c>
      <c r="I59" s="94">
        <v>3</v>
      </c>
      <c r="J59" s="94">
        <v>2</v>
      </c>
      <c r="K59" s="218">
        <v>21.34</v>
      </c>
      <c r="L59" s="229">
        <f>IF(ISBLANK(VLOOKUP(E59,'FG TYPE'!$B:$G,6,FALSE)),K59,VLOOKUP(E59,'FG TYPE'!$B:$G,6,FALSE)*M59/1000)</f>
        <v>21.34</v>
      </c>
      <c r="M59" s="232" t="str">
        <f>IF(ISBLANK(VLOOKUP(E59,'FG TYPE'!$B:$I,8,FALSE)),"-",VLOOKUP(E59,'FG TYPE'!$B:$I,8,FALSE)*K59)</f>
        <v>-</v>
      </c>
      <c r="N59" s="280">
        <v>0</v>
      </c>
      <c r="O59" s="280">
        <v>0</v>
      </c>
      <c r="P59" s="280">
        <v>0</v>
      </c>
      <c r="Q59" s="116">
        <f t="shared" si="51"/>
        <v>0</v>
      </c>
      <c r="R59" s="117"/>
    </row>
    <row r="60" spans="1:18" s="118" customFormat="1" ht="24.75" customHeight="1">
      <c r="A60" s="224">
        <v>45365</v>
      </c>
      <c r="B60" s="112" t="str">
        <f>IFERROR(VLOOKUP(E60,'FG TYPE'!$B:$E,4,FALSE),0)</f>
        <v>S01</v>
      </c>
      <c r="C60" s="94" t="s">
        <v>61</v>
      </c>
      <c r="D60" s="266">
        <v>20240301001</v>
      </c>
      <c r="E60" s="94" t="s">
        <v>68</v>
      </c>
      <c r="F60" s="83" t="str">
        <f>IFERROR(VLOOKUP(E60,'FG TYPE'!$B:$C,2,FALSE),0)</f>
        <v>0,080 A</v>
      </c>
      <c r="G60" s="94">
        <f>IFERROR(VLOOKUP(E60,'FG TYPE'!$B:$D,3,FALSE),0)</f>
        <v>16</v>
      </c>
      <c r="H60" s="114">
        <f t="shared" si="50"/>
        <v>1.1143229166666666</v>
      </c>
      <c r="I60" s="94">
        <v>24</v>
      </c>
      <c r="J60" s="94">
        <v>2</v>
      </c>
      <c r="K60" s="218">
        <v>427.9</v>
      </c>
      <c r="L60" s="229">
        <f>IF(ISBLANK(VLOOKUP(E60,'FG TYPE'!$B:$G,6,FALSE)),K60,VLOOKUP(E60,'FG TYPE'!$B:$G,6,FALSE)*M60/1000)</f>
        <v>427.9</v>
      </c>
      <c r="M60" s="232" t="str">
        <f>IF(ISBLANK(VLOOKUP(E60,'FG TYPE'!$B:$I,8,FALSE)),"-",VLOOKUP(E60,'FG TYPE'!$B:$I,8,FALSE)*K60)</f>
        <v>-</v>
      </c>
      <c r="N60" s="280">
        <v>0</v>
      </c>
      <c r="O60" s="280">
        <v>0</v>
      </c>
      <c r="P60" s="280">
        <v>0</v>
      </c>
      <c r="Q60" s="116">
        <f t="shared" si="51"/>
        <v>0</v>
      </c>
      <c r="R60" s="117"/>
    </row>
    <row r="61" spans="1:18" s="118" customFormat="1" ht="24.75" customHeight="1">
      <c r="A61" s="224">
        <v>45365</v>
      </c>
      <c r="B61" s="112" t="str">
        <f>IFERROR(VLOOKUP(E61,'FG TYPE'!$B:$E,4,FALSE),0)</f>
        <v>S01</v>
      </c>
      <c r="C61" s="94" t="s">
        <v>61</v>
      </c>
      <c r="D61" s="120">
        <v>20240305003</v>
      </c>
      <c r="E61" s="81" t="s">
        <v>169</v>
      </c>
      <c r="F61" s="83" t="str">
        <f>IFERROR(VLOOKUP(E61,'FG TYPE'!$B:$C,2,FALSE),0)</f>
        <v>0,160 T</v>
      </c>
      <c r="G61" s="94">
        <f>IFERROR(VLOOKUP(E61,'FG TYPE'!$B:$D,3,FALSE),0)/4</f>
        <v>13.25</v>
      </c>
      <c r="H61" s="114">
        <f t="shared" si="50"/>
        <v>0.75547169811320758</v>
      </c>
      <c r="I61" s="94">
        <v>2</v>
      </c>
      <c r="J61" s="94">
        <v>2</v>
      </c>
      <c r="K61" s="218">
        <v>20.02</v>
      </c>
      <c r="L61" s="229">
        <f>IF(ISBLANK(VLOOKUP(E61,'FG TYPE'!$B:$G,6,FALSE)),K61,VLOOKUP(E61,'FG TYPE'!$B:$G,6,FALSE)*M61/1000)</f>
        <v>20.02</v>
      </c>
      <c r="M61" s="232" t="str">
        <f>IF(ISBLANK(VLOOKUP(E61,'FG TYPE'!$B:$I,8,FALSE)),"-",VLOOKUP(E61,'FG TYPE'!$B:$I,8,FALSE)*K61)</f>
        <v>-</v>
      </c>
      <c r="N61" s="280">
        <v>0</v>
      </c>
      <c r="O61" s="280">
        <v>0</v>
      </c>
      <c r="P61" s="280">
        <v>0</v>
      </c>
      <c r="Q61" s="116">
        <f t="shared" si="51"/>
        <v>0</v>
      </c>
      <c r="R61" s="117"/>
    </row>
    <row r="62" spans="1:18" s="118" customFormat="1" ht="24.75" customHeight="1">
      <c r="A62" s="224">
        <v>45365</v>
      </c>
      <c r="B62" s="112" t="str">
        <f>IFERROR(VLOOKUP(E62,'FG TYPE'!$B:$E,4,FALSE),0)</f>
        <v>S01</v>
      </c>
      <c r="C62" s="94" t="s">
        <v>61</v>
      </c>
      <c r="D62" s="120">
        <v>20240306002</v>
      </c>
      <c r="E62" s="94" t="s">
        <v>67</v>
      </c>
      <c r="F62" s="83" t="str">
        <f>IFERROR(VLOOKUP(E62,'FG TYPE'!$B:$C,2,FALSE),0)</f>
        <v>0,160 A</v>
      </c>
      <c r="G62" s="94">
        <f>IFERROR(VLOOKUP(E62,'FG TYPE'!$B:$D,3,FALSE),0)/2</f>
        <v>28</v>
      </c>
      <c r="H62" s="114">
        <f t="shared" si="50"/>
        <v>0.81000000000000016</v>
      </c>
      <c r="I62" s="94">
        <v>12</v>
      </c>
      <c r="J62" s="94">
        <v>2</v>
      </c>
      <c r="K62" s="218">
        <v>272.16000000000003</v>
      </c>
      <c r="L62" s="229">
        <f>IF(ISBLANK(VLOOKUP(E62,'FG TYPE'!$B:$G,6,FALSE)),K62,VLOOKUP(E62,'FG TYPE'!$B:$G,6,FALSE)*M62/1000)</f>
        <v>272.16000000000003</v>
      </c>
      <c r="M62" s="232" t="str">
        <f>IF(ISBLANK(VLOOKUP(E62,'FG TYPE'!$B:$I,8,FALSE)),"-",VLOOKUP(E62,'FG TYPE'!$B:$I,8,FALSE)*K62)</f>
        <v>-</v>
      </c>
      <c r="N62" s="280">
        <v>0</v>
      </c>
      <c r="O62" s="280">
        <v>0</v>
      </c>
      <c r="P62" s="280">
        <v>0</v>
      </c>
      <c r="Q62" s="116">
        <f t="shared" si="51"/>
        <v>0</v>
      </c>
      <c r="R62" s="117"/>
    </row>
    <row r="63" spans="1:18" s="118" customFormat="1" ht="24.75" customHeight="1">
      <c r="A63" s="224">
        <v>45366</v>
      </c>
      <c r="B63" s="112" t="str">
        <f>IFERROR(VLOOKUP(E63,'FG TYPE'!$B:$E,4,FALSE),0)</f>
        <v>Y01</v>
      </c>
      <c r="C63" s="94" t="s">
        <v>61</v>
      </c>
      <c r="D63" s="121">
        <v>20240207003</v>
      </c>
      <c r="E63" s="94" t="s">
        <v>129</v>
      </c>
      <c r="F63" s="83" t="str">
        <f>IFERROR(VLOOKUP(E63,'FG TYPE'!$B:$C,2,FALSE),0)</f>
        <v>MK83</v>
      </c>
      <c r="G63" s="94">
        <f>IFERROR(VLOOKUP(E63,'FG TYPE'!$B:$D,3,FALSE),0)</f>
        <v>60</v>
      </c>
      <c r="H63" s="114">
        <f t="shared" ref="H63:H65" si="52">IF(M63="-",K63/I63/G63,M63/I63/60/G63)</f>
        <v>0.71608888888888889</v>
      </c>
      <c r="I63" s="94">
        <v>3</v>
      </c>
      <c r="J63" s="94">
        <v>2</v>
      </c>
      <c r="K63" s="226">
        <v>4864</v>
      </c>
      <c r="L63" s="229">
        <f>IF(ISBLANK(VLOOKUP(E63,'FG TYPE'!$B:$G,6,FALSE)),K63,VLOOKUP(E63,'FG TYPE'!$B:$G,6,FALSE)*M63/1000)</f>
        <v>155.76256665600002</v>
      </c>
      <c r="M63" s="232">
        <f>IF(ISBLANK(VLOOKUP(E63,'FG TYPE'!$B:$I,8,FALSE)),"-",VLOOKUP(E63,'FG TYPE'!$B:$I,8,FALSE)*K63)</f>
        <v>7733.76</v>
      </c>
      <c r="N63" s="280">
        <v>0</v>
      </c>
      <c r="O63" s="280">
        <v>0</v>
      </c>
      <c r="P63" s="280">
        <v>0</v>
      </c>
      <c r="Q63" s="116">
        <f t="shared" ref="Q63:Q65" si="53">IFERROR((N63+O63+P63)/(L63+O63+P63+N63),"")</f>
        <v>0</v>
      </c>
      <c r="R63" s="117"/>
    </row>
    <row r="64" spans="1:18" s="118" customFormat="1" ht="24.75" customHeight="1">
      <c r="A64" s="224">
        <v>45366</v>
      </c>
      <c r="B64" s="112" t="str">
        <f>IFERROR(VLOOKUP(E64,'FG TYPE'!$B:$E,4,FALSE),0)</f>
        <v>Y01</v>
      </c>
      <c r="C64" s="94" t="s">
        <v>61</v>
      </c>
      <c r="D64" s="120">
        <v>20240207005</v>
      </c>
      <c r="E64" s="81" t="s">
        <v>94</v>
      </c>
      <c r="F64" s="83" t="str">
        <f>IFERROR(VLOOKUP(E64,'FG TYPE'!$B:$C,2,FALSE),0)</f>
        <v>MM38 / MP98</v>
      </c>
      <c r="G64" s="94">
        <f>IFERROR(VLOOKUP(E64,'FG TYPE'!$B:$D,3,FALSE),0)</f>
        <v>50</v>
      </c>
      <c r="H64" s="114">
        <f t="shared" si="52"/>
        <v>0.84965999999999997</v>
      </c>
      <c r="I64" s="94">
        <v>5</v>
      </c>
      <c r="J64" s="94">
        <v>2</v>
      </c>
      <c r="K64" s="226">
        <v>9996</v>
      </c>
      <c r="L64" s="229">
        <f>IF(ISBLANK(VLOOKUP(E64,'FG TYPE'!$B:$G,6,FALSE)),K64,VLOOKUP(E64,'FG TYPE'!$B:$G,6,FALSE)*M64/1000)</f>
        <v>229.5101592</v>
      </c>
      <c r="M64" s="232">
        <f>IF(ISBLANK(VLOOKUP(E64,'FG TYPE'!$B:$I,8,FALSE)),"-",VLOOKUP(E64,'FG TYPE'!$B:$I,8,FALSE)*K64)</f>
        <v>12744.9</v>
      </c>
      <c r="N64" s="280">
        <v>0</v>
      </c>
      <c r="O64" s="280">
        <v>0</v>
      </c>
      <c r="P64" s="280">
        <v>0</v>
      </c>
      <c r="Q64" s="116">
        <f t="shared" si="53"/>
        <v>0</v>
      </c>
      <c r="R64" s="117"/>
    </row>
    <row r="65" spans="1:18" s="118" customFormat="1" ht="24.75" customHeight="1">
      <c r="A65" s="224">
        <v>45366</v>
      </c>
      <c r="B65" s="112" t="str">
        <f>IFERROR(VLOOKUP(E65,'FG TYPE'!$B:$E,4,FALSE),0)</f>
        <v>Y01</v>
      </c>
      <c r="C65" s="94" t="s">
        <v>61</v>
      </c>
      <c r="D65" s="121">
        <v>20240207004</v>
      </c>
      <c r="E65" s="94" t="s">
        <v>129</v>
      </c>
      <c r="F65" s="83" t="str">
        <f>IFERROR(VLOOKUP(E65,'FG TYPE'!$B:$C,2,FALSE),0)</f>
        <v>MK83</v>
      </c>
      <c r="G65" s="94">
        <f>IFERROR(VLOOKUP(E65,'FG TYPE'!$B:$D,3,FALSE),0)</f>
        <v>60</v>
      </c>
      <c r="H65" s="114">
        <f t="shared" si="52"/>
        <v>0.79926944444444459</v>
      </c>
      <c r="I65" s="94">
        <v>12</v>
      </c>
      <c r="J65" s="94">
        <v>2</v>
      </c>
      <c r="K65" s="226">
        <v>21716</v>
      </c>
      <c r="L65" s="229">
        <f>IF(ISBLANK(VLOOKUP(E65,'FG TYPE'!$B:$G,6,FALSE)),K65,VLOOKUP(E65,'FG TYPE'!$B:$G,6,FALSE)*M65/1000)</f>
        <v>695.42349866400002</v>
      </c>
      <c r="M65" s="232">
        <f>IF(ISBLANK(VLOOKUP(E65,'FG TYPE'!$B:$I,8,FALSE)),"-",VLOOKUP(E65,'FG TYPE'!$B:$I,8,FALSE)*K65)</f>
        <v>34528.44</v>
      </c>
      <c r="N65" s="280">
        <v>0</v>
      </c>
      <c r="O65" s="280">
        <v>0</v>
      </c>
      <c r="P65" s="280">
        <v>0</v>
      </c>
      <c r="Q65" s="116">
        <f t="shared" si="53"/>
        <v>0</v>
      </c>
      <c r="R65" s="117"/>
    </row>
    <row r="66" spans="1:18" s="119" customFormat="1" ht="24.75" customHeight="1">
      <c r="A66" s="224">
        <v>45366</v>
      </c>
      <c r="B66" s="112" t="str">
        <f>IFERROR(VLOOKUP(E66,'FG TYPE'!$B:$E,4,FALSE),0)</f>
        <v>Y01</v>
      </c>
      <c r="C66" s="94" t="s">
        <v>61</v>
      </c>
      <c r="D66" s="121">
        <v>20240301002</v>
      </c>
      <c r="E66" s="94" t="s">
        <v>94</v>
      </c>
      <c r="F66" s="83" t="str">
        <f>IFERROR(VLOOKUP(E66,'FG TYPE'!$B:$C,2,FALSE),0)</f>
        <v>MM38 / MP98</v>
      </c>
      <c r="G66" s="94">
        <f>IFERROR(VLOOKUP(E66,'FG TYPE'!$B:$D,3,FALSE),0)</f>
        <v>50</v>
      </c>
      <c r="H66" s="114">
        <f t="shared" ref="H66" si="54">IF(M66="-",K66/I66/G66,M66/I66/60/G66)</f>
        <v>0.9033374999999999</v>
      </c>
      <c r="I66" s="94">
        <v>8</v>
      </c>
      <c r="J66" s="94">
        <v>2</v>
      </c>
      <c r="K66" s="286">
        <v>17004</v>
      </c>
      <c r="L66" s="229">
        <f>IF(ISBLANK(VLOOKUP(E66,'FG TYPE'!$B:$G,6,FALSE)),K66,VLOOKUP(E66,'FG TYPE'!$B:$G,6,FALSE)*M66/1000)</f>
        <v>390.41524079999999</v>
      </c>
      <c r="M66" s="232">
        <f>IF(ISBLANK(VLOOKUP(E66,'FG TYPE'!$B:$I,8,FALSE)),"-",VLOOKUP(E66,'FG TYPE'!$B:$I,8,FALSE)*K66)</f>
        <v>21680.1</v>
      </c>
      <c r="N66" s="280">
        <v>0</v>
      </c>
      <c r="O66" s="280">
        <v>0</v>
      </c>
      <c r="P66" s="280">
        <v>0</v>
      </c>
      <c r="Q66" s="116">
        <f t="shared" ref="Q66" si="55">IFERROR((N66+O66+P66)/(L66+O66+P66+N66),"")</f>
        <v>0</v>
      </c>
      <c r="R66" s="117"/>
    </row>
    <row r="67" spans="1:18" s="119" customFormat="1" ht="24.75" customHeight="1">
      <c r="A67" s="224">
        <v>45366</v>
      </c>
      <c r="B67" s="112" t="str">
        <f>IFERROR(VLOOKUP(E67,'FG TYPE'!$B:$E,4,FALSE),0)</f>
        <v>S01</v>
      </c>
      <c r="C67" s="94" t="s">
        <v>61</v>
      </c>
      <c r="D67" s="266">
        <v>20240301001</v>
      </c>
      <c r="E67" s="94" t="s">
        <v>68</v>
      </c>
      <c r="F67" s="83" t="str">
        <f>IFERROR(VLOOKUP(E67,'FG TYPE'!$B:$C,2,FALSE),0)</f>
        <v>0,080 A</v>
      </c>
      <c r="G67" s="94">
        <f>IFERROR(VLOOKUP(E67,'FG TYPE'!$B:$D,3,FALSE),0)</f>
        <v>16</v>
      </c>
      <c r="H67" s="114">
        <f t="shared" ref="H67:H68" si="56">IF(M67="-",K67/I67/G67,M67/I67/60/G67)</f>
        <v>1.9395312499999999</v>
      </c>
      <c r="I67" s="94">
        <v>24</v>
      </c>
      <c r="J67" s="94">
        <v>2</v>
      </c>
      <c r="K67" s="287">
        <v>744.78</v>
      </c>
      <c r="L67" s="229">
        <f>IF(ISBLANK(VLOOKUP(E67,'FG TYPE'!$B:$G,6,FALSE)),K67,VLOOKUP(E67,'FG TYPE'!$B:$G,6,FALSE)*M67/1000)</f>
        <v>744.78</v>
      </c>
      <c r="M67" s="232" t="str">
        <f>IF(ISBLANK(VLOOKUP(E67,'FG TYPE'!$B:$I,8,FALSE)),"-",VLOOKUP(E67,'FG TYPE'!$B:$I,8,FALSE)*K67)</f>
        <v>-</v>
      </c>
      <c r="N67" s="280">
        <v>0</v>
      </c>
      <c r="O67" s="280">
        <v>0</v>
      </c>
      <c r="P67" s="280">
        <v>0</v>
      </c>
      <c r="Q67" s="116">
        <f t="shared" ref="Q67:Q68" si="57">IFERROR((N67+O67+P67)/(L67+O67+P67+N67),"")</f>
        <v>0</v>
      </c>
      <c r="R67" s="117"/>
    </row>
    <row r="68" spans="1:18" s="119" customFormat="1" ht="24.75" customHeight="1">
      <c r="A68" s="224">
        <v>45366</v>
      </c>
      <c r="B68" s="112" t="str">
        <f>IFERROR(VLOOKUP(E68,'FG TYPE'!$B:$E,4,FALSE),0)</f>
        <v>S01</v>
      </c>
      <c r="C68" s="94" t="s">
        <v>61</v>
      </c>
      <c r="D68" s="120">
        <v>20240306002</v>
      </c>
      <c r="E68" s="94" t="s">
        <v>67</v>
      </c>
      <c r="F68" s="83" t="str">
        <f>IFERROR(VLOOKUP(E68,'FG TYPE'!$B:$C,2,FALSE),0)</f>
        <v>0,160 A</v>
      </c>
      <c r="G68" s="94">
        <f>IFERROR(VLOOKUP(E68,'FG TYPE'!$B:$D,3,FALSE),0)/4</f>
        <v>14</v>
      </c>
      <c r="H68" s="114">
        <f t="shared" si="56"/>
        <v>0.62714285714285711</v>
      </c>
      <c r="I68" s="94">
        <v>2</v>
      </c>
      <c r="J68" s="94">
        <v>2</v>
      </c>
      <c r="K68" s="287">
        <v>17.559999999999999</v>
      </c>
      <c r="L68" s="229">
        <f>IF(ISBLANK(VLOOKUP(E68,'FG TYPE'!$B:$G,6,FALSE)),K68,VLOOKUP(E68,'FG TYPE'!$B:$G,6,FALSE)*M68/1000)</f>
        <v>17.559999999999999</v>
      </c>
      <c r="M68" s="232" t="str">
        <f>IF(ISBLANK(VLOOKUP(E68,'FG TYPE'!$B:$I,8,FALSE)),"-",VLOOKUP(E68,'FG TYPE'!$B:$I,8,FALSE)*K68)</f>
        <v>-</v>
      </c>
      <c r="N68" s="280">
        <v>0</v>
      </c>
      <c r="O68" s="280">
        <v>0</v>
      </c>
      <c r="P68" s="280">
        <v>0</v>
      </c>
      <c r="Q68" s="116">
        <f t="shared" si="57"/>
        <v>0</v>
      </c>
      <c r="R68" s="117"/>
    </row>
    <row r="69" spans="1:18" s="119" customFormat="1" ht="24.75" customHeight="1">
      <c r="A69" s="224">
        <v>45367</v>
      </c>
      <c r="B69" s="112" t="str">
        <f>IFERROR(VLOOKUP(E69,'FG TYPE'!$B:$E,4,FALSE),0)</f>
        <v>Y01</v>
      </c>
      <c r="C69" s="94" t="s">
        <v>61</v>
      </c>
      <c r="D69" s="266">
        <v>20240122001</v>
      </c>
      <c r="E69" s="81" t="s">
        <v>140</v>
      </c>
      <c r="F69" s="83" t="str">
        <f>IFERROR(VLOOKUP(E69,'FG TYPE'!$B:$C,2,FALSE),0)</f>
        <v>MK09</v>
      </c>
      <c r="G69" s="94">
        <f>IFERROR(VLOOKUP(E69,'FG TYPE'!$B:$D,3,FALSE),0)</f>
        <v>50</v>
      </c>
      <c r="H69" s="114">
        <f t="shared" ref="H69" si="58">IF(M69="-",K69/I69/G69,M69/I69/60/G69)</f>
        <v>0.80130111111111124</v>
      </c>
      <c r="I69" s="94">
        <v>9</v>
      </c>
      <c r="J69" s="94">
        <v>2</v>
      </c>
      <c r="K69" s="226">
        <v>13607</v>
      </c>
      <c r="L69" s="229">
        <f>IF(ISBLANK(VLOOKUP(E69,'FG TYPE'!$B:$G,6,FALSE)),K69,VLOOKUP(E69,'FG TYPE'!$B:$G,6,FALSE)*M69/1000)</f>
        <v>473.809347</v>
      </c>
      <c r="M69" s="232">
        <f>IF(ISBLANK(VLOOKUP(E69,'FG TYPE'!$B:$I,8,FALSE)),"-",VLOOKUP(E69,'FG TYPE'!$B:$I,8,FALSE)*K69)</f>
        <v>21635.13</v>
      </c>
      <c r="N69" s="280">
        <v>0</v>
      </c>
      <c r="O69" s="280">
        <v>0</v>
      </c>
      <c r="P69" s="280">
        <v>0</v>
      </c>
      <c r="Q69" s="116">
        <f t="shared" ref="Q69" si="59">IFERROR((N69+O69+P69)/(L69+O69+P69+N69),"")</f>
        <v>0</v>
      </c>
      <c r="R69" s="117"/>
    </row>
    <row r="70" spans="1:18" s="119" customFormat="1" ht="24.75" customHeight="1">
      <c r="A70" s="224">
        <v>45367</v>
      </c>
      <c r="B70" s="112" t="str">
        <f>IFERROR(VLOOKUP(E70,'FG TYPE'!$B:$E,4,FALSE),0)</f>
        <v>Y01</v>
      </c>
      <c r="C70" s="94" t="s">
        <v>61</v>
      </c>
      <c r="D70" s="121">
        <v>20240207004</v>
      </c>
      <c r="E70" s="94" t="s">
        <v>129</v>
      </c>
      <c r="F70" s="83" t="str">
        <f>IFERROR(VLOOKUP(E70,'FG TYPE'!$B:$C,2,FALSE),0)</f>
        <v>MK83</v>
      </c>
      <c r="G70" s="94">
        <f>IFERROR(VLOOKUP(E70,'FG TYPE'!$B:$D,3,FALSE),0)</f>
        <v>60</v>
      </c>
      <c r="H70" s="114">
        <f t="shared" ref="H70" si="60">IF(M70="-",K70/I70/G70,M70/I70/60/G70)</f>
        <v>0.83592777777777783</v>
      </c>
      <c r="I70" s="94">
        <v>9</v>
      </c>
      <c r="J70" s="94">
        <v>2</v>
      </c>
      <c r="K70" s="226">
        <v>17034</v>
      </c>
      <c r="L70" s="229">
        <f>IF(ISBLANK(VLOOKUP(E70,'FG TYPE'!$B:$G,6,FALSE)),K70,VLOOKUP(E70,'FG TYPE'!$B:$G,6,FALSE)*M70/1000)</f>
        <v>545.48921883599996</v>
      </c>
      <c r="M70" s="232">
        <f>IF(ISBLANK(VLOOKUP(E70,'FG TYPE'!$B:$I,8,FALSE)),"-",VLOOKUP(E70,'FG TYPE'!$B:$I,8,FALSE)*K70)</f>
        <v>27084.06</v>
      </c>
      <c r="N70" s="280">
        <v>0</v>
      </c>
      <c r="O70" s="280">
        <v>0</v>
      </c>
      <c r="P70" s="280">
        <v>0</v>
      </c>
      <c r="Q70" s="116">
        <f t="shared" ref="Q70" si="61">IFERROR((N70+O70+P70)/(L70+O70+P70+N70),"")</f>
        <v>0</v>
      </c>
      <c r="R70" s="117"/>
    </row>
    <row r="71" spans="1:18" s="119" customFormat="1" ht="24.75" customHeight="1">
      <c r="A71" s="224">
        <v>45367</v>
      </c>
      <c r="B71" s="112" t="str">
        <f>IFERROR(VLOOKUP(E71,'FG TYPE'!$B:$E,4,FALSE),0)</f>
        <v>S01</v>
      </c>
      <c r="C71" s="94" t="s">
        <v>61</v>
      </c>
      <c r="D71" s="121">
        <v>20240305002</v>
      </c>
      <c r="E71" s="94" t="s">
        <v>68</v>
      </c>
      <c r="F71" s="83" t="str">
        <f>IFERROR(VLOOKUP(E71,'FG TYPE'!$B:$C,2,FALSE),0)</f>
        <v>0,080 A</v>
      </c>
      <c r="G71" s="94">
        <f>IFERROR(VLOOKUP(E71,'FG TYPE'!$B:$D,3,FALSE),0)</f>
        <v>16</v>
      </c>
      <c r="H71" s="114">
        <f t="shared" ref="H71" si="62">IF(M71="-",K71/I71/G71,M71/I71/60/G71)</f>
        <v>2.1659999999999999</v>
      </c>
      <c r="I71" s="94">
        <v>15</v>
      </c>
      <c r="J71" s="94">
        <v>2</v>
      </c>
      <c r="K71" s="218">
        <v>519.84</v>
      </c>
      <c r="L71" s="229">
        <f>IF(ISBLANK(VLOOKUP(E71,'FG TYPE'!$B:$G,6,FALSE)),K71,VLOOKUP(E71,'FG TYPE'!$B:$G,6,FALSE)*M71/1000)</f>
        <v>519.84</v>
      </c>
      <c r="M71" s="232" t="str">
        <f>IF(ISBLANK(VLOOKUP(E71,'FG TYPE'!$B:$I,8,FALSE)),"-",VLOOKUP(E71,'FG TYPE'!$B:$I,8,FALSE)*K71)</f>
        <v>-</v>
      </c>
      <c r="N71" s="280">
        <v>0</v>
      </c>
      <c r="O71" s="280">
        <v>0</v>
      </c>
      <c r="P71" s="280">
        <v>0</v>
      </c>
      <c r="Q71" s="116">
        <f t="shared" ref="Q71" si="63">IFERROR((N71+O71+P71)/(L71+O71+P71+N71),"")</f>
        <v>0</v>
      </c>
      <c r="R71" s="117"/>
    </row>
    <row r="72" spans="1:18" s="119" customFormat="1" ht="24.75" customHeight="1">
      <c r="A72" s="224">
        <v>45369</v>
      </c>
      <c r="B72" s="112" t="str">
        <f>IFERROR(VLOOKUP(E72,'FG TYPE'!$B:$E,4,FALSE),0)</f>
        <v>Y01</v>
      </c>
      <c r="C72" s="94" t="s">
        <v>61</v>
      </c>
      <c r="D72" s="266">
        <v>20240122001</v>
      </c>
      <c r="E72" s="81" t="s">
        <v>140</v>
      </c>
      <c r="F72" s="83" t="str">
        <f>IFERROR(VLOOKUP(E72,'FG TYPE'!$B:$C,2,FALSE),0)</f>
        <v>MK09</v>
      </c>
      <c r="G72" s="94">
        <f>IFERROR(VLOOKUP(E72,'FG TYPE'!$B:$D,3,FALSE),0)</f>
        <v>50</v>
      </c>
      <c r="H72" s="114">
        <f t="shared" ref="H72" si="64">IF(M72="-",K72/I72/G72,M72/I72/60/G72)</f>
        <v>0.72212500000000002</v>
      </c>
      <c r="I72" s="94">
        <v>4</v>
      </c>
      <c r="J72" s="94">
        <v>2</v>
      </c>
      <c r="K72" s="226">
        <v>5450</v>
      </c>
      <c r="L72" s="229">
        <f>IF(ISBLANK(VLOOKUP(E72,'FG TYPE'!$B:$G,6,FALSE)),K72,VLOOKUP(E72,'FG TYPE'!$B:$G,6,FALSE)*M72/1000)</f>
        <v>189.77444999999997</v>
      </c>
      <c r="M72" s="232">
        <f>IF(ISBLANK(VLOOKUP(E72,'FG TYPE'!$B:$I,8,FALSE)),"-",VLOOKUP(E72,'FG TYPE'!$B:$I,8,FALSE)*K72)</f>
        <v>8665.5</v>
      </c>
      <c r="N72" s="280">
        <v>0</v>
      </c>
      <c r="O72" s="280">
        <v>0</v>
      </c>
      <c r="P72" s="280">
        <v>0</v>
      </c>
      <c r="Q72" s="116">
        <f t="shared" ref="Q72" si="65">IFERROR((N72+O72+P72)/(L72+O72+P72+N72),"")</f>
        <v>0</v>
      </c>
      <c r="R72" s="117"/>
    </row>
    <row r="73" spans="1:18" s="119" customFormat="1" ht="24.75" customHeight="1">
      <c r="A73" s="224">
        <v>45369</v>
      </c>
      <c r="B73" s="112" t="str">
        <f>IFERROR(VLOOKUP(E73,'FG TYPE'!$B:$E,4,FALSE),0)</f>
        <v>Y01</v>
      </c>
      <c r="C73" s="94" t="s">
        <v>61</v>
      </c>
      <c r="D73" s="120">
        <v>20240124003</v>
      </c>
      <c r="E73" s="94" t="s">
        <v>87</v>
      </c>
      <c r="F73" s="83" t="str">
        <f>IFERROR(VLOOKUP(E73,'FG TYPE'!$B:$C,2,FALSE),0)</f>
        <v>28#*2C+24#*2C+AL+D+</v>
      </c>
      <c r="G73" s="94">
        <f>IFERROR(VLOOKUP(E73,'FG TYPE'!$B:$D,3,FALSE),0)</f>
        <v>60</v>
      </c>
      <c r="H73" s="114">
        <f t="shared" ref="H73" si="66">IF(M73="-",K73/I73/G73,M73/I73/60/G73)</f>
        <v>0.73645833333333333</v>
      </c>
      <c r="I73" s="94">
        <v>2</v>
      </c>
      <c r="J73" s="94">
        <v>2</v>
      </c>
      <c r="K73" s="226">
        <v>1750</v>
      </c>
      <c r="L73" s="229">
        <f>IF(ISBLANK(VLOOKUP(E73,'FG TYPE'!$B:$G,6,FALSE)),K73,VLOOKUP(E73,'FG TYPE'!$B:$G,6,FALSE)*M73/1000)</f>
        <v>141.81005999999999</v>
      </c>
      <c r="M73" s="232">
        <f>IF(ISBLANK(VLOOKUP(E73,'FG TYPE'!$B:$I,8,FALSE)),"-",VLOOKUP(E73,'FG TYPE'!$B:$I,8,FALSE)*K73)</f>
        <v>5302.5</v>
      </c>
      <c r="N73" s="280">
        <v>0</v>
      </c>
      <c r="O73" s="280">
        <v>0</v>
      </c>
      <c r="P73" s="280">
        <v>0</v>
      </c>
      <c r="Q73" s="116">
        <f t="shared" ref="Q73" si="67">IFERROR((N73+O73+P73)/(L73+O73+P73+N73),"")</f>
        <v>0</v>
      </c>
      <c r="R73" s="117"/>
    </row>
    <row r="74" spans="1:18" s="119" customFormat="1" ht="24.75" customHeight="1">
      <c r="A74" s="224">
        <v>45369</v>
      </c>
      <c r="B74" s="112" t="str">
        <f>IFERROR(VLOOKUP(E74,'FG TYPE'!$B:$E,4,FALSE),0)</f>
        <v>Y01</v>
      </c>
      <c r="C74" s="94" t="s">
        <v>61</v>
      </c>
      <c r="D74" s="121">
        <v>20240207006</v>
      </c>
      <c r="E74" s="94" t="s">
        <v>86</v>
      </c>
      <c r="F74" s="83" t="str">
        <f>IFERROR(VLOOKUP(E74,'FG TYPE'!$B:$C,2,FALSE),0)</f>
        <v>28#*2C+24#*2C+AL+D+</v>
      </c>
      <c r="G74" s="94">
        <f>IFERROR(VLOOKUP(E74,'FG TYPE'!$B:$D,3,FALSE),0)</f>
        <v>60</v>
      </c>
      <c r="H74" s="114">
        <f t="shared" ref="H74" si="68">IF(M74="-",K74/I74/G74,M74/I74/60/G74)</f>
        <v>0.7914472222222223</v>
      </c>
      <c r="I74" s="94">
        <v>10</v>
      </c>
      <c r="J74" s="94">
        <v>2</v>
      </c>
      <c r="K74" s="226">
        <v>15655</v>
      </c>
      <c r="L74" s="229">
        <f>IF(ISBLANK(VLOOKUP(E74,'FG TYPE'!$B:$G,6,FALSE)),K74,VLOOKUP(E74,'FG TYPE'!$B:$G,6,FALSE)*M74/1000)</f>
        <v>761.99272240000005</v>
      </c>
      <c r="M74" s="232">
        <f>IF(ISBLANK(VLOOKUP(E74,'FG TYPE'!$B:$I,8,FALSE)),"-",VLOOKUP(E74,'FG TYPE'!$B:$I,8,FALSE)*K74)</f>
        <v>28492.100000000002</v>
      </c>
      <c r="N74" s="280">
        <v>0</v>
      </c>
      <c r="O74" s="280">
        <v>0</v>
      </c>
      <c r="P74" s="280">
        <v>0</v>
      </c>
      <c r="Q74" s="116">
        <f t="shared" ref="Q74" si="69">IFERROR((N74+O74+P74)/(L74+O74+P74+N74),"")</f>
        <v>0</v>
      </c>
      <c r="R74" s="117"/>
    </row>
    <row r="75" spans="1:18" s="119" customFormat="1" ht="24.75" customHeight="1">
      <c r="A75" s="224">
        <v>45369</v>
      </c>
      <c r="B75" s="112" t="str">
        <f>IFERROR(VLOOKUP(E75,'FG TYPE'!$B:$E,4,FALSE),0)</f>
        <v>Y01</v>
      </c>
      <c r="C75" s="94" t="s">
        <v>61</v>
      </c>
      <c r="D75" s="120">
        <v>20240301002</v>
      </c>
      <c r="E75" s="94" t="s">
        <v>94</v>
      </c>
      <c r="F75" s="83" t="str">
        <f>IFERROR(VLOOKUP(E75,'FG TYPE'!$B:$C,2,FALSE),0)</f>
        <v>MM38 / MP98</v>
      </c>
      <c r="G75" s="94">
        <f>IFERROR(VLOOKUP(E75,'FG TYPE'!$B:$D,3,FALSE),0)</f>
        <v>50</v>
      </c>
      <c r="H75" s="114">
        <f t="shared" ref="H75" si="70">IF(M75="-",K75/I75/G75,M75/I75/60/G75)</f>
        <v>0.80537499999999995</v>
      </c>
      <c r="I75" s="94">
        <v>10</v>
      </c>
      <c r="J75" s="94">
        <v>2</v>
      </c>
      <c r="K75" s="226">
        <v>18950</v>
      </c>
      <c r="L75" s="229">
        <f>IF(ISBLANK(VLOOKUP(E75,'FG TYPE'!$B:$G,6,FALSE)),K75,VLOOKUP(E75,'FG TYPE'!$B:$G,6,FALSE)*M75/1000)</f>
        <v>435.09578999999997</v>
      </c>
      <c r="M75" s="232">
        <f>IF(ISBLANK(VLOOKUP(E75,'FG TYPE'!$B:$I,8,FALSE)),"-",VLOOKUP(E75,'FG TYPE'!$B:$I,8,FALSE)*K75)</f>
        <v>24161.25</v>
      </c>
      <c r="N75" s="280">
        <v>0</v>
      </c>
      <c r="O75" s="280">
        <v>0</v>
      </c>
      <c r="P75" s="280">
        <v>0</v>
      </c>
      <c r="Q75" s="116">
        <f t="shared" ref="Q75" si="71">IFERROR((N75+O75+P75)/(L75+O75+P75+N75),"")</f>
        <v>0</v>
      </c>
      <c r="R75" s="117"/>
    </row>
    <row r="76" spans="1:18" s="118" customFormat="1" ht="25.5" customHeight="1">
      <c r="A76" s="224">
        <v>45369</v>
      </c>
      <c r="B76" s="112" t="str">
        <f>IFERROR(VLOOKUP(E76,'FG TYPE'!$B:$E,4,FALSE),0)</f>
        <v>S01</v>
      </c>
      <c r="C76" s="94" t="s">
        <v>61</v>
      </c>
      <c r="D76" s="121">
        <v>20240305002</v>
      </c>
      <c r="E76" s="94" t="s">
        <v>68</v>
      </c>
      <c r="F76" s="83" t="str">
        <f>IFERROR(VLOOKUP(E76,'FG TYPE'!$B:$C,2,FALSE),0)</f>
        <v>0,080 A</v>
      </c>
      <c r="G76" s="94">
        <f>IFERROR(VLOOKUP(E76,'FG TYPE'!$B:$D,3,FALSE),0)</f>
        <v>16</v>
      </c>
      <c r="H76" s="114">
        <f t="shared" ref="H76" si="72">IF(M76="-",K76/I76/G76,M76/I76/60/G76)</f>
        <v>1.5726562499999999</v>
      </c>
      <c r="I76" s="94">
        <v>24</v>
      </c>
      <c r="J76" s="94">
        <v>2</v>
      </c>
      <c r="K76" s="218">
        <v>603.9</v>
      </c>
      <c r="L76" s="229">
        <f>IF(ISBLANK(VLOOKUP(E76,'FG TYPE'!$B:$G,6,FALSE)),K76,VLOOKUP(E76,'FG TYPE'!$B:$G,6,FALSE)*M76/1000)</f>
        <v>603.9</v>
      </c>
      <c r="M76" s="232" t="str">
        <f>IF(ISBLANK(VLOOKUP(E76,'FG TYPE'!$B:$I,8,FALSE)),"-",VLOOKUP(E76,'FG TYPE'!$B:$I,8,FALSE)*K76)</f>
        <v>-</v>
      </c>
      <c r="N76" s="280">
        <v>0</v>
      </c>
      <c r="O76" s="280">
        <v>0</v>
      </c>
      <c r="P76" s="280">
        <v>0</v>
      </c>
      <c r="Q76" s="116">
        <f t="shared" ref="Q76" si="73">IFERROR((N76+O76+P76)/(L76+O76+P76+N76),"")</f>
        <v>0</v>
      </c>
      <c r="R76" s="117"/>
    </row>
    <row r="77" spans="1:18" s="118" customFormat="1" ht="25.5" customHeight="1">
      <c r="A77" s="224">
        <v>45370</v>
      </c>
      <c r="B77" s="112" t="str">
        <f>IFERROR(VLOOKUP(E77,'FG TYPE'!$B:$E,4,FALSE),0)</f>
        <v>Y01</v>
      </c>
      <c r="C77" s="94" t="s">
        <v>61</v>
      </c>
      <c r="D77" s="121">
        <v>20240207004</v>
      </c>
      <c r="E77" s="94" t="s">
        <v>129</v>
      </c>
      <c r="F77" s="83" t="str">
        <f>IFERROR(VLOOKUP(E77,'FG TYPE'!$B:$C,2,FALSE),0)</f>
        <v>MK83</v>
      </c>
      <c r="G77" s="94">
        <f>IFERROR(VLOOKUP(E77,'FG TYPE'!$B:$D,3,FALSE),0)</f>
        <v>60</v>
      </c>
      <c r="H77" s="114">
        <f t="shared" ref="H77" si="74">IF(M77="-",K77/I77/G77,M77/I77/60/G77)</f>
        <v>0.7729166666666667</v>
      </c>
      <c r="I77" s="94">
        <v>1</v>
      </c>
      <c r="J77" s="94">
        <v>2</v>
      </c>
      <c r="K77" s="226">
        <v>1750</v>
      </c>
      <c r="L77" s="229">
        <f>IF(ISBLANK(VLOOKUP(E77,'FG TYPE'!$B:$G,6,FALSE)),K77,VLOOKUP(E77,'FG TYPE'!$B:$G,6,FALSE)*M77/1000)</f>
        <v>56.041219499999997</v>
      </c>
      <c r="M77" s="232">
        <f>IF(ISBLANK(VLOOKUP(E77,'FG TYPE'!$B:$I,8,FALSE)),"-",VLOOKUP(E77,'FG TYPE'!$B:$I,8,FALSE)*K77)</f>
        <v>2782.5</v>
      </c>
      <c r="N77" s="280">
        <v>0</v>
      </c>
      <c r="O77" s="280">
        <v>0</v>
      </c>
      <c r="P77" s="280">
        <v>0</v>
      </c>
      <c r="Q77" s="116">
        <f t="shared" ref="Q77" si="75">IFERROR((N77+O77+P77)/(L77+O77+P77+N77),"")</f>
        <v>0</v>
      </c>
      <c r="R77" s="117"/>
    </row>
    <row r="78" spans="1:18" s="119" customFormat="1" ht="24.75" customHeight="1">
      <c r="A78" s="224">
        <v>45370</v>
      </c>
      <c r="B78" s="112" t="str">
        <f>IFERROR(VLOOKUP(E78,'FG TYPE'!$B:$E,4,FALSE),0)</f>
        <v>Y01</v>
      </c>
      <c r="C78" s="94" t="s">
        <v>61</v>
      </c>
      <c r="D78" s="121">
        <v>20240301004</v>
      </c>
      <c r="E78" s="94" t="s">
        <v>129</v>
      </c>
      <c r="F78" s="83" t="str">
        <f>IFERROR(VLOOKUP(E78,'FG TYPE'!$B:$C,2,FALSE),0)</f>
        <v>MK83</v>
      </c>
      <c r="G78" s="94">
        <f>IFERROR(VLOOKUP(E78,'FG TYPE'!$B:$D,3,FALSE),0)</f>
        <v>60</v>
      </c>
      <c r="H78" s="114">
        <f t="shared" ref="H78" si="76">IF(M78="-",K78/I78/G78,M78/I78/60/G78)</f>
        <v>0.85037820512820517</v>
      </c>
      <c r="I78" s="94">
        <v>13</v>
      </c>
      <c r="J78" s="94">
        <v>2</v>
      </c>
      <c r="K78" s="226">
        <v>25030</v>
      </c>
      <c r="L78" s="229">
        <f>IF(ISBLANK(VLOOKUP(E78,'FG TYPE'!$B:$G,6,FALSE)),K78,VLOOKUP(E78,'FG TYPE'!$B:$G,6,FALSE)*M78/1000)</f>
        <v>801.54955662000009</v>
      </c>
      <c r="M78" s="232">
        <f>IF(ISBLANK(VLOOKUP(E78,'FG TYPE'!$B:$I,8,FALSE)),"-",VLOOKUP(E78,'FG TYPE'!$B:$I,8,FALSE)*K78)</f>
        <v>39797.700000000004</v>
      </c>
      <c r="N78" s="280">
        <v>0</v>
      </c>
      <c r="O78" s="280">
        <v>0</v>
      </c>
      <c r="P78" s="280">
        <v>0</v>
      </c>
      <c r="Q78" s="116">
        <f t="shared" ref="Q78" si="77">IFERROR((N78+O78+P78)/(L78+O78+P78+N78),"")</f>
        <v>0</v>
      </c>
      <c r="R78" s="117"/>
    </row>
    <row r="79" spans="1:18" s="119" customFormat="1" ht="24.75" customHeight="1">
      <c r="A79" s="224">
        <v>45370</v>
      </c>
      <c r="B79" s="112" t="str">
        <f>IFERROR(VLOOKUP(E79,'FG TYPE'!$B:$E,4,FALSE),0)</f>
        <v>Y01</v>
      </c>
      <c r="C79" s="94" t="s">
        <v>61</v>
      </c>
      <c r="D79" s="120">
        <v>20240301002</v>
      </c>
      <c r="E79" s="94" t="s">
        <v>94</v>
      </c>
      <c r="F79" s="83" t="str">
        <f>IFERROR(VLOOKUP(E79,'FG TYPE'!$B:$C,2,FALSE),0)</f>
        <v>MM38 / MP98</v>
      </c>
      <c r="G79" s="94">
        <f>IFERROR(VLOOKUP(E79,'FG TYPE'!$B:$D,3,FALSE),0)</f>
        <v>50</v>
      </c>
      <c r="H79" s="114">
        <f t="shared" ref="H79" si="78">IF(M79="-",K79/I79/G79,M79/I79/60/G79)</f>
        <v>0.82969107142857124</v>
      </c>
      <c r="I79" s="94">
        <v>14</v>
      </c>
      <c r="J79" s="94">
        <v>2</v>
      </c>
      <c r="K79" s="226">
        <v>27331</v>
      </c>
      <c r="L79" s="229">
        <f>IF(ISBLANK(VLOOKUP(E79,'FG TYPE'!$B:$G,6,FALSE)),K79,VLOOKUP(E79,'FG TYPE'!$B:$G,6,FALSE)*M79/1000)</f>
        <v>627.52522619999991</v>
      </c>
      <c r="M79" s="232">
        <f>IF(ISBLANK(VLOOKUP(E79,'FG TYPE'!$B:$I,8,FALSE)),"-",VLOOKUP(E79,'FG TYPE'!$B:$I,8,FALSE)*K79)</f>
        <v>34847.024999999994</v>
      </c>
      <c r="N79" s="280">
        <v>0</v>
      </c>
      <c r="O79" s="280">
        <v>0</v>
      </c>
      <c r="P79" s="280">
        <v>0</v>
      </c>
      <c r="Q79" s="116">
        <f t="shared" ref="Q79" si="79">IFERROR((N79+O79+P79)/(L79+O79+P79+N79),"")</f>
        <v>0</v>
      </c>
      <c r="R79" s="117"/>
    </row>
    <row r="80" spans="1:18" s="119" customFormat="1" ht="24.75" customHeight="1">
      <c r="A80" s="224">
        <v>45370</v>
      </c>
      <c r="B80" s="112" t="str">
        <f>IFERROR(VLOOKUP(E80,'FG TYPE'!$B:$E,4,FALSE),0)</f>
        <v>S01</v>
      </c>
      <c r="C80" s="94" t="s">
        <v>61</v>
      </c>
      <c r="D80" s="266">
        <v>20240206020</v>
      </c>
      <c r="E80" s="94" t="s">
        <v>133</v>
      </c>
      <c r="F80" s="83" t="str">
        <f>IFERROR(VLOOKUP(E80,'FG TYPE'!$B:$C,2,FALSE),0)</f>
        <v>0,080 UEW</v>
      </c>
      <c r="G80" s="94">
        <f>IFERROR(VLOOKUP(E80,'FG TYPE'!$B:$D,3,FALSE),0)</f>
        <v>13</v>
      </c>
      <c r="H80" s="114">
        <f t="shared" ref="H80:H81" si="80">IF(M80="-",K80/I80/G80,M80/I80/60/G80)</f>
        <v>0.73876923076923084</v>
      </c>
      <c r="I80" s="94">
        <v>10</v>
      </c>
      <c r="J80" s="94">
        <v>2</v>
      </c>
      <c r="K80" s="218">
        <v>96.04</v>
      </c>
      <c r="L80" s="229">
        <f>IF(ISBLANK(VLOOKUP(E80,'FG TYPE'!$B:$G,6,FALSE)),K80,VLOOKUP(E80,'FG TYPE'!$B:$G,6,FALSE)*M80/1000)</f>
        <v>96.04</v>
      </c>
      <c r="M80" s="232" t="str">
        <f>IF(ISBLANK(VLOOKUP(E80,'FG TYPE'!$B:$I,8,FALSE)),"-",VLOOKUP(E80,'FG TYPE'!$B:$I,8,FALSE)*K80)</f>
        <v>-</v>
      </c>
      <c r="N80" s="280">
        <v>0</v>
      </c>
      <c r="O80" s="280">
        <v>0</v>
      </c>
      <c r="P80" s="280">
        <v>0</v>
      </c>
      <c r="Q80" s="116">
        <f t="shared" ref="Q80:Q81" si="81">IFERROR((N80+O80+P80)/(L80+O80+P80+N80),"")</f>
        <v>0</v>
      </c>
      <c r="R80" s="117"/>
    </row>
    <row r="81" spans="1:18" s="119" customFormat="1" ht="24.75" customHeight="1">
      <c r="A81" s="224">
        <v>45370</v>
      </c>
      <c r="B81" s="112" t="str">
        <f>IFERROR(VLOOKUP(E81,'FG TYPE'!$B:$E,4,FALSE),0)</f>
        <v>S01</v>
      </c>
      <c r="C81" s="94" t="s">
        <v>61</v>
      </c>
      <c r="D81" s="120">
        <v>20240313001</v>
      </c>
      <c r="E81" s="94" t="s">
        <v>68</v>
      </c>
      <c r="F81" s="83" t="str">
        <f>IFERROR(VLOOKUP(E81,'FG TYPE'!$B:$C,2,FALSE),0)</f>
        <v>0,080 A</v>
      </c>
      <c r="G81" s="94">
        <f>IFERROR(VLOOKUP(E81,'FG TYPE'!$B:$D,3,FALSE),0)</f>
        <v>16</v>
      </c>
      <c r="H81" s="114">
        <f t="shared" si="80"/>
        <v>1.0426562500000001</v>
      </c>
      <c r="I81" s="94">
        <v>24</v>
      </c>
      <c r="J81" s="94">
        <v>2</v>
      </c>
      <c r="K81" s="218">
        <v>400.38</v>
      </c>
      <c r="L81" s="229">
        <f>IF(ISBLANK(VLOOKUP(E81,'FG TYPE'!$B:$G,6,FALSE)),K81,VLOOKUP(E81,'FG TYPE'!$B:$G,6,FALSE)*M81/1000)</f>
        <v>400.38</v>
      </c>
      <c r="M81" s="232" t="str">
        <f>IF(ISBLANK(VLOOKUP(E81,'FG TYPE'!$B:$I,8,FALSE)),"-",VLOOKUP(E81,'FG TYPE'!$B:$I,8,FALSE)*K81)</f>
        <v>-</v>
      </c>
      <c r="N81" s="280">
        <v>0</v>
      </c>
      <c r="O81" s="280">
        <v>0</v>
      </c>
      <c r="P81" s="280">
        <v>0</v>
      </c>
      <c r="Q81" s="116">
        <f t="shared" si="81"/>
        <v>0</v>
      </c>
      <c r="R81" s="117"/>
    </row>
    <row r="82" spans="1:18" s="119" customFormat="1" ht="24.75" customHeight="1">
      <c r="A82" s="224">
        <v>45371</v>
      </c>
      <c r="B82" s="112" t="str">
        <f>IFERROR(VLOOKUP(E82,'FG TYPE'!$B:$E,4,FALSE),0)</f>
        <v>Y01</v>
      </c>
      <c r="C82" s="94" t="s">
        <v>61</v>
      </c>
      <c r="D82" s="121">
        <v>20240130001</v>
      </c>
      <c r="E82" s="94" t="s">
        <v>161</v>
      </c>
      <c r="F82" s="83" t="str">
        <f>IFERROR(VLOOKUP(E82,'FG TYPE'!$B:$C,2,FALSE),0)</f>
        <v>MB50</v>
      </c>
      <c r="G82" s="94">
        <f>IFERROR(VLOOKUP(E82,'FG TYPE'!$B:$D,3,FALSE),0)</f>
        <v>80</v>
      </c>
      <c r="H82" s="114">
        <f t="shared" ref="H82" si="82">IF(M82="-",K82/I82/G82,M82/I82/60/G82)</f>
        <v>0.70460937499999998</v>
      </c>
      <c r="I82" s="94">
        <v>4</v>
      </c>
      <c r="J82" s="94">
        <v>2</v>
      </c>
      <c r="K82" s="226">
        <v>8700</v>
      </c>
      <c r="L82" s="229">
        <f>IF(ISBLANK(VLOOKUP(E82,'FG TYPE'!$B:$G,6,FALSE)),K82,VLOOKUP(E82,'FG TYPE'!$B:$G,6,FALSE)*M82/1000)</f>
        <v>114.91784325</v>
      </c>
      <c r="M82" s="232">
        <f>IF(ISBLANK(VLOOKUP(E82,'FG TYPE'!$B:$I,8,FALSE)),"-",VLOOKUP(E82,'FG TYPE'!$B:$I,8,FALSE)*K82)</f>
        <v>13528.5</v>
      </c>
      <c r="N82" s="280">
        <v>0</v>
      </c>
      <c r="O82" s="280">
        <v>0</v>
      </c>
      <c r="P82" s="280">
        <v>0</v>
      </c>
      <c r="Q82" s="116">
        <f t="shared" ref="Q82" si="83">IFERROR((N82+O82+P82)/(L82+O82+P82+N82),"")</f>
        <v>0</v>
      </c>
      <c r="R82" s="117"/>
    </row>
    <row r="83" spans="1:18" s="119" customFormat="1" ht="24.75" customHeight="1">
      <c r="A83" s="224">
        <v>45371</v>
      </c>
      <c r="B83" s="112" t="str">
        <f>IFERROR(VLOOKUP(E83,'FG TYPE'!$B:$E,4,FALSE),0)</f>
        <v>Y01</v>
      </c>
      <c r="C83" s="94" t="s">
        <v>61</v>
      </c>
      <c r="D83" s="120">
        <v>20240301002</v>
      </c>
      <c r="E83" s="94" t="s">
        <v>94</v>
      </c>
      <c r="F83" s="83" t="str">
        <f>IFERROR(VLOOKUP(E83,'FG TYPE'!$B:$C,2,FALSE),0)</f>
        <v>MM38 / MP98</v>
      </c>
      <c r="G83" s="94">
        <f>IFERROR(VLOOKUP(E83,'FG TYPE'!$B:$D,3,FALSE),0)</f>
        <v>50</v>
      </c>
      <c r="H83" s="114">
        <f t="shared" ref="H83:H84" si="84">IF(M83="-",K83/I83/G83,M83/I83/60/G83)</f>
        <v>0.73333749999999998</v>
      </c>
      <c r="I83" s="94">
        <v>8</v>
      </c>
      <c r="J83" s="94">
        <v>2</v>
      </c>
      <c r="K83" s="226">
        <v>13804</v>
      </c>
      <c r="L83" s="229">
        <f>IF(ISBLANK(VLOOKUP(E83,'FG TYPE'!$B:$G,6,FALSE)),K83,VLOOKUP(E83,'FG TYPE'!$B:$G,6,FALSE)*M83/1000)</f>
        <v>316.94260079999998</v>
      </c>
      <c r="M83" s="232">
        <f>IF(ISBLANK(VLOOKUP(E83,'FG TYPE'!$B:$I,8,FALSE)),"-",VLOOKUP(E83,'FG TYPE'!$B:$I,8,FALSE)*K83)</f>
        <v>17600.099999999999</v>
      </c>
      <c r="N83" s="280">
        <v>0</v>
      </c>
      <c r="O83" s="280">
        <v>0</v>
      </c>
      <c r="P83" s="280">
        <v>0</v>
      </c>
      <c r="Q83" s="116">
        <f t="shared" ref="Q83:Q84" si="85">IFERROR((N83+O83+P83)/(L83+O83+P83+N83),"")</f>
        <v>0</v>
      </c>
      <c r="R83" s="117"/>
    </row>
    <row r="84" spans="1:18" s="119" customFormat="1" ht="24.75" customHeight="1">
      <c r="A84" s="224">
        <v>45371</v>
      </c>
      <c r="B84" s="112" t="str">
        <f>IFERROR(VLOOKUP(E84,'FG TYPE'!$B:$E,4,FALSE),0)</f>
        <v>Y01</v>
      </c>
      <c r="C84" s="94" t="s">
        <v>61</v>
      </c>
      <c r="D84" s="121">
        <v>20240301004</v>
      </c>
      <c r="E84" s="94" t="s">
        <v>129</v>
      </c>
      <c r="F84" s="83" t="str">
        <f>IFERROR(VLOOKUP(E84,'FG TYPE'!$B:$C,2,FALSE),0)</f>
        <v>MK83</v>
      </c>
      <c r="G84" s="94">
        <f>IFERROR(VLOOKUP(E84,'FG TYPE'!$B:$D,3,FALSE),0)</f>
        <v>60</v>
      </c>
      <c r="H84" s="114">
        <f t="shared" si="84"/>
        <v>0.88932738095238095</v>
      </c>
      <c r="I84" s="94">
        <v>14</v>
      </c>
      <c r="J84" s="94">
        <v>2</v>
      </c>
      <c r="K84" s="226">
        <v>28190</v>
      </c>
      <c r="L84" s="229">
        <f>IF(ISBLANK(VLOOKUP(E84,'FG TYPE'!$B:$G,6,FALSE)),K84,VLOOKUP(E84,'FG TYPE'!$B:$G,6,FALSE)*M84/1000)</f>
        <v>902.74398726000004</v>
      </c>
      <c r="M84" s="232">
        <f>IF(ISBLANK(VLOOKUP(E84,'FG TYPE'!$B:$I,8,FALSE)),"-",VLOOKUP(E84,'FG TYPE'!$B:$I,8,FALSE)*K84)</f>
        <v>44822.100000000006</v>
      </c>
      <c r="N84" s="280">
        <v>0</v>
      </c>
      <c r="O84" s="280">
        <v>0</v>
      </c>
      <c r="P84" s="280">
        <v>0</v>
      </c>
      <c r="Q84" s="116">
        <f t="shared" si="85"/>
        <v>0</v>
      </c>
      <c r="R84" s="117"/>
    </row>
    <row r="85" spans="1:18" s="119" customFormat="1" ht="24.75" customHeight="1">
      <c r="A85" s="224">
        <v>45371</v>
      </c>
      <c r="B85" s="112" t="str">
        <f>IFERROR(VLOOKUP(E85,'FG TYPE'!$B:$E,4,FALSE),0)</f>
        <v>S01</v>
      </c>
      <c r="C85" s="94" t="s">
        <v>61</v>
      </c>
      <c r="D85" s="266">
        <v>20240206020</v>
      </c>
      <c r="E85" s="94" t="s">
        <v>133</v>
      </c>
      <c r="F85" s="83" t="str">
        <f>IFERROR(VLOOKUP(E85,'FG TYPE'!$B:$C,2,FALSE),0)</f>
        <v>0,080 UEW</v>
      </c>
      <c r="G85" s="94">
        <f>IFERROR(VLOOKUP(E85,'FG TYPE'!$B:$D,3,FALSE),0)</f>
        <v>13</v>
      </c>
      <c r="H85" s="114">
        <f t="shared" ref="H85:H87" si="86">IF(M85="-",K85/I85/G85,M85/I85/60/G85)</f>
        <v>0.72340659340659341</v>
      </c>
      <c r="I85" s="94">
        <v>14</v>
      </c>
      <c r="J85" s="94">
        <v>2</v>
      </c>
      <c r="K85" s="218">
        <v>131.66</v>
      </c>
      <c r="L85" s="229">
        <f>IF(ISBLANK(VLOOKUP(E85,'FG TYPE'!$B:$G,6,FALSE)),K85,VLOOKUP(E85,'FG TYPE'!$B:$G,6,FALSE)*M85/1000)</f>
        <v>131.66</v>
      </c>
      <c r="M85" s="232" t="str">
        <f>IF(ISBLANK(VLOOKUP(E85,'FG TYPE'!$B:$I,8,FALSE)),"-",VLOOKUP(E85,'FG TYPE'!$B:$I,8,FALSE)*K85)</f>
        <v>-</v>
      </c>
      <c r="N85" s="280">
        <v>0</v>
      </c>
      <c r="O85" s="280">
        <v>0</v>
      </c>
      <c r="P85" s="280">
        <v>0</v>
      </c>
      <c r="Q85" s="116">
        <f t="shared" ref="Q85:Q87" si="87">IFERROR((N85+O85+P85)/(L85+O85+P85+N85),"")</f>
        <v>0</v>
      </c>
      <c r="R85" s="117"/>
    </row>
    <row r="86" spans="1:18" s="119" customFormat="1" ht="24.75" customHeight="1">
      <c r="A86" s="224">
        <v>45371</v>
      </c>
      <c r="B86" s="112" t="str">
        <f>IFERROR(VLOOKUP(E86,'FG TYPE'!$B:$E,4,FALSE),0)</f>
        <v>S01</v>
      </c>
      <c r="C86" s="94" t="s">
        <v>61</v>
      </c>
      <c r="D86" s="121">
        <v>20240306002</v>
      </c>
      <c r="E86" s="94" t="s">
        <v>67</v>
      </c>
      <c r="F86" s="83" t="str">
        <f>IFERROR(VLOOKUP(E86,'FG TYPE'!$B:$C,2,FALSE),0)</f>
        <v>0,160 A</v>
      </c>
      <c r="G86" s="94">
        <f>IFERROR(VLOOKUP(E86,'FG TYPE'!$B:$D,3,FALSE),0)</f>
        <v>56</v>
      </c>
      <c r="H86" s="114">
        <f t="shared" si="86"/>
        <v>0.74607142857142861</v>
      </c>
      <c r="I86" s="94">
        <v>8</v>
      </c>
      <c r="J86" s="94">
        <v>2</v>
      </c>
      <c r="K86" s="218">
        <v>334.24</v>
      </c>
      <c r="L86" s="229">
        <f>IF(ISBLANK(VLOOKUP(E86,'FG TYPE'!$B:$G,6,FALSE)),K86,VLOOKUP(E86,'FG TYPE'!$B:$G,6,FALSE)*M86/1000)</f>
        <v>334.24</v>
      </c>
      <c r="M86" s="232" t="str">
        <f>IF(ISBLANK(VLOOKUP(E86,'FG TYPE'!$B:$I,8,FALSE)),"-",VLOOKUP(E86,'FG TYPE'!$B:$I,8,FALSE)*K86)</f>
        <v>-</v>
      </c>
      <c r="N86" s="280">
        <v>0</v>
      </c>
      <c r="O86" s="280">
        <v>0</v>
      </c>
      <c r="P86" s="280">
        <v>0</v>
      </c>
      <c r="Q86" s="116">
        <f t="shared" si="87"/>
        <v>0</v>
      </c>
      <c r="R86" s="117"/>
    </row>
    <row r="87" spans="1:18" s="119" customFormat="1" ht="24.75" customHeight="1">
      <c r="A87" s="224">
        <v>45371</v>
      </c>
      <c r="B87" s="112" t="str">
        <f>IFERROR(VLOOKUP(E87,'FG TYPE'!$B:$E,4,FALSE),0)</f>
        <v>S01</v>
      </c>
      <c r="C87" s="94" t="s">
        <v>61</v>
      </c>
      <c r="D87" s="120">
        <v>20240313001</v>
      </c>
      <c r="E87" s="94" t="s">
        <v>68</v>
      </c>
      <c r="F87" s="83" t="str">
        <f>IFERROR(VLOOKUP(E87,'FG TYPE'!$B:$C,2,FALSE),0)</f>
        <v>0,080 A</v>
      </c>
      <c r="G87" s="94">
        <f>IFERROR(VLOOKUP(E87,'FG TYPE'!$B:$D,3,FALSE),0)</f>
        <v>16</v>
      </c>
      <c r="H87" s="114">
        <f t="shared" si="86"/>
        <v>0.89192708333333337</v>
      </c>
      <c r="I87" s="94">
        <v>24</v>
      </c>
      <c r="J87" s="94">
        <v>2</v>
      </c>
      <c r="K87" s="218">
        <v>342.5</v>
      </c>
      <c r="L87" s="229">
        <f>IF(ISBLANK(VLOOKUP(E87,'FG TYPE'!$B:$G,6,FALSE)),K87,VLOOKUP(E87,'FG TYPE'!$B:$G,6,FALSE)*M87/1000)</f>
        <v>342.5</v>
      </c>
      <c r="M87" s="232" t="str">
        <f>IF(ISBLANK(VLOOKUP(E87,'FG TYPE'!$B:$I,8,FALSE)),"-",VLOOKUP(E87,'FG TYPE'!$B:$I,8,FALSE)*K87)</f>
        <v>-</v>
      </c>
      <c r="N87" s="280">
        <v>0</v>
      </c>
      <c r="O87" s="280">
        <v>0</v>
      </c>
      <c r="P87" s="280">
        <v>0</v>
      </c>
      <c r="Q87" s="116">
        <f t="shared" si="87"/>
        <v>0</v>
      </c>
      <c r="R87" s="117"/>
    </row>
    <row r="88" spans="1:18" s="119" customFormat="1" ht="24.75" customHeight="1">
      <c r="A88" s="224">
        <v>45372</v>
      </c>
      <c r="B88" s="112" t="str">
        <f>IFERROR(VLOOKUP(E88,'FG TYPE'!$B:$E,4,FALSE),0)</f>
        <v>Y01</v>
      </c>
      <c r="C88" s="94" t="s">
        <v>61</v>
      </c>
      <c r="D88" s="121">
        <v>20240130001</v>
      </c>
      <c r="E88" s="94" t="s">
        <v>161</v>
      </c>
      <c r="F88" s="83" t="str">
        <f>IFERROR(VLOOKUP(E88,'FG TYPE'!$B:$C,2,FALSE),0)</f>
        <v>MB50</v>
      </c>
      <c r="G88" s="94">
        <f>IFERROR(VLOOKUP(E88,'FG TYPE'!$B:$D,3,FALSE),0)</f>
        <v>80</v>
      </c>
      <c r="H88" s="114">
        <f t="shared" ref="H88:H90" si="88">IF(M88="-",K88/I88/G88,M88/I88/60/G88)</f>
        <v>0.87792708333333336</v>
      </c>
      <c r="I88" s="94">
        <v>6</v>
      </c>
      <c r="J88" s="94">
        <v>2</v>
      </c>
      <c r="K88" s="226">
        <v>16260</v>
      </c>
      <c r="L88" s="229">
        <f>IF(ISBLANK(VLOOKUP(E88,'FG TYPE'!$B:$G,6,FALSE)),K88,VLOOKUP(E88,'FG TYPE'!$B:$G,6,FALSE)*M88/1000)</f>
        <v>214.77748635</v>
      </c>
      <c r="M88" s="232">
        <f>IF(ISBLANK(VLOOKUP(E88,'FG TYPE'!$B:$I,8,FALSE)),"-",VLOOKUP(E88,'FG TYPE'!$B:$I,8,FALSE)*K88)</f>
        <v>25284.3</v>
      </c>
      <c r="N88" s="280">
        <v>0</v>
      </c>
      <c r="O88" s="280">
        <v>0</v>
      </c>
      <c r="P88" s="280">
        <v>0</v>
      </c>
      <c r="Q88" s="116">
        <f t="shared" ref="Q88:Q90" si="89">IFERROR((N88+O88+P88)/(L88+O88+P88+N88),"")</f>
        <v>0</v>
      </c>
      <c r="R88" s="117"/>
    </row>
    <row r="89" spans="1:18" s="119" customFormat="1" ht="24.75" customHeight="1">
      <c r="A89" s="224">
        <v>45372</v>
      </c>
      <c r="B89" s="112" t="str">
        <f>IFERROR(VLOOKUP(E89,'FG TYPE'!$B:$E,4,FALSE),0)</f>
        <v>Y01</v>
      </c>
      <c r="C89" s="94" t="s">
        <v>61</v>
      </c>
      <c r="D89" s="266">
        <v>20240304012</v>
      </c>
      <c r="E89" s="94" t="s">
        <v>161</v>
      </c>
      <c r="F89" s="83" t="str">
        <f>IFERROR(VLOOKUP(E89,'FG TYPE'!$B:$C,2,FALSE),0)</f>
        <v>MB50</v>
      </c>
      <c r="G89" s="94">
        <f>IFERROR(VLOOKUP(E89,'FG TYPE'!$B:$D,3,FALSE),0)</f>
        <v>80</v>
      </c>
      <c r="H89" s="114">
        <f t="shared" si="88"/>
        <v>0.72901423611111116</v>
      </c>
      <c r="I89" s="94">
        <v>6</v>
      </c>
      <c r="J89" s="94">
        <v>2</v>
      </c>
      <c r="K89" s="226">
        <v>13502</v>
      </c>
      <c r="L89" s="229">
        <f>IF(ISBLANK(VLOOKUP(E89,'FG TYPE'!$B:$G,6,FALSE)),K89,VLOOKUP(E89,'FG TYPE'!$B:$G,6,FALSE)*M89/1000)</f>
        <v>178.34720914499999</v>
      </c>
      <c r="M89" s="232">
        <f>IF(ISBLANK(VLOOKUP(E89,'FG TYPE'!$B:$I,8,FALSE)),"-",VLOOKUP(E89,'FG TYPE'!$B:$I,8,FALSE)*K89)</f>
        <v>20995.61</v>
      </c>
      <c r="N89" s="280">
        <v>0</v>
      </c>
      <c r="O89" s="280">
        <v>0</v>
      </c>
      <c r="P89" s="280">
        <v>0</v>
      </c>
      <c r="Q89" s="116">
        <f t="shared" si="89"/>
        <v>0</v>
      </c>
      <c r="R89" s="117"/>
    </row>
    <row r="90" spans="1:18" s="118" customFormat="1" ht="24.75" customHeight="1">
      <c r="A90" s="224">
        <v>45372</v>
      </c>
      <c r="B90" s="112" t="str">
        <f>IFERROR(VLOOKUP(E90,'FG TYPE'!$B:$E,4,FALSE),0)</f>
        <v>Y01</v>
      </c>
      <c r="C90" s="94" t="s">
        <v>61</v>
      </c>
      <c r="D90" s="121">
        <v>20240301004</v>
      </c>
      <c r="E90" s="94" t="s">
        <v>129</v>
      </c>
      <c r="F90" s="83" t="str">
        <f>IFERROR(VLOOKUP(E90,'FG TYPE'!$B:$C,2,FALSE),0)</f>
        <v>MK83</v>
      </c>
      <c r="G90" s="94">
        <f>IFERROR(VLOOKUP(E90,'FG TYPE'!$B:$D,3,FALSE),0)</f>
        <v>60</v>
      </c>
      <c r="H90" s="114">
        <f t="shared" si="88"/>
        <v>0.7812136904761906</v>
      </c>
      <c r="I90" s="94">
        <v>14</v>
      </c>
      <c r="J90" s="94">
        <v>2</v>
      </c>
      <c r="K90" s="226">
        <v>24763</v>
      </c>
      <c r="L90" s="229">
        <f>IF(ISBLANK(VLOOKUP(E90,'FG TYPE'!$B:$G,6,FALSE)),K90,VLOOKUP(E90,'FG TYPE'!$B:$G,6,FALSE)*M90/1000)</f>
        <v>792.99926770200011</v>
      </c>
      <c r="M90" s="232">
        <f>IF(ISBLANK(VLOOKUP(E90,'FG TYPE'!$B:$I,8,FALSE)),"-",VLOOKUP(E90,'FG TYPE'!$B:$I,8,FALSE)*K90)</f>
        <v>39373.170000000006</v>
      </c>
      <c r="N90" s="280">
        <v>0</v>
      </c>
      <c r="O90" s="280">
        <v>0</v>
      </c>
      <c r="P90" s="280">
        <v>0</v>
      </c>
      <c r="Q90" s="116">
        <f t="shared" si="89"/>
        <v>0</v>
      </c>
      <c r="R90" s="117"/>
    </row>
    <row r="91" spans="1:18" s="118" customFormat="1" ht="24.75" customHeight="1">
      <c r="A91" s="224">
        <v>45372</v>
      </c>
      <c r="B91" s="112" t="str">
        <f>IFERROR(VLOOKUP(E91,'FG TYPE'!$B:$E,4,FALSE),0)</f>
        <v>S01</v>
      </c>
      <c r="C91" s="94" t="s">
        <v>61</v>
      </c>
      <c r="D91" s="121">
        <v>20240206019</v>
      </c>
      <c r="E91" s="94" t="s">
        <v>147</v>
      </c>
      <c r="F91" s="83" t="str">
        <f>IFERROR(VLOOKUP(E91,'FG TYPE'!$B:$C,2,FALSE),0)</f>
        <v>0,080 T</v>
      </c>
      <c r="G91" s="94">
        <f>IFERROR(VLOOKUP(E91,'FG TYPE'!$B:$D,3,FALSE),0)/4</f>
        <v>3.75</v>
      </c>
      <c r="H91" s="114">
        <f t="shared" ref="H91:H96" si="90">IF(M91="-",K91/I91/G91,M91/I91/60/G91)</f>
        <v>0.7626666666666666</v>
      </c>
      <c r="I91" s="94">
        <v>3</v>
      </c>
      <c r="J91" s="94">
        <v>2</v>
      </c>
      <c r="K91" s="218">
        <v>8.58</v>
      </c>
      <c r="L91" s="229">
        <f>IF(ISBLANK(VLOOKUP(E91,'FG TYPE'!$B:$G,6,FALSE)),K91,VLOOKUP(E91,'FG TYPE'!$B:$G,6,FALSE)*M91/1000)</f>
        <v>8.58</v>
      </c>
      <c r="M91" s="232" t="str">
        <f>IF(ISBLANK(VLOOKUP(E91,'FG TYPE'!$B:$I,8,FALSE)),"-",VLOOKUP(E91,'FG TYPE'!$B:$I,8,FALSE)*K91)</f>
        <v>-</v>
      </c>
      <c r="N91" s="280">
        <v>0</v>
      </c>
      <c r="O91" s="280">
        <v>0</v>
      </c>
      <c r="P91" s="280">
        <v>0</v>
      </c>
      <c r="Q91" s="116">
        <f t="shared" ref="Q91:Q96" si="91">IFERROR((N91+O91+P91)/(L91+O91+P91+N91),"")</f>
        <v>0</v>
      </c>
      <c r="R91" s="117"/>
    </row>
    <row r="92" spans="1:18" s="118" customFormat="1" ht="24.75" customHeight="1">
      <c r="A92" s="224">
        <v>45372</v>
      </c>
      <c r="B92" s="112" t="str">
        <f>IFERROR(VLOOKUP(E92,'FG TYPE'!$B:$E,4,FALSE),0)</f>
        <v>S01</v>
      </c>
      <c r="C92" s="94" t="s">
        <v>61</v>
      </c>
      <c r="D92" s="266">
        <v>20240206020</v>
      </c>
      <c r="E92" s="94" t="s">
        <v>133</v>
      </c>
      <c r="F92" s="83" t="str">
        <f>IFERROR(VLOOKUP(E92,'FG TYPE'!$B:$C,2,FALSE),0)</f>
        <v>0,080 UEW</v>
      </c>
      <c r="G92" s="94">
        <f>IFERROR(VLOOKUP(E92,'FG TYPE'!$B:$D,3,FALSE),0)</f>
        <v>13</v>
      </c>
      <c r="H92" s="114">
        <f t="shared" si="90"/>
        <v>0.75123076923076926</v>
      </c>
      <c r="I92" s="94">
        <v>10</v>
      </c>
      <c r="J92" s="94">
        <v>2</v>
      </c>
      <c r="K92" s="218">
        <v>97.66</v>
      </c>
      <c r="L92" s="229">
        <f>IF(ISBLANK(VLOOKUP(E92,'FG TYPE'!$B:$G,6,FALSE)),K92,VLOOKUP(E92,'FG TYPE'!$B:$G,6,FALSE)*M92/1000)</f>
        <v>97.66</v>
      </c>
      <c r="M92" s="232" t="str">
        <f>IF(ISBLANK(VLOOKUP(E92,'FG TYPE'!$B:$I,8,FALSE)),"-",VLOOKUP(E92,'FG TYPE'!$B:$I,8,FALSE)*K92)</f>
        <v>-</v>
      </c>
      <c r="N92" s="280">
        <v>0</v>
      </c>
      <c r="O92" s="280">
        <v>0</v>
      </c>
      <c r="P92" s="280">
        <v>0</v>
      </c>
      <c r="Q92" s="116">
        <f t="shared" si="91"/>
        <v>0</v>
      </c>
      <c r="R92" s="117"/>
    </row>
    <row r="93" spans="1:18" s="118" customFormat="1" ht="24.75" customHeight="1">
      <c r="A93" s="224">
        <v>45372</v>
      </c>
      <c r="B93" s="112" t="str">
        <f>IFERROR(VLOOKUP(E93,'FG TYPE'!$B:$E,4,FALSE),0)</f>
        <v>S01</v>
      </c>
      <c r="C93" s="94" t="s">
        <v>61</v>
      </c>
      <c r="D93" s="121">
        <v>20240212003</v>
      </c>
      <c r="E93" s="94" t="s">
        <v>168</v>
      </c>
      <c r="F93" s="83" t="str">
        <f>IFERROR(VLOOKUP(E93,'FG TYPE'!$B:$C,2,FALSE),0)</f>
        <v>0,127 T</v>
      </c>
      <c r="G93" s="94">
        <f>IFERROR(VLOOKUP(E93,'FG TYPE'!$B:$D,3,FALSE),0)/4</f>
        <v>9.25</v>
      </c>
      <c r="H93" s="114">
        <f t="shared" si="90"/>
        <v>0.65081081081081071</v>
      </c>
      <c r="I93" s="94">
        <v>4</v>
      </c>
      <c r="J93" s="94">
        <v>2</v>
      </c>
      <c r="K93" s="218">
        <v>24.08</v>
      </c>
      <c r="L93" s="229">
        <f>IF(ISBLANK(VLOOKUP(E93,'FG TYPE'!$B:$G,6,FALSE)),K93,VLOOKUP(E93,'FG TYPE'!$B:$G,6,FALSE)*M93/1000)</f>
        <v>24.08</v>
      </c>
      <c r="M93" s="232" t="str">
        <f>IF(ISBLANK(VLOOKUP(E93,'FG TYPE'!$B:$I,8,FALSE)),"-",VLOOKUP(E93,'FG TYPE'!$B:$I,8,FALSE)*K93)</f>
        <v>-</v>
      </c>
      <c r="N93" s="280">
        <v>0</v>
      </c>
      <c r="O93" s="280">
        <v>0</v>
      </c>
      <c r="P93" s="280">
        <v>0</v>
      </c>
      <c r="Q93" s="116">
        <f t="shared" si="91"/>
        <v>0</v>
      </c>
      <c r="R93" s="117"/>
    </row>
    <row r="94" spans="1:18" s="118" customFormat="1" ht="24.75" customHeight="1">
      <c r="A94" s="224">
        <v>45372</v>
      </c>
      <c r="B94" s="112" t="str">
        <f>IFERROR(VLOOKUP(E94,'FG TYPE'!$B:$E,4,FALSE),0)</f>
        <v>S01</v>
      </c>
      <c r="C94" s="94" t="s">
        <v>61</v>
      </c>
      <c r="D94" s="121">
        <v>20240212004</v>
      </c>
      <c r="E94" s="94" t="s">
        <v>163</v>
      </c>
      <c r="F94" s="83" t="str">
        <f>IFERROR(VLOOKUP(E94,'FG TYPE'!$B:$C,2,FALSE),0)</f>
        <v>0,100 T</v>
      </c>
      <c r="G94" s="94">
        <f>IFERROR(VLOOKUP(E94,'FG TYPE'!$B:$D,3,FALSE),0)/4</f>
        <v>5.75</v>
      </c>
      <c r="H94" s="114">
        <f t="shared" si="90"/>
        <v>0.43478260869565216</v>
      </c>
      <c r="I94" s="94">
        <v>4</v>
      </c>
      <c r="J94" s="94">
        <v>2</v>
      </c>
      <c r="K94" s="218">
        <v>10</v>
      </c>
      <c r="L94" s="229">
        <f>IF(ISBLANK(VLOOKUP(E94,'FG TYPE'!$B:$G,6,FALSE)),K94,VLOOKUP(E94,'FG TYPE'!$B:$G,6,FALSE)*M94/1000)</f>
        <v>10</v>
      </c>
      <c r="M94" s="232" t="str">
        <f>IF(ISBLANK(VLOOKUP(E94,'FG TYPE'!$B:$I,8,FALSE)),"-",VLOOKUP(E94,'FG TYPE'!$B:$I,8,FALSE)*K94)</f>
        <v>-</v>
      </c>
      <c r="N94" s="280">
        <v>0</v>
      </c>
      <c r="O94" s="280">
        <v>0</v>
      </c>
      <c r="P94" s="280">
        <v>0</v>
      </c>
      <c r="Q94" s="116">
        <f t="shared" si="91"/>
        <v>0</v>
      </c>
      <c r="R94" s="117"/>
    </row>
    <row r="95" spans="1:18" s="118" customFormat="1" ht="24.75" customHeight="1">
      <c r="A95" s="224">
        <v>45372</v>
      </c>
      <c r="B95" s="112" t="str">
        <f>IFERROR(VLOOKUP(E95,'FG TYPE'!$B:$E,4,FALSE),0)</f>
        <v>S01</v>
      </c>
      <c r="C95" s="94" t="s">
        <v>61</v>
      </c>
      <c r="D95" s="121">
        <v>20240306002</v>
      </c>
      <c r="E95" s="94" t="s">
        <v>67</v>
      </c>
      <c r="F95" s="83" t="str">
        <f>IFERROR(VLOOKUP(E95,'FG TYPE'!$B:$C,2,FALSE),0)</f>
        <v>0,160 A</v>
      </c>
      <c r="G95" s="94">
        <f>IFERROR(VLOOKUP(E95,'FG TYPE'!$B:$D,3,FALSE),0)/2</f>
        <v>28</v>
      </c>
      <c r="H95" s="114">
        <f t="shared" si="90"/>
        <v>0.80901785714285712</v>
      </c>
      <c r="I95" s="94">
        <v>16</v>
      </c>
      <c r="J95" s="94">
        <v>2</v>
      </c>
      <c r="K95" s="218">
        <v>362.44</v>
      </c>
      <c r="L95" s="229">
        <f>IF(ISBLANK(VLOOKUP(E95,'FG TYPE'!$B:$G,6,FALSE)),K95,VLOOKUP(E95,'FG TYPE'!$B:$G,6,FALSE)*M95/1000)</f>
        <v>362.44</v>
      </c>
      <c r="M95" s="232" t="str">
        <f>IF(ISBLANK(VLOOKUP(E95,'FG TYPE'!$B:$I,8,FALSE)),"-",VLOOKUP(E95,'FG TYPE'!$B:$I,8,FALSE)*K95)</f>
        <v>-</v>
      </c>
      <c r="N95" s="280">
        <v>0</v>
      </c>
      <c r="O95" s="280">
        <v>0</v>
      </c>
      <c r="P95" s="280">
        <v>0</v>
      </c>
      <c r="Q95" s="116">
        <f t="shared" si="91"/>
        <v>0</v>
      </c>
      <c r="R95" s="117"/>
    </row>
    <row r="96" spans="1:18" s="118" customFormat="1" ht="24.75" customHeight="1">
      <c r="A96" s="224">
        <v>45372</v>
      </c>
      <c r="B96" s="112" t="str">
        <f>IFERROR(VLOOKUP(E96,'FG TYPE'!$B:$E,4,FALSE),0)</f>
        <v>S01</v>
      </c>
      <c r="C96" s="94" t="s">
        <v>61</v>
      </c>
      <c r="D96" s="120">
        <v>20240313001</v>
      </c>
      <c r="E96" s="94" t="s">
        <v>68</v>
      </c>
      <c r="F96" s="83" t="str">
        <f>IFERROR(VLOOKUP(E96,'FG TYPE'!$B:$C,2,FALSE),0)</f>
        <v>0,080 A</v>
      </c>
      <c r="G96" s="94">
        <f>IFERROR(VLOOKUP(E96,'FG TYPE'!$B:$D,3,FALSE),0)</f>
        <v>16</v>
      </c>
      <c r="H96" s="114">
        <f t="shared" si="90"/>
        <v>0.76335937499999995</v>
      </c>
      <c r="I96" s="94">
        <v>16</v>
      </c>
      <c r="J96" s="94">
        <v>2</v>
      </c>
      <c r="K96" s="218">
        <v>195.42</v>
      </c>
      <c r="L96" s="229">
        <f>IF(ISBLANK(VLOOKUP(E96,'FG TYPE'!$B:$G,6,FALSE)),K96,VLOOKUP(E96,'FG TYPE'!$B:$G,6,FALSE)*M96/1000)</f>
        <v>195.42</v>
      </c>
      <c r="M96" s="232" t="str">
        <f>IF(ISBLANK(VLOOKUP(E96,'FG TYPE'!$B:$I,8,FALSE)),"-",VLOOKUP(E96,'FG TYPE'!$B:$I,8,FALSE)*K96)</f>
        <v>-</v>
      </c>
      <c r="N96" s="280">
        <v>0</v>
      </c>
      <c r="O96" s="280">
        <v>0</v>
      </c>
      <c r="P96" s="280">
        <v>0</v>
      </c>
      <c r="Q96" s="116">
        <f t="shared" si="91"/>
        <v>0</v>
      </c>
      <c r="R96" s="117"/>
    </row>
    <row r="97" spans="1:18" s="119" customFormat="1" ht="27.75" customHeight="1">
      <c r="A97" s="224">
        <v>45373</v>
      </c>
      <c r="B97" s="112" t="str">
        <f>IFERROR(VLOOKUP(E97,'FG TYPE'!$B:$E,4,FALSE),0)</f>
        <v>Y01</v>
      </c>
      <c r="C97" s="94" t="s">
        <v>61</v>
      </c>
      <c r="D97" s="121">
        <v>20240301004</v>
      </c>
      <c r="E97" s="94" t="s">
        <v>129</v>
      </c>
      <c r="F97" s="83" t="str">
        <f>IFERROR(VLOOKUP(E97,'FG TYPE'!$B:$C,2,FALSE),0)</f>
        <v>MK83</v>
      </c>
      <c r="G97" s="94">
        <f>IFERROR(VLOOKUP(E97,'FG TYPE'!$B:$D,3,FALSE),0)</f>
        <v>60</v>
      </c>
      <c r="H97" s="114">
        <f t="shared" ref="H97:H98" si="92">IF(M97="-",K97/I97/G97,M97/I97/60/G97)</f>
        <v>0.8240238095238096</v>
      </c>
      <c r="I97" s="94">
        <v>14</v>
      </c>
      <c r="J97" s="94">
        <v>2</v>
      </c>
      <c r="K97" s="226">
        <v>26120</v>
      </c>
      <c r="L97" s="229">
        <f>IF(ISBLANK(VLOOKUP(E97,'FG TYPE'!$B:$G,6,FALSE)),K97,VLOOKUP(E97,'FG TYPE'!$B:$G,6,FALSE)*M97/1000)</f>
        <v>836.45523048000007</v>
      </c>
      <c r="M97" s="232">
        <f>IF(ISBLANK(VLOOKUP(E97,'FG TYPE'!$B:$I,8,FALSE)),"-",VLOOKUP(E97,'FG TYPE'!$B:$I,8,FALSE)*K97)</f>
        <v>41530.800000000003</v>
      </c>
      <c r="N97" s="280">
        <v>0</v>
      </c>
      <c r="O97" s="280">
        <v>0</v>
      </c>
      <c r="P97" s="280">
        <v>0</v>
      </c>
      <c r="Q97" s="116">
        <f t="shared" ref="Q97:Q98" si="93">IFERROR((N97+O97+P97)/(L97+O97+P97+N97),"")</f>
        <v>0</v>
      </c>
      <c r="R97" s="117"/>
    </row>
    <row r="98" spans="1:18" s="119" customFormat="1" ht="24.75" customHeight="1">
      <c r="A98" s="224">
        <v>45373</v>
      </c>
      <c r="B98" s="112" t="str">
        <f>IFERROR(VLOOKUP(E98,'FG TYPE'!$B:$E,4,FALSE),0)</f>
        <v>Y01</v>
      </c>
      <c r="C98" s="94" t="s">
        <v>61</v>
      </c>
      <c r="D98" s="266">
        <v>20240304012</v>
      </c>
      <c r="E98" s="94" t="s">
        <v>161</v>
      </c>
      <c r="F98" s="83" t="str">
        <f>IFERROR(VLOOKUP(E98,'FG TYPE'!$B:$C,2,FALSE),0)</f>
        <v>MB50</v>
      </c>
      <c r="G98" s="94">
        <f>IFERROR(VLOOKUP(E98,'FG TYPE'!$B:$D,3,FALSE),0)</f>
        <v>80</v>
      </c>
      <c r="H98" s="114">
        <f t="shared" si="92"/>
        <v>0.64453824404761906</v>
      </c>
      <c r="I98" s="94">
        <v>14</v>
      </c>
      <c r="J98" s="94">
        <v>2</v>
      </c>
      <c r="K98" s="226">
        <v>27854</v>
      </c>
      <c r="L98" s="229">
        <f>IF(ISBLANK(VLOOKUP(E98,'FG TYPE'!$B:$G,6,FALSE)),K98,VLOOKUP(E98,'FG TYPE'!$B:$G,6,FALSE)*M98/1000)</f>
        <v>367.92202366500004</v>
      </c>
      <c r="M98" s="232">
        <f>IF(ISBLANK(VLOOKUP(E98,'FG TYPE'!$B:$I,8,FALSE)),"-",VLOOKUP(E98,'FG TYPE'!$B:$I,8,FALSE)*K98)</f>
        <v>43312.97</v>
      </c>
      <c r="N98" s="280">
        <v>0</v>
      </c>
      <c r="O98" s="280">
        <v>0</v>
      </c>
      <c r="P98" s="280">
        <v>0</v>
      </c>
      <c r="Q98" s="116">
        <f t="shared" si="93"/>
        <v>0</v>
      </c>
      <c r="R98" s="117"/>
    </row>
    <row r="99" spans="1:18" s="119" customFormat="1" ht="24.75" customHeight="1">
      <c r="A99" s="224">
        <v>45373</v>
      </c>
      <c r="B99" s="112" t="str">
        <f>IFERROR(VLOOKUP(E99,'FG TYPE'!$B:$E,4,FALSE),0)</f>
        <v>S01</v>
      </c>
      <c r="C99" s="94" t="s">
        <v>61</v>
      </c>
      <c r="D99" s="121">
        <v>20240206019</v>
      </c>
      <c r="E99" s="94" t="s">
        <v>147</v>
      </c>
      <c r="F99" s="83" t="str">
        <f>IFERROR(VLOOKUP(E99,'FG TYPE'!$B:$C,2,FALSE),0)</f>
        <v>0,080 T</v>
      </c>
      <c r="G99" s="94">
        <f>IFERROR(VLOOKUP(E99,'FG TYPE'!$B:$D,3,FALSE),0)/4</f>
        <v>3.75</v>
      </c>
      <c r="H99" s="114">
        <f t="shared" ref="H99:H103" si="94">IF(M99="-",K99/I99/G99,M99/I99/60/G99)</f>
        <v>0.8653333333333334</v>
      </c>
      <c r="I99" s="94">
        <v>4</v>
      </c>
      <c r="J99" s="94">
        <v>2</v>
      </c>
      <c r="K99" s="218">
        <v>12.98</v>
      </c>
      <c r="L99" s="229">
        <f>IF(ISBLANK(VLOOKUP(E99,'FG TYPE'!$B:$G,6,FALSE)),K99,VLOOKUP(E99,'FG TYPE'!$B:$G,6,FALSE)*M99/1000)</f>
        <v>12.98</v>
      </c>
      <c r="M99" s="232" t="str">
        <f>IF(ISBLANK(VLOOKUP(E99,'FG TYPE'!$B:$I,8,FALSE)),"-",VLOOKUP(E99,'FG TYPE'!$B:$I,8,FALSE)*K99)</f>
        <v>-</v>
      </c>
      <c r="N99" s="280">
        <v>0</v>
      </c>
      <c r="O99" s="280">
        <v>0</v>
      </c>
      <c r="P99" s="280">
        <v>0</v>
      </c>
      <c r="Q99" s="116">
        <f t="shared" ref="Q99:Q103" si="95">IFERROR((N99+O99+P99)/(L99+O99+P99+N99),"")</f>
        <v>0</v>
      </c>
      <c r="R99" s="117"/>
    </row>
    <row r="100" spans="1:18" s="119" customFormat="1" ht="24.75" customHeight="1">
      <c r="A100" s="224">
        <v>45373</v>
      </c>
      <c r="B100" s="112" t="str">
        <f>IFERROR(VLOOKUP(E100,'FG TYPE'!$B:$E,4,FALSE),0)</f>
        <v>S01</v>
      </c>
      <c r="C100" s="94" t="s">
        <v>61</v>
      </c>
      <c r="D100" s="121">
        <v>20240212003</v>
      </c>
      <c r="E100" s="94" t="s">
        <v>168</v>
      </c>
      <c r="F100" s="83" t="str">
        <f>IFERROR(VLOOKUP(E100,'FG TYPE'!$B:$C,2,FALSE),0)</f>
        <v>0,127 T</v>
      </c>
      <c r="G100" s="94">
        <f>IFERROR(VLOOKUP(E100,'FG TYPE'!$B:$D,3,FALSE),0)/4</f>
        <v>9.25</v>
      </c>
      <c r="H100" s="114">
        <f t="shared" si="94"/>
        <v>0.74810810810810813</v>
      </c>
      <c r="I100" s="94">
        <v>4</v>
      </c>
      <c r="J100" s="94">
        <v>2</v>
      </c>
      <c r="K100" s="218">
        <v>27.68</v>
      </c>
      <c r="L100" s="229">
        <f>IF(ISBLANK(VLOOKUP(E100,'FG TYPE'!$B:$G,6,FALSE)),K100,VLOOKUP(E100,'FG TYPE'!$B:$G,6,FALSE)*M100/1000)</f>
        <v>27.68</v>
      </c>
      <c r="M100" s="232" t="str">
        <f>IF(ISBLANK(VLOOKUP(E100,'FG TYPE'!$B:$I,8,FALSE)),"-",VLOOKUP(E100,'FG TYPE'!$B:$I,8,FALSE)*K100)</f>
        <v>-</v>
      </c>
      <c r="N100" s="280">
        <v>0</v>
      </c>
      <c r="O100" s="280">
        <v>0</v>
      </c>
      <c r="P100" s="280">
        <v>0</v>
      </c>
      <c r="Q100" s="116">
        <f t="shared" si="95"/>
        <v>0</v>
      </c>
      <c r="R100" s="117"/>
    </row>
    <row r="101" spans="1:18" s="119" customFormat="1" ht="24.75" customHeight="1">
      <c r="A101" s="224">
        <v>45373</v>
      </c>
      <c r="B101" s="112" t="str">
        <f>IFERROR(VLOOKUP(E101,'FG TYPE'!$B:$E,4,FALSE),0)</f>
        <v>S01</v>
      </c>
      <c r="C101" s="94" t="s">
        <v>61</v>
      </c>
      <c r="D101" s="266">
        <v>20240306003</v>
      </c>
      <c r="E101" s="94" t="s">
        <v>133</v>
      </c>
      <c r="F101" s="83" t="str">
        <f>IFERROR(VLOOKUP(E101,'FG TYPE'!$B:$C,2,FALSE),0)</f>
        <v>0,080 UEW</v>
      </c>
      <c r="G101" s="94">
        <f>IFERROR(VLOOKUP(E101,'FG TYPE'!$B:$D,3,FALSE),0)/2</f>
        <v>6.5</v>
      </c>
      <c r="H101" s="114">
        <f t="shared" si="94"/>
        <v>0.84307692307692317</v>
      </c>
      <c r="I101" s="94">
        <v>12</v>
      </c>
      <c r="J101" s="94">
        <v>2</v>
      </c>
      <c r="K101" s="218">
        <v>65.760000000000005</v>
      </c>
      <c r="L101" s="229">
        <f>IF(ISBLANK(VLOOKUP(E101,'FG TYPE'!$B:$G,6,FALSE)),K101,VLOOKUP(E101,'FG TYPE'!$B:$G,6,FALSE)*M101/1000)</f>
        <v>65.760000000000005</v>
      </c>
      <c r="M101" s="232" t="str">
        <f>IF(ISBLANK(VLOOKUP(E101,'FG TYPE'!$B:$I,8,FALSE)),"-",VLOOKUP(E101,'FG TYPE'!$B:$I,8,FALSE)*K101)</f>
        <v>-</v>
      </c>
      <c r="N101" s="280">
        <v>0</v>
      </c>
      <c r="O101" s="280">
        <v>0</v>
      </c>
      <c r="P101" s="280">
        <v>0</v>
      </c>
      <c r="Q101" s="116">
        <f t="shared" si="95"/>
        <v>0</v>
      </c>
      <c r="R101" s="117"/>
    </row>
    <row r="102" spans="1:18" s="119" customFormat="1" ht="24.75" customHeight="1">
      <c r="A102" s="224">
        <v>45373</v>
      </c>
      <c r="B102" s="112" t="str">
        <f>IFERROR(VLOOKUP(E102,'FG TYPE'!$B:$E,4,FALSE),0)</f>
        <v>S01</v>
      </c>
      <c r="C102" s="94" t="s">
        <v>61</v>
      </c>
      <c r="D102" s="120">
        <v>20240313001</v>
      </c>
      <c r="E102" s="94" t="s">
        <v>68</v>
      </c>
      <c r="F102" s="83" t="str">
        <f>IFERROR(VLOOKUP(E102,'FG TYPE'!$B:$C,2,FALSE),0)</f>
        <v>0,080 A</v>
      </c>
      <c r="G102" s="94">
        <f>IFERROR(VLOOKUP(E102,'FG TYPE'!$B:$D,3,FALSE),0)</f>
        <v>16</v>
      </c>
      <c r="H102" s="114">
        <f t="shared" si="94"/>
        <v>0.95395833333333335</v>
      </c>
      <c r="I102" s="94">
        <v>24</v>
      </c>
      <c r="J102" s="94">
        <v>2</v>
      </c>
      <c r="K102" s="218">
        <v>366.32</v>
      </c>
      <c r="L102" s="229">
        <f>IF(ISBLANK(VLOOKUP(E102,'FG TYPE'!$B:$G,6,FALSE)),K102,VLOOKUP(E102,'FG TYPE'!$B:$G,6,FALSE)*M102/1000)</f>
        <v>366.32</v>
      </c>
      <c r="M102" s="232" t="str">
        <f>IF(ISBLANK(VLOOKUP(E102,'FG TYPE'!$B:$I,8,FALSE)),"-",VLOOKUP(E102,'FG TYPE'!$B:$I,8,FALSE)*K102)</f>
        <v>-</v>
      </c>
      <c r="N102" s="280">
        <v>0</v>
      </c>
      <c r="O102" s="280">
        <v>0</v>
      </c>
      <c r="P102" s="280">
        <v>0</v>
      </c>
      <c r="Q102" s="116">
        <f t="shared" si="95"/>
        <v>0</v>
      </c>
      <c r="R102" s="117"/>
    </row>
    <row r="103" spans="1:18" s="119" customFormat="1" ht="24.75" customHeight="1">
      <c r="A103" s="224">
        <v>45373</v>
      </c>
      <c r="B103" s="112" t="str">
        <f>IFERROR(VLOOKUP(E103,'FG TYPE'!$B:$E,4,FALSE),0)</f>
        <v>S01</v>
      </c>
      <c r="C103" s="94" t="s">
        <v>61</v>
      </c>
      <c r="D103" s="120"/>
      <c r="E103" s="94" t="s">
        <v>67</v>
      </c>
      <c r="F103" s="83" t="str">
        <f>IFERROR(VLOOKUP(E103,'FG TYPE'!$B:$C,2,FALSE),0)</f>
        <v>0,160 A</v>
      </c>
      <c r="G103" s="94">
        <f>IFERROR(VLOOKUP(E103,'FG TYPE'!$B:$D,3,FALSE),0)/4</f>
        <v>14</v>
      </c>
      <c r="H103" s="114">
        <f t="shared" si="94"/>
        <v>0.51571428571428568</v>
      </c>
      <c r="I103" s="94">
        <v>2</v>
      </c>
      <c r="J103" s="94">
        <v>2</v>
      </c>
      <c r="K103" s="218">
        <v>14.44</v>
      </c>
      <c r="L103" s="229">
        <f>IF(ISBLANK(VLOOKUP(E103,'FG TYPE'!$B:$G,6,FALSE)),K103,VLOOKUP(E103,'FG TYPE'!$B:$G,6,FALSE)*M103/1000)</f>
        <v>14.44</v>
      </c>
      <c r="M103" s="232" t="str">
        <f>IF(ISBLANK(VLOOKUP(E103,'FG TYPE'!$B:$I,8,FALSE)),"-",VLOOKUP(E103,'FG TYPE'!$B:$I,8,FALSE)*K103)</f>
        <v>-</v>
      </c>
      <c r="N103" s="280">
        <v>0</v>
      </c>
      <c r="O103" s="280">
        <v>0</v>
      </c>
      <c r="P103" s="280">
        <v>0</v>
      </c>
      <c r="Q103" s="116">
        <f t="shared" si="95"/>
        <v>0</v>
      </c>
      <c r="R103" s="117"/>
    </row>
    <row r="104" spans="1:18" s="119" customFormat="1" ht="24.75" customHeight="1">
      <c r="A104" s="224">
        <v>45374</v>
      </c>
      <c r="B104" s="112" t="str">
        <f>IFERROR(VLOOKUP(E104,'FG TYPE'!$B:$E,4,FALSE),0)</f>
        <v>Y01</v>
      </c>
      <c r="C104" s="94" t="s">
        <v>61</v>
      </c>
      <c r="D104" s="266">
        <v>20240207007</v>
      </c>
      <c r="E104" s="94" t="s">
        <v>87</v>
      </c>
      <c r="F104" s="83" t="str">
        <f>IFERROR(VLOOKUP(E104,'FG TYPE'!$B:$C,2,FALSE),0)</f>
        <v>28#*2C+24#*2C+AL+D+</v>
      </c>
      <c r="G104" s="94">
        <f>IFERROR(VLOOKUP(E104,'FG TYPE'!$B:$D,3,FALSE),0)</f>
        <v>60</v>
      </c>
      <c r="H104" s="114">
        <f t="shared" ref="H104" si="96">IF(M104="-",K104/I104/G104,M104/I104/60/G104)</f>
        <v>0.81063020833333321</v>
      </c>
      <c r="I104" s="94">
        <v>8</v>
      </c>
      <c r="J104" s="94">
        <v>2</v>
      </c>
      <c r="K104" s="226">
        <v>7705</v>
      </c>
      <c r="L104" s="229">
        <f>IF(ISBLANK(VLOOKUP(E104,'FG TYPE'!$B:$G,6,FALSE)),K104,VLOOKUP(E104,'FG TYPE'!$B:$G,6,FALSE)*M104/1000)</f>
        <v>624.36943559999997</v>
      </c>
      <c r="M104" s="232">
        <f>IF(ISBLANK(VLOOKUP(E104,'FG TYPE'!$B:$I,8,FALSE)),"-",VLOOKUP(E104,'FG TYPE'!$B:$I,8,FALSE)*K104)</f>
        <v>23346.149999999998</v>
      </c>
      <c r="N104" s="280">
        <v>0</v>
      </c>
      <c r="O104" s="280">
        <v>0</v>
      </c>
      <c r="P104" s="280">
        <v>0</v>
      </c>
      <c r="Q104" s="116">
        <f t="shared" ref="Q104" si="97">IFERROR((N104+O104+P104)/(L104+O104+P104+N104),"")</f>
        <v>0</v>
      </c>
      <c r="R104" s="117"/>
    </row>
    <row r="105" spans="1:18" s="119" customFormat="1" ht="24.75" customHeight="1">
      <c r="A105" s="224">
        <v>45374</v>
      </c>
      <c r="B105" s="112" t="str">
        <f>IFERROR(VLOOKUP(E105,'FG TYPE'!$B:$E,4,FALSE),0)</f>
        <v>Y01</v>
      </c>
      <c r="C105" s="94" t="s">
        <v>61</v>
      </c>
      <c r="D105" s="266">
        <v>20240304012</v>
      </c>
      <c r="E105" s="94" t="s">
        <v>161</v>
      </c>
      <c r="F105" s="83" t="str">
        <f>IFERROR(VLOOKUP(E105,'FG TYPE'!$B:$C,2,FALSE),0)</f>
        <v>MB50</v>
      </c>
      <c r="G105" s="94">
        <f>IFERROR(VLOOKUP(E105,'FG TYPE'!$B:$D,3,FALSE),0)</f>
        <v>80</v>
      </c>
      <c r="H105" s="114">
        <f t="shared" ref="H105" si="98">IF(M105="-",K105/I105/G105,M105/I105/60/G105)</f>
        <v>0.61957031249999994</v>
      </c>
      <c r="I105" s="94">
        <v>8</v>
      </c>
      <c r="J105" s="94">
        <v>2</v>
      </c>
      <c r="K105" s="226">
        <v>15300</v>
      </c>
      <c r="L105" s="229">
        <f>IF(ISBLANK(VLOOKUP(E105,'FG TYPE'!$B:$G,6,FALSE)),K105,VLOOKUP(E105,'FG TYPE'!$B:$G,6,FALSE)*M105/1000)</f>
        <v>202.09689675000001</v>
      </c>
      <c r="M105" s="232">
        <f>IF(ISBLANK(VLOOKUP(E105,'FG TYPE'!$B:$I,8,FALSE)),"-",VLOOKUP(E105,'FG TYPE'!$B:$I,8,FALSE)*K105)</f>
        <v>23791.5</v>
      </c>
      <c r="N105" s="280">
        <v>0</v>
      </c>
      <c r="O105" s="280">
        <v>0</v>
      </c>
      <c r="P105" s="280">
        <v>0</v>
      </c>
      <c r="Q105" s="116">
        <f t="shared" ref="Q105" si="99">IFERROR((N105+O105+P105)/(L105+O105+P105+N105),"")</f>
        <v>0</v>
      </c>
      <c r="R105" s="117"/>
    </row>
    <row r="106" spans="1:18" s="119" customFormat="1" ht="24.75" customHeight="1">
      <c r="A106" s="224">
        <v>45374</v>
      </c>
      <c r="B106" s="112" t="str">
        <f>IFERROR(VLOOKUP(E106,'FG TYPE'!$B:$E,4,FALSE),0)</f>
        <v>S01</v>
      </c>
      <c r="C106" s="94" t="s">
        <v>61</v>
      </c>
      <c r="D106" s="121">
        <v>20240212003</v>
      </c>
      <c r="E106" s="94" t="s">
        <v>168</v>
      </c>
      <c r="F106" s="83" t="str">
        <f>IFERROR(VLOOKUP(E106,'FG TYPE'!$B:$C,2,FALSE),0)</f>
        <v>0,127 T</v>
      </c>
      <c r="G106" s="94">
        <f>IFERROR(VLOOKUP(E106,'FG TYPE'!$B:$D,3,FALSE),0)/2</f>
        <v>18.5</v>
      </c>
      <c r="H106" s="114">
        <f t="shared" ref="H106:H108" si="100">IF(M106="-",K106/I106/G106,M106/I106/60/G106)</f>
        <v>0.78702702702702709</v>
      </c>
      <c r="I106" s="94">
        <v>4</v>
      </c>
      <c r="J106" s="94">
        <v>2</v>
      </c>
      <c r="K106" s="218">
        <v>58.24</v>
      </c>
      <c r="L106" s="229">
        <f>IF(ISBLANK(VLOOKUP(E106,'FG TYPE'!$B:$G,6,FALSE)),K106,VLOOKUP(E106,'FG TYPE'!$B:$G,6,FALSE)*M106/1000)</f>
        <v>58.24</v>
      </c>
      <c r="M106" s="232" t="str">
        <f>IF(ISBLANK(VLOOKUP(E106,'FG TYPE'!$B:$I,8,FALSE)),"-",VLOOKUP(E106,'FG TYPE'!$B:$I,8,FALSE)*K106)</f>
        <v>-</v>
      </c>
      <c r="N106" s="280">
        <v>0</v>
      </c>
      <c r="O106" s="280">
        <v>0</v>
      </c>
      <c r="P106" s="280">
        <v>0</v>
      </c>
      <c r="Q106" s="116">
        <f t="shared" ref="Q106:Q108" si="101">IFERROR((N106+O106+P106)/(L106+O106+P106+N106),"")</f>
        <v>0</v>
      </c>
      <c r="R106" s="117"/>
    </row>
    <row r="107" spans="1:18" s="119" customFormat="1" ht="24.75" customHeight="1">
      <c r="A107" s="224">
        <v>45374</v>
      </c>
      <c r="B107" s="112" t="str">
        <f>IFERROR(VLOOKUP(E107,'FG TYPE'!$B:$E,4,FALSE),0)</f>
        <v>S01</v>
      </c>
      <c r="C107" s="94" t="s">
        <v>61</v>
      </c>
      <c r="D107" s="120">
        <v>20240313001</v>
      </c>
      <c r="E107" s="94" t="s">
        <v>68</v>
      </c>
      <c r="F107" s="83" t="str">
        <f>IFERROR(VLOOKUP(E107,'FG TYPE'!$B:$C,2,FALSE),0)</f>
        <v>0,080 A</v>
      </c>
      <c r="G107" s="94">
        <f>IFERROR(VLOOKUP(E107,'FG TYPE'!$B:$D,3,FALSE),0)</f>
        <v>16</v>
      </c>
      <c r="H107" s="114">
        <f t="shared" si="100"/>
        <v>1.02925</v>
      </c>
      <c r="I107" s="94">
        <v>15</v>
      </c>
      <c r="J107" s="94">
        <v>2</v>
      </c>
      <c r="K107" s="218">
        <v>247.02</v>
      </c>
      <c r="L107" s="229">
        <f>IF(ISBLANK(VLOOKUP(E107,'FG TYPE'!$B:$G,6,FALSE)),K107,VLOOKUP(E107,'FG TYPE'!$B:$G,6,FALSE)*M107/1000)</f>
        <v>247.02</v>
      </c>
      <c r="M107" s="232" t="str">
        <f>IF(ISBLANK(VLOOKUP(E107,'FG TYPE'!$B:$I,8,FALSE)),"-",VLOOKUP(E107,'FG TYPE'!$B:$I,8,FALSE)*K107)</f>
        <v>-</v>
      </c>
      <c r="N107" s="280">
        <v>0</v>
      </c>
      <c r="O107" s="280">
        <v>0</v>
      </c>
      <c r="P107" s="280">
        <v>0</v>
      </c>
      <c r="Q107" s="116">
        <f t="shared" si="101"/>
        <v>0</v>
      </c>
      <c r="R107" s="117"/>
    </row>
    <row r="108" spans="1:18" s="119" customFormat="1" ht="24.75" customHeight="1">
      <c r="A108" s="224">
        <v>45374</v>
      </c>
      <c r="B108" s="112" t="str">
        <f>IFERROR(VLOOKUP(E108,'FG TYPE'!$B:$E,4,FALSE),0)</f>
        <v>S01</v>
      </c>
      <c r="C108" s="94" t="s">
        <v>61</v>
      </c>
      <c r="D108" s="266"/>
      <c r="E108" s="94" t="s">
        <v>64</v>
      </c>
      <c r="F108" s="83" t="str">
        <f>IFERROR(VLOOKUP(E108,'FG TYPE'!$B:$C,2,FALSE),0)</f>
        <v>0,127 A</v>
      </c>
      <c r="G108" s="94">
        <f>IFERROR(VLOOKUP(E108,'FG TYPE'!$B:$D,3,FALSE),0)/4</f>
        <v>8.75</v>
      </c>
      <c r="H108" s="114">
        <f t="shared" si="100"/>
        <v>0.2217142857142857</v>
      </c>
      <c r="I108" s="94">
        <v>1</v>
      </c>
      <c r="J108" s="94">
        <v>2</v>
      </c>
      <c r="K108" s="218">
        <v>1.94</v>
      </c>
      <c r="L108" s="229">
        <f>IF(ISBLANK(VLOOKUP(E108,'FG TYPE'!$B:$G,6,FALSE)),K108,VLOOKUP(E108,'FG TYPE'!$B:$G,6,FALSE)*M108/1000)</f>
        <v>1.94</v>
      </c>
      <c r="M108" s="232" t="str">
        <f>IF(ISBLANK(VLOOKUP(E108,'FG TYPE'!$B:$I,8,FALSE)),"-",VLOOKUP(E108,'FG TYPE'!$B:$I,8,FALSE)*K108)</f>
        <v>-</v>
      </c>
      <c r="N108" s="280">
        <v>0</v>
      </c>
      <c r="O108" s="280">
        <v>0</v>
      </c>
      <c r="P108" s="280">
        <v>0</v>
      </c>
      <c r="Q108" s="116">
        <f t="shared" si="101"/>
        <v>0</v>
      </c>
      <c r="R108" s="117"/>
    </row>
    <row r="109" spans="1:18" s="119" customFormat="1" ht="24.75" customHeight="1">
      <c r="A109" s="224">
        <v>45376</v>
      </c>
      <c r="B109" s="112" t="str">
        <f>IFERROR(VLOOKUP(E109,'FG TYPE'!$B:$E,4,FALSE),0)</f>
        <v>Y01</v>
      </c>
      <c r="C109" s="94" t="s">
        <v>61</v>
      </c>
      <c r="D109" s="266">
        <v>20240207007</v>
      </c>
      <c r="E109" s="94" t="s">
        <v>87</v>
      </c>
      <c r="F109" s="83" t="str">
        <f>IFERROR(VLOOKUP(E109,'FG TYPE'!$B:$C,2,FALSE),0)</f>
        <v>28#*2C+24#*2C+AL+D+</v>
      </c>
      <c r="G109" s="94">
        <f>IFERROR(VLOOKUP(E109,'FG TYPE'!$B:$D,3,FALSE),0)</f>
        <v>60</v>
      </c>
      <c r="H109" s="114">
        <f t="shared" ref="H109:H114" si="102">IF(M109="-",K109/I109/G109,M109/I109/60/G109)</f>
        <v>0.81957291666666654</v>
      </c>
      <c r="I109" s="94">
        <v>4</v>
      </c>
      <c r="J109" s="94">
        <v>2</v>
      </c>
      <c r="K109" s="226">
        <v>3895</v>
      </c>
      <c r="L109" s="229">
        <f>IF(ISBLANK(VLOOKUP(E109,'FG TYPE'!$B:$G,6,FALSE)),K109,VLOOKUP(E109,'FG TYPE'!$B:$G,6,FALSE)*M109/1000)</f>
        <v>315.62867639999996</v>
      </c>
      <c r="M109" s="232">
        <f>IF(ISBLANK(VLOOKUP(E109,'FG TYPE'!$B:$I,8,FALSE)),"-",VLOOKUP(E109,'FG TYPE'!$B:$I,8,FALSE)*K109)</f>
        <v>11801.849999999999</v>
      </c>
      <c r="N109" s="280">
        <v>0</v>
      </c>
      <c r="O109" s="280">
        <v>0</v>
      </c>
      <c r="P109" s="280">
        <v>0</v>
      </c>
      <c r="Q109" s="116">
        <f t="shared" ref="Q109:Q114" si="103">IFERROR((N109+O109+P109)/(L109+O109+P109+N109),"")</f>
        <v>0</v>
      </c>
      <c r="R109" s="117"/>
    </row>
    <row r="110" spans="1:18" s="119" customFormat="1" ht="24.75" customHeight="1">
      <c r="A110" s="224">
        <v>45376</v>
      </c>
      <c r="B110" s="112" t="str">
        <f>IFERROR(VLOOKUP(E110,'FG TYPE'!$B:$E,4,FALSE),0)</f>
        <v>Y01</v>
      </c>
      <c r="C110" s="94" t="s">
        <v>61</v>
      </c>
      <c r="D110" s="266">
        <v>20240312053</v>
      </c>
      <c r="E110" s="94" t="s">
        <v>87</v>
      </c>
      <c r="F110" s="83" t="str">
        <f>IFERROR(VLOOKUP(E110,'FG TYPE'!$B:$C,2,FALSE),0)</f>
        <v>28#*2C+24#*2C+AL+D+</v>
      </c>
      <c r="G110" s="94">
        <f>IFERROR(VLOOKUP(E110,'FG TYPE'!$B:$D,3,FALSE),0)</f>
        <v>60</v>
      </c>
      <c r="H110" s="114">
        <f t="shared" si="102"/>
        <v>0.74382291666666656</v>
      </c>
      <c r="I110" s="94">
        <v>4</v>
      </c>
      <c r="J110" s="94">
        <v>2</v>
      </c>
      <c r="K110" s="226">
        <v>3535</v>
      </c>
      <c r="L110" s="229">
        <f>IF(ISBLANK(VLOOKUP(E110,'FG TYPE'!$B:$G,6,FALSE)),K110,VLOOKUP(E110,'FG TYPE'!$B:$G,6,FALSE)*M110/1000)</f>
        <v>286.45632119999999</v>
      </c>
      <c r="M110" s="232">
        <f>IF(ISBLANK(VLOOKUP(E110,'FG TYPE'!$B:$I,8,FALSE)),"-",VLOOKUP(E110,'FG TYPE'!$B:$I,8,FALSE)*K110)</f>
        <v>10711.05</v>
      </c>
      <c r="N110" s="280">
        <v>0</v>
      </c>
      <c r="O110" s="280">
        <v>0</v>
      </c>
      <c r="P110" s="280">
        <v>0</v>
      </c>
      <c r="Q110" s="116">
        <f t="shared" si="103"/>
        <v>0</v>
      </c>
      <c r="R110" s="117"/>
    </row>
    <row r="111" spans="1:18" s="119" customFormat="1" ht="24.75" customHeight="1">
      <c r="A111" s="224">
        <v>45376</v>
      </c>
      <c r="B111" s="112" t="str">
        <f>IFERROR(VLOOKUP(E111,'FG TYPE'!$B:$E,4,FALSE),0)</f>
        <v>Y01</v>
      </c>
      <c r="C111" s="94" t="s">
        <v>61</v>
      </c>
      <c r="D111" s="266">
        <v>20240207011</v>
      </c>
      <c r="E111" s="81" t="s">
        <v>78</v>
      </c>
      <c r="F111" s="83" t="str">
        <f>IFERROR(VLOOKUP(E111,'FG TYPE'!$B:$C,2,FALSE),0)</f>
        <v>AX88</v>
      </c>
      <c r="G111" s="94">
        <f>IFERROR(VLOOKUP(E111,'FG TYPE'!$B:$D,3,FALSE),0)</f>
        <v>80</v>
      </c>
      <c r="H111" s="114">
        <f t="shared" si="102"/>
        <v>0.73008000000000006</v>
      </c>
      <c r="I111" s="94">
        <v>5</v>
      </c>
      <c r="J111" s="94">
        <v>2</v>
      </c>
      <c r="K111" s="226">
        <v>11232</v>
      </c>
      <c r="L111" s="229">
        <f>IF(ISBLANK(VLOOKUP(E111,'FG TYPE'!$B:$G,6,FALSE)),K111,VLOOKUP(E111,'FG TYPE'!$B:$G,6,FALSE)*M111/1000)</f>
        <v>186.80995008000002</v>
      </c>
      <c r="M111" s="232">
        <f>IF(ISBLANK(VLOOKUP(E111,'FG TYPE'!$B:$I,8,FALSE)),"-",VLOOKUP(E111,'FG TYPE'!$B:$I,8,FALSE)*K111)</f>
        <v>17521.920000000002</v>
      </c>
      <c r="N111" s="280">
        <v>0</v>
      </c>
      <c r="O111" s="280">
        <v>0</v>
      </c>
      <c r="P111" s="280">
        <v>0</v>
      </c>
      <c r="Q111" s="116">
        <f t="shared" si="103"/>
        <v>0</v>
      </c>
      <c r="R111" s="117"/>
    </row>
    <row r="112" spans="1:18" s="119" customFormat="1" ht="24.75" customHeight="1">
      <c r="A112" s="224">
        <v>45376</v>
      </c>
      <c r="B112" s="112" t="str">
        <f>IFERROR(VLOOKUP(E112,'FG TYPE'!$B:$E,4,FALSE),0)</f>
        <v>Y01</v>
      </c>
      <c r="C112" s="94" t="s">
        <v>61</v>
      </c>
      <c r="D112" s="121">
        <v>20240301006</v>
      </c>
      <c r="E112" s="94" t="s">
        <v>78</v>
      </c>
      <c r="F112" s="83" t="str">
        <f>IFERROR(VLOOKUP(E112,'FG TYPE'!$B:$C,2,FALSE),0)</f>
        <v>AX88</v>
      </c>
      <c r="G112" s="94">
        <f>IFERROR(VLOOKUP(E112,'FG TYPE'!$B:$D,3,FALSE),0)</f>
        <v>80</v>
      </c>
      <c r="H112" s="114">
        <f t="shared" si="102"/>
        <v>0.47969999999999996</v>
      </c>
      <c r="I112" s="94">
        <v>0.5</v>
      </c>
      <c r="J112" s="94">
        <v>2</v>
      </c>
      <c r="K112" s="226">
        <v>738</v>
      </c>
      <c r="L112" s="229">
        <f>IF(ISBLANK(VLOOKUP(E112,'FG TYPE'!$B:$G,6,FALSE)),K112,VLOOKUP(E112,'FG TYPE'!$B:$G,6,FALSE)*M112/1000)</f>
        <v>12.27437172</v>
      </c>
      <c r="M112" s="232">
        <f>IF(ISBLANK(VLOOKUP(E112,'FG TYPE'!$B:$I,8,FALSE)),"-",VLOOKUP(E112,'FG TYPE'!$B:$I,8,FALSE)*K112)</f>
        <v>1151.28</v>
      </c>
      <c r="N112" s="280">
        <v>0</v>
      </c>
      <c r="O112" s="280">
        <v>0</v>
      </c>
      <c r="P112" s="280">
        <v>0</v>
      </c>
      <c r="Q112" s="116">
        <f t="shared" si="103"/>
        <v>0</v>
      </c>
      <c r="R112" s="117"/>
    </row>
    <row r="113" spans="1:18" s="119" customFormat="1" ht="24.75" customHeight="1">
      <c r="A113" s="224">
        <v>45376</v>
      </c>
      <c r="B113" s="112" t="str">
        <f>IFERROR(VLOOKUP(E113,'FG TYPE'!$B:$E,4,FALSE),0)</f>
        <v>Y01</v>
      </c>
      <c r="C113" s="94" t="s">
        <v>61</v>
      </c>
      <c r="D113" s="120">
        <v>20240301002</v>
      </c>
      <c r="E113" s="94" t="s">
        <v>94</v>
      </c>
      <c r="F113" s="83" t="str">
        <f>IFERROR(VLOOKUP(E113,'FG TYPE'!$B:$C,2,FALSE),0)</f>
        <v>MM38 / MP98</v>
      </c>
      <c r="G113" s="94">
        <f>IFERROR(VLOOKUP(E113,'FG TYPE'!$B:$D,3,FALSE),0)</f>
        <v>50</v>
      </c>
      <c r="H113" s="114">
        <f t="shared" si="102"/>
        <v>0.82343750000000004</v>
      </c>
      <c r="I113" s="94">
        <v>4</v>
      </c>
      <c r="J113" s="94">
        <v>2</v>
      </c>
      <c r="K113" s="226">
        <v>7750</v>
      </c>
      <c r="L113" s="229">
        <f>IF(ISBLANK(VLOOKUP(E113,'FG TYPE'!$B:$G,6,FALSE)),K113,VLOOKUP(E113,'FG TYPE'!$B:$G,6,FALSE)*M113/1000)</f>
        <v>177.94154999999998</v>
      </c>
      <c r="M113" s="232">
        <f>IF(ISBLANK(VLOOKUP(E113,'FG TYPE'!$B:$I,8,FALSE)),"-",VLOOKUP(E113,'FG TYPE'!$B:$I,8,FALSE)*K113)</f>
        <v>9881.25</v>
      </c>
      <c r="N113" s="280">
        <v>0</v>
      </c>
      <c r="O113" s="280">
        <v>0</v>
      </c>
      <c r="P113" s="280">
        <v>0</v>
      </c>
      <c r="Q113" s="116">
        <f t="shared" si="103"/>
        <v>0</v>
      </c>
      <c r="R113" s="117"/>
    </row>
    <row r="114" spans="1:18" s="119" customFormat="1" ht="24.75" customHeight="1">
      <c r="A114" s="224">
        <v>45376</v>
      </c>
      <c r="B114" s="112" t="str">
        <f>IFERROR(VLOOKUP(E114,'FG TYPE'!$B:$E,4,FALSE),0)</f>
        <v>Y01</v>
      </c>
      <c r="C114" s="94" t="s">
        <v>61</v>
      </c>
      <c r="D114" s="266">
        <v>20240304012</v>
      </c>
      <c r="E114" s="94" t="s">
        <v>161</v>
      </c>
      <c r="F114" s="83" t="str">
        <f>IFERROR(VLOOKUP(E114,'FG TYPE'!$B:$C,2,FALSE),0)</f>
        <v>MB50</v>
      </c>
      <c r="G114" s="94">
        <f>IFERROR(VLOOKUP(E114,'FG TYPE'!$B:$D,3,FALSE),0)</f>
        <v>80</v>
      </c>
      <c r="H114" s="114">
        <f t="shared" si="102"/>
        <v>0.74510416666666668</v>
      </c>
      <c r="I114" s="94">
        <v>5</v>
      </c>
      <c r="J114" s="94">
        <v>2</v>
      </c>
      <c r="K114" s="226">
        <v>11500</v>
      </c>
      <c r="L114" s="229">
        <f>IF(ISBLANK(VLOOKUP(E114,'FG TYPE'!$B:$G,6,FALSE)),K114,VLOOKUP(E114,'FG TYPE'!$B:$G,6,FALSE)*M114/1000)</f>
        <v>151.90289625000003</v>
      </c>
      <c r="M114" s="232">
        <f>IF(ISBLANK(VLOOKUP(E114,'FG TYPE'!$B:$I,8,FALSE)),"-",VLOOKUP(E114,'FG TYPE'!$B:$I,8,FALSE)*K114)</f>
        <v>17882.5</v>
      </c>
      <c r="N114" s="280">
        <v>0</v>
      </c>
      <c r="O114" s="280">
        <v>0</v>
      </c>
      <c r="P114" s="280">
        <v>0</v>
      </c>
      <c r="Q114" s="116">
        <f t="shared" si="103"/>
        <v>0</v>
      </c>
      <c r="R114" s="117"/>
    </row>
    <row r="115" spans="1:18" s="119" customFormat="1" ht="24.75" customHeight="1">
      <c r="A115" s="224">
        <v>45376</v>
      </c>
      <c r="B115" s="112" t="str">
        <f>IFERROR(VLOOKUP(E115,'FG TYPE'!$B:$E,4,FALSE),0)</f>
        <v>S01</v>
      </c>
      <c r="C115" s="94" t="s">
        <v>61</v>
      </c>
      <c r="D115" s="121">
        <v>20240206019</v>
      </c>
      <c r="E115" s="94" t="s">
        <v>147</v>
      </c>
      <c r="F115" s="83" t="str">
        <f>IFERROR(VLOOKUP(E115,'FG TYPE'!$B:$C,2,FALSE),0)</f>
        <v>0,080 T</v>
      </c>
      <c r="G115" s="94">
        <f>IFERROR(VLOOKUP(E115,'FG TYPE'!$B:$D,3,FALSE),0)/4</f>
        <v>3.75</v>
      </c>
      <c r="H115" s="114">
        <f t="shared" ref="H115:H118" si="104">IF(M115="-",K115/I115/G115,M115/I115/60/G115)</f>
        <v>0.69120000000000004</v>
      </c>
      <c r="I115" s="94">
        <v>5</v>
      </c>
      <c r="J115" s="94">
        <v>2</v>
      </c>
      <c r="K115" s="218">
        <v>12.96</v>
      </c>
      <c r="L115" s="229">
        <f>IF(ISBLANK(VLOOKUP(E115,'FG TYPE'!$B:$G,6,FALSE)),K115,VLOOKUP(E115,'FG TYPE'!$B:$G,6,FALSE)*M115/1000)</f>
        <v>12.96</v>
      </c>
      <c r="M115" s="232" t="str">
        <f>IF(ISBLANK(VLOOKUP(E115,'FG TYPE'!$B:$I,8,FALSE)),"-",VLOOKUP(E115,'FG TYPE'!$B:$I,8,FALSE)*K115)</f>
        <v>-</v>
      </c>
      <c r="N115" s="280">
        <v>0</v>
      </c>
      <c r="O115" s="280">
        <v>0</v>
      </c>
      <c r="P115" s="280">
        <v>0</v>
      </c>
      <c r="Q115" s="116">
        <f t="shared" ref="Q115:Q118" si="105">IFERROR((N115+O115+P115)/(L115+O115+P115+N115),"")</f>
        <v>0</v>
      </c>
      <c r="R115" s="117"/>
    </row>
    <row r="116" spans="1:18" s="119" customFormat="1" ht="24.75" customHeight="1">
      <c r="A116" s="224">
        <v>45376</v>
      </c>
      <c r="B116" s="112" t="str">
        <f>IFERROR(VLOOKUP(E116,'FG TYPE'!$B:$E,4,FALSE),0)</f>
        <v>S01</v>
      </c>
      <c r="C116" s="94" t="s">
        <v>61</v>
      </c>
      <c r="D116" s="121">
        <v>20240212003</v>
      </c>
      <c r="E116" s="94" t="s">
        <v>168</v>
      </c>
      <c r="F116" s="83" t="str">
        <f>IFERROR(VLOOKUP(E116,'FG TYPE'!$B:$C,2,FALSE),0)</f>
        <v>0,127 T</v>
      </c>
      <c r="G116" s="94">
        <f>IFERROR(VLOOKUP(E116,'FG TYPE'!$B:$D,3,FALSE),0)/4</f>
        <v>9.25</v>
      </c>
      <c r="H116" s="114">
        <f t="shared" si="104"/>
        <v>0.49297297297297293</v>
      </c>
      <c r="I116" s="94">
        <v>1</v>
      </c>
      <c r="J116" s="94">
        <v>2</v>
      </c>
      <c r="K116" s="218">
        <v>4.5599999999999996</v>
      </c>
      <c r="L116" s="229">
        <f>IF(ISBLANK(VLOOKUP(E116,'FG TYPE'!$B:$G,6,FALSE)),K116,VLOOKUP(E116,'FG TYPE'!$B:$G,6,FALSE)*M116/1000)</f>
        <v>4.5599999999999996</v>
      </c>
      <c r="M116" s="232" t="str">
        <f>IF(ISBLANK(VLOOKUP(E116,'FG TYPE'!$B:$I,8,FALSE)),"-",VLOOKUP(E116,'FG TYPE'!$B:$I,8,FALSE)*K116)</f>
        <v>-</v>
      </c>
      <c r="N116" s="280">
        <v>0</v>
      </c>
      <c r="O116" s="280">
        <v>0</v>
      </c>
      <c r="P116" s="280">
        <v>0</v>
      </c>
      <c r="Q116" s="116">
        <f t="shared" si="105"/>
        <v>0</v>
      </c>
      <c r="R116" s="117"/>
    </row>
    <row r="117" spans="1:18" s="119" customFormat="1" ht="24.75" customHeight="1">
      <c r="A117" s="224">
        <v>45376</v>
      </c>
      <c r="B117" s="112" t="str">
        <f>IFERROR(VLOOKUP(E117,'FG TYPE'!$B:$E,4,FALSE),0)</f>
        <v>S01</v>
      </c>
      <c r="C117" s="94" t="s">
        <v>61</v>
      </c>
      <c r="D117" s="266">
        <v>20240306003</v>
      </c>
      <c r="E117" s="94" t="s">
        <v>133</v>
      </c>
      <c r="F117" s="83" t="str">
        <f>IFERROR(VLOOKUP(E117,'FG TYPE'!$B:$C,2,FALSE),0)</f>
        <v>0,080 UEW</v>
      </c>
      <c r="G117" s="94">
        <f>IFERROR(VLOOKUP(E117,'FG TYPE'!$B:$D,3,FALSE),0)/2</f>
        <v>6.5</v>
      </c>
      <c r="H117" s="114">
        <f t="shared" si="104"/>
        <v>0.86107692307692296</v>
      </c>
      <c r="I117" s="94">
        <v>20</v>
      </c>
      <c r="J117" s="94">
        <v>2</v>
      </c>
      <c r="K117" s="218">
        <v>111.94</v>
      </c>
      <c r="L117" s="229">
        <f>IF(ISBLANK(VLOOKUP(E117,'FG TYPE'!$B:$G,6,FALSE)),K117,VLOOKUP(E117,'FG TYPE'!$B:$G,6,FALSE)*M117/1000)</f>
        <v>111.94</v>
      </c>
      <c r="M117" s="232" t="str">
        <f>IF(ISBLANK(VLOOKUP(E117,'FG TYPE'!$B:$I,8,FALSE)),"-",VLOOKUP(E117,'FG TYPE'!$B:$I,8,FALSE)*K117)</f>
        <v>-</v>
      </c>
      <c r="N117" s="280">
        <v>0</v>
      </c>
      <c r="O117" s="280">
        <v>0</v>
      </c>
      <c r="P117" s="280">
        <v>0</v>
      </c>
      <c r="Q117" s="116">
        <f t="shared" si="105"/>
        <v>0</v>
      </c>
      <c r="R117" s="117"/>
    </row>
    <row r="118" spans="1:18" s="119" customFormat="1" ht="24.75" customHeight="1">
      <c r="A118" s="224">
        <v>45376</v>
      </c>
      <c r="B118" s="112" t="str">
        <f>IFERROR(VLOOKUP(E118,'FG TYPE'!$B:$E,4,FALSE),0)</f>
        <v>S01</v>
      </c>
      <c r="C118" s="94" t="s">
        <v>61</v>
      </c>
      <c r="D118" s="120">
        <v>20240313001</v>
      </c>
      <c r="E118" s="94" t="s">
        <v>68</v>
      </c>
      <c r="F118" s="83" t="str">
        <f>IFERROR(VLOOKUP(E118,'FG TYPE'!$B:$C,2,FALSE),0)</f>
        <v>0,080 A</v>
      </c>
      <c r="G118" s="94">
        <f>IFERROR(VLOOKUP(E118,'FG TYPE'!$B:$D,3,FALSE),0)</f>
        <v>16</v>
      </c>
      <c r="H118" s="114">
        <f t="shared" si="104"/>
        <v>0.9318749999999999</v>
      </c>
      <c r="I118" s="94">
        <v>24</v>
      </c>
      <c r="J118" s="94">
        <v>2</v>
      </c>
      <c r="K118" s="218">
        <v>357.84</v>
      </c>
      <c r="L118" s="229">
        <f>IF(ISBLANK(VLOOKUP(E118,'FG TYPE'!$B:$G,6,FALSE)),K118,VLOOKUP(E118,'FG TYPE'!$B:$G,6,FALSE)*M118/1000)</f>
        <v>357.84</v>
      </c>
      <c r="M118" s="232" t="str">
        <f>IF(ISBLANK(VLOOKUP(E118,'FG TYPE'!$B:$I,8,FALSE)),"-",VLOOKUP(E118,'FG TYPE'!$B:$I,8,FALSE)*K118)</f>
        <v>-</v>
      </c>
      <c r="N118" s="280">
        <v>0</v>
      </c>
      <c r="O118" s="280">
        <v>0</v>
      </c>
      <c r="P118" s="280">
        <v>0</v>
      </c>
      <c r="Q118" s="116">
        <f t="shared" si="105"/>
        <v>0</v>
      </c>
      <c r="R118" s="117"/>
    </row>
    <row r="119" spans="1:18" s="119" customFormat="1" ht="24.75" customHeight="1">
      <c r="A119" s="224">
        <v>45377</v>
      </c>
      <c r="B119" s="112" t="str">
        <f>IFERROR(VLOOKUP(E119,'FG TYPE'!$B:$E,4,FALSE),0)</f>
        <v>Y01</v>
      </c>
      <c r="C119" s="94" t="s">
        <v>61</v>
      </c>
      <c r="D119" s="120">
        <v>20240301002</v>
      </c>
      <c r="E119" s="94" t="s">
        <v>94</v>
      </c>
      <c r="F119" s="83" t="str">
        <f>IFERROR(VLOOKUP(E119,'FG TYPE'!$B:$C,2,FALSE),0)</f>
        <v>MM38 / MP98</v>
      </c>
      <c r="G119" s="94">
        <f>IFERROR(VLOOKUP(E119,'FG TYPE'!$B:$D,3,FALSE),0)</f>
        <v>50</v>
      </c>
      <c r="H119" s="114">
        <f t="shared" ref="H119:H122" si="106">IF(M119="-",K119/I119/G119,M119/I119/60/G119)</f>
        <v>0.75745625000000005</v>
      </c>
      <c r="I119" s="94">
        <v>12</v>
      </c>
      <c r="J119" s="94">
        <v>2</v>
      </c>
      <c r="K119" s="226">
        <v>21387</v>
      </c>
      <c r="L119" s="229">
        <f>IF(ISBLANK(VLOOKUP(E119,'FG TYPE'!$B:$G,6,FALSE)),K119,VLOOKUP(E119,'FG TYPE'!$B:$G,6,FALSE)*M119/1000)</f>
        <v>491.04979739999999</v>
      </c>
      <c r="M119" s="232">
        <f>IF(ISBLANK(VLOOKUP(E119,'FG TYPE'!$B:$I,8,FALSE)),"-",VLOOKUP(E119,'FG TYPE'!$B:$I,8,FALSE)*K119)</f>
        <v>27268.424999999999</v>
      </c>
      <c r="N119" s="280">
        <v>0</v>
      </c>
      <c r="O119" s="280">
        <v>0</v>
      </c>
      <c r="P119" s="280">
        <v>0</v>
      </c>
      <c r="Q119" s="116">
        <f t="shared" ref="Q119:Q122" si="107">IFERROR((N119+O119+P119)/(L119+O119+P119+N119),"")</f>
        <v>0</v>
      </c>
      <c r="R119" s="117"/>
    </row>
    <row r="120" spans="1:18" s="119" customFormat="1" ht="24.75" customHeight="1">
      <c r="A120" s="224">
        <v>45377</v>
      </c>
      <c r="B120" s="112" t="str">
        <f>IFERROR(VLOOKUP(E120,'FG TYPE'!$B:$E,4,FALSE),0)</f>
        <v>Y01</v>
      </c>
      <c r="C120" s="94" t="s">
        <v>61</v>
      </c>
      <c r="D120" s="121">
        <v>20240301004</v>
      </c>
      <c r="E120" s="94" t="s">
        <v>129</v>
      </c>
      <c r="F120" s="83" t="str">
        <f>IFERROR(VLOOKUP(E120,'FG TYPE'!$B:$C,2,FALSE),0)</f>
        <v>MK83</v>
      </c>
      <c r="G120" s="94">
        <f>IFERROR(VLOOKUP(E120,'FG TYPE'!$B:$D,3,FALSE),0)</f>
        <v>60</v>
      </c>
      <c r="H120" s="114">
        <f t="shared" si="106"/>
        <v>0.86540166666666674</v>
      </c>
      <c r="I120" s="94">
        <v>5</v>
      </c>
      <c r="J120" s="94">
        <v>2</v>
      </c>
      <c r="K120" s="226">
        <v>9797</v>
      </c>
      <c r="L120" s="229">
        <f>IF(ISBLANK(VLOOKUP(E120,'FG TYPE'!$B:$G,6,FALSE)),K120,VLOOKUP(E120,'FG TYPE'!$B:$G,6,FALSE)*M120/1000)</f>
        <v>313.73475853799999</v>
      </c>
      <c r="M120" s="232">
        <f>IF(ISBLANK(VLOOKUP(E120,'FG TYPE'!$B:$I,8,FALSE)),"-",VLOOKUP(E120,'FG TYPE'!$B:$I,8,FALSE)*K120)</f>
        <v>15577.230000000001</v>
      </c>
      <c r="N120" s="280">
        <v>0</v>
      </c>
      <c r="O120" s="280">
        <v>0</v>
      </c>
      <c r="P120" s="280">
        <v>0</v>
      </c>
      <c r="Q120" s="116">
        <f t="shared" si="107"/>
        <v>0</v>
      </c>
      <c r="R120" s="117"/>
    </row>
    <row r="121" spans="1:18" s="119" customFormat="1" ht="24.75" customHeight="1">
      <c r="A121" s="224">
        <v>45377</v>
      </c>
      <c r="B121" s="112" t="str">
        <f>IFERROR(VLOOKUP(E121,'FG TYPE'!$B:$E,4,FALSE),0)</f>
        <v>Y01</v>
      </c>
      <c r="C121" s="94" t="s">
        <v>61</v>
      </c>
      <c r="D121" s="121">
        <v>20240318001</v>
      </c>
      <c r="E121" s="94" t="s">
        <v>129</v>
      </c>
      <c r="F121" s="83" t="str">
        <f>IFERROR(VLOOKUP(E121,'FG TYPE'!$B:$C,2,FALSE),0)</f>
        <v>MK83</v>
      </c>
      <c r="G121" s="94">
        <f>IFERROR(VLOOKUP(E121,'FG TYPE'!$B:$D,3,FALSE),0)</f>
        <v>60</v>
      </c>
      <c r="H121" s="114">
        <f t="shared" si="106"/>
        <v>0.75551500000000016</v>
      </c>
      <c r="I121" s="94">
        <v>10</v>
      </c>
      <c r="J121" s="94">
        <v>2</v>
      </c>
      <c r="K121" s="226">
        <f>2153+24750-9797</f>
        <v>17106</v>
      </c>
      <c r="L121" s="229">
        <f>IF(ISBLANK(VLOOKUP(E121,'FG TYPE'!$B:$G,6,FALSE)),K121,VLOOKUP(E121,'FG TYPE'!$B:$G,6,FALSE)*M121/1000)</f>
        <v>547.79491472400002</v>
      </c>
      <c r="M121" s="232">
        <f>IF(ISBLANK(VLOOKUP(E121,'FG TYPE'!$B:$I,8,FALSE)),"-",VLOOKUP(E121,'FG TYPE'!$B:$I,8,FALSE)*K121)</f>
        <v>27198.54</v>
      </c>
      <c r="N121" s="280">
        <v>0</v>
      </c>
      <c r="O121" s="280">
        <v>0</v>
      </c>
      <c r="P121" s="280">
        <v>0</v>
      </c>
      <c r="Q121" s="116">
        <f t="shared" si="107"/>
        <v>0</v>
      </c>
      <c r="R121" s="117"/>
    </row>
    <row r="122" spans="1:18" s="119" customFormat="1" ht="24.75" customHeight="1">
      <c r="A122" s="224">
        <v>45377</v>
      </c>
      <c r="B122" s="112" t="str">
        <f>IFERROR(VLOOKUP(E122,'FG TYPE'!$B:$E,4,FALSE),0)</f>
        <v>Y01</v>
      </c>
      <c r="C122" s="94" t="s">
        <v>61</v>
      </c>
      <c r="D122" s="121">
        <v>20240301006</v>
      </c>
      <c r="E122" s="94" t="s">
        <v>78</v>
      </c>
      <c r="F122" s="83" t="str">
        <f>IFERROR(VLOOKUP(E122,'FG TYPE'!$B:$C,2,FALSE),0)</f>
        <v>AX88</v>
      </c>
      <c r="G122" s="94">
        <f>IFERROR(VLOOKUP(E122,'FG TYPE'!$B:$D,3,FALSE),0)</f>
        <v>80</v>
      </c>
      <c r="H122" s="114">
        <f t="shared" si="106"/>
        <v>0.76916666666666667</v>
      </c>
      <c r="I122" s="94">
        <v>12</v>
      </c>
      <c r="J122" s="94">
        <v>2</v>
      </c>
      <c r="K122" s="226">
        <v>28400</v>
      </c>
      <c r="L122" s="229">
        <f>IF(ISBLANK(VLOOKUP(E122,'FG TYPE'!$B:$G,6,FALSE)),K122,VLOOKUP(E122,'FG TYPE'!$B:$G,6,FALSE)*M122/1000)</f>
        <v>472.34709600000002</v>
      </c>
      <c r="M122" s="232">
        <f>IF(ISBLANK(VLOOKUP(E122,'FG TYPE'!$B:$I,8,FALSE)),"-",VLOOKUP(E122,'FG TYPE'!$B:$I,8,FALSE)*K122)</f>
        <v>44304</v>
      </c>
      <c r="N122" s="280">
        <v>0</v>
      </c>
      <c r="O122" s="280">
        <v>0</v>
      </c>
      <c r="P122" s="280">
        <v>0</v>
      </c>
      <c r="Q122" s="116">
        <f t="shared" si="107"/>
        <v>0</v>
      </c>
      <c r="R122" s="117"/>
    </row>
    <row r="123" spans="1:18" s="119" customFormat="1" ht="24.75" customHeight="1">
      <c r="A123" s="224">
        <v>45377</v>
      </c>
      <c r="B123" s="112" t="str">
        <f>IFERROR(VLOOKUP(E123,'FG TYPE'!$B:$E,4,FALSE),0)</f>
        <v>S01</v>
      </c>
      <c r="C123" s="94" t="s">
        <v>61</v>
      </c>
      <c r="D123" s="121">
        <v>20240206019</v>
      </c>
      <c r="E123" s="94" t="s">
        <v>147</v>
      </c>
      <c r="F123" s="83" t="str">
        <f>IFERROR(VLOOKUP(E123,'FG TYPE'!$B:$C,2,FALSE),0)</f>
        <v>0,080 T</v>
      </c>
      <c r="G123" s="94">
        <f>IFERROR(VLOOKUP(E123,'FG TYPE'!$B:$D,3,FALSE),0)/4</f>
        <v>3.75</v>
      </c>
      <c r="H123" s="114">
        <f t="shared" ref="H123:H126" si="108">IF(M123="-",K123/I123/G123,M123/I123/60/G123)</f>
        <v>0.83866666666666667</v>
      </c>
      <c r="I123" s="94">
        <v>4</v>
      </c>
      <c r="J123" s="94">
        <v>2</v>
      </c>
      <c r="K123" s="218">
        <v>12.58</v>
      </c>
      <c r="L123" s="229">
        <f>IF(ISBLANK(VLOOKUP(E123,'FG TYPE'!$B:$G,6,FALSE)),K123,VLOOKUP(E123,'FG TYPE'!$B:$G,6,FALSE)*M123/1000)</f>
        <v>12.58</v>
      </c>
      <c r="M123" s="232" t="str">
        <f>IF(ISBLANK(VLOOKUP(E123,'FG TYPE'!$B:$I,8,FALSE)),"-",VLOOKUP(E123,'FG TYPE'!$B:$I,8,FALSE)*K123)</f>
        <v>-</v>
      </c>
      <c r="N123" s="280">
        <v>0</v>
      </c>
      <c r="O123" s="280">
        <v>0</v>
      </c>
      <c r="P123" s="280">
        <v>0</v>
      </c>
      <c r="Q123" s="116">
        <f t="shared" ref="Q123:Q126" si="109">IFERROR((N123+O123+P123)/(L123+O123+P123+N123),"")</f>
        <v>0</v>
      </c>
      <c r="R123" s="117"/>
    </row>
    <row r="124" spans="1:18" s="119" customFormat="1" ht="24.75" customHeight="1">
      <c r="A124" s="224">
        <v>45377</v>
      </c>
      <c r="B124" s="112" t="str">
        <f>IFERROR(VLOOKUP(E124,'FG TYPE'!$B:$E,4,FALSE),0)</f>
        <v>S01</v>
      </c>
      <c r="C124" s="94" t="s">
        <v>61</v>
      </c>
      <c r="D124" s="121">
        <v>20240212003</v>
      </c>
      <c r="E124" s="94" t="s">
        <v>168</v>
      </c>
      <c r="F124" s="83" t="str">
        <f>IFERROR(VLOOKUP(E124,'FG TYPE'!$B:$C,2,FALSE),0)</f>
        <v>0,127 T</v>
      </c>
      <c r="G124" s="94">
        <f>IFERROR(VLOOKUP(E124,'FG TYPE'!$B:$D,3,FALSE),0)/4</f>
        <v>9.25</v>
      </c>
      <c r="H124" s="114">
        <f t="shared" si="108"/>
        <v>0.71135135135135141</v>
      </c>
      <c r="I124" s="94">
        <v>1</v>
      </c>
      <c r="J124" s="94">
        <v>2</v>
      </c>
      <c r="K124" s="218">
        <v>6.58</v>
      </c>
      <c r="L124" s="229">
        <f>IF(ISBLANK(VLOOKUP(E124,'FG TYPE'!$B:$G,6,FALSE)),K124,VLOOKUP(E124,'FG TYPE'!$B:$G,6,FALSE)*M124/1000)</f>
        <v>6.58</v>
      </c>
      <c r="M124" s="232" t="str">
        <f>IF(ISBLANK(VLOOKUP(E124,'FG TYPE'!$B:$I,8,FALSE)),"-",VLOOKUP(E124,'FG TYPE'!$B:$I,8,FALSE)*K124)</f>
        <v>-</v>
      </c>
      <c r="N124" s="280">
        <v>0</v>
      </c>
      <c r="O124" s="280">
        <v>0</v>
      </c>
      <c r="P124" s="280">
        <v>0</v>
      </c>
      <c r="Q124" s="116">
        <f t="shared" si="109"/>
        <v>0</v>
      </c>
      <c r="R124" s="117"/>
    </row>
    <row r="125" spans="1:18" s="119" customFormat="1" ht="24.75" customHeight="1">
      <c r="A125" s="224">
        <v>45377</v>
      </c>
      <c r="B125" s="112" t="str">
        <f>IFERROR(VLOOKUP(E125,'FG TYPE'!$B:$E,4,FALSE),0)</f>
        <v>S01</v>
      </c>
      <c r="C125" s="94" t="s">
        <v>61</v>
      </c>
      <c r="D125" s="266">
        <v>20240306003</v>
      </c>
      <c r="E125" s="94" t="s">
        <v>133</v>
      </c>
      <c r="F125" s="83" t="str">
        <f>IFERROR(VLOOKUP(E125,'FG TYPE'!$B:$C,2,FALSE),0)</f>
        <v>0,080 UEW</v>
      </c>
      <c r="G125" s="94">
        <f>IFERROR(VLOOKUP(E125,'FG TYPE'!$B:$D,3,FALSE),0)</f>
        <v>13</v>
      </c>
      <c r="H125" s="114">
        <f t="shared" si="108"/>
        <v>0.78815384615384609</v>
      </c>
      <c r="I125" s="94">
        <v>20</v>
      </c>
      <c r="J125" s="94">
        <v>2</v>
      </c>
      <c r="K125" s="218">
        <v>204.92</v>
      </c>
      <c r="L125" s="229">
        <f>IF(ISBLANK(VLOOKUP(E125,'FG TYPE'!$B:$G,6,FALSE)),K125,VLOOKUP(E125,'FG TYPE'!$B:$G,6,FALSE)*M125/1000)</f>
        <v>204.92</v>
      </c>
      <c r="M125" s="232" t="str">
        <f>IF(ISBLANK(VLOOKUP(E125,'FG TYPE'!$B:$I,8,FALSE)),"-",VLOOKUP(E125,'FG TYPE'!$B:$I,8,FALSE)*K125)</f>
        <v>-</v>
      </c>
      <c r="N125" s="280">
        <v>0</v>
      </c>
      <c r="O125" s="280">
        <v>0</v>
      </c>
      <c r="P125" s="280">
        <v>0</v>
      </c>
      <c r="Q125" s="116">
        <f t="shared" si="109"/>
        <v>0</v>
      </c>
      <c r="R125" s="117"/>
    </row>
    <row r="126" spans="1:18" s="119" customFormat="1" ht="24.75" customHeight="1">
      <c r="A126" s="224">
        <v>45377</v>
      </c>
      <c r="B126" s="112" t="str">
        <f>IFERROR(VLOOKUP(E126,'FG TYPE'!$B:$E,4,FALSE),0)</f>
        <v>S01</v>
      </c>
      <c r="C126" s="94" t="s">
        <v>61</v>
      </c>
      <c r="D126" s="120">
        <v>20240318006</v>
      </c>
      <c r="E126" s="94" t="s">
        <v>68</v>
      </c>
      <c r="F126" s="83" t="str">
        <f>IFERROR(VLOOKUP(E126,'FG TYPE'!$B:$C,2,FALSE),0)</f>
        <v>0,080 A</v>
      </c>
      <c r="G126" s="94">
        <f>IFERROR(VLOOKUP(E126,'FG TYPE'!$B:$D,3,FALSE),0)</f>
        <v>16</v>
      </c>
      <c r="H126" s="114">
        <f t="shared" si="108"/>
        <v>0.9904687499999999</v>
      </c>
      <c r="I126" s="94">
        <v>24</v>
      </c>
      <c r="J126" s="94">
        <v>2</v>
      </c>
      <c r="K126" s="218">
        <v>380.34</v>
      </c>
      <c r="L126" s="229">
        <f>IF(ISBLANK(VLOOKUP(E126,'FG TYPE'!$B:$G,6,FALSE)),K126,VLOOKUP(E126,'FG TYPE'!$B:$G,6,FALSE)*M126/1000)</f>
        <v>380.34</v>
      </c>
      <c r="M126" s="232" t="str">
        <f>IF(ISBLANK(VLOOKUP(E126,'FG TYPE'!$B:$I,8,FALSE)),"-",VLOOKUP(E126,'FG TYPE'!$B:$I,8,FALSE)*K126)</f>
        <v>-</v>
      </c>
      <c r="N126" s="280">
        <v>0</v>
      </c>
      <c r="O126" s="280">
        <v>0</v>
      </c>
      <c r="P126" s="280">
        <v>0</v>
      </c>
      <c r="Q126" s="116">
        <f t="shared" si="109"/>
        <v>0</v>
      </c>
      <c r="R126" s="117"/>
    </row>
    <row r="127" spans="1:18" s="119" customFormat="1" ht="24.75" customHeight="1">
      <c r="A127" s="224">
        <v>45378</v>
      </c>
      <c r="B127" s="112" t="str">
        <f>IFERROR(VLOOKUP(E127,'FG TYPE'!$B:$E,4,FALSE),0)</f>
        <v>Y01</v>
      </c>
      <c r="C127" s="94" t="s">
        <v>61</v>
      </c>
      <c r="D127" s="120">
        <v>20240301002</v>
      </c>
      <c r="E127" s="94" t="s">
        <v>94</v>
      </c>
      <c r="F127" s="83" t="str">
        <f>IFERROR(VLOOKUP(E127,'FG TYPE'!$B:$C,2,FALSE),0)</f>
        <v>MM38 / MP98</v>
      </c>
      <c r="G127" s="94">
        <f>IFERROR(VLOOKUP(E127,'FG TYPE'!$B:$D,3,FALSE),0)</f>
        <v>50</v>
      </c>
      <c r="H127" s="114">
        <f t="shared" ref="H127:H130" si="110">IF(M127="-",K127/I127/G127,M127/I127/60/G127)</f>
        <v>0.83189499999999994</v>
      </c>
      <c r="I127" s="94">
        <v>10</v>
      </c>
      <c r="J127" s="94">
        <v>2</v>
      </c>
      <c r="K127" s="226">
        <v>19574</v>
      </c>
      <c r="L127" s="229">
        <f>IF(ISBLANK(VLOOKUP(E127,'FG TYPE'!$B:$G,6,FALSE)),K127,VLOOKUP(E127,'FG TYPE'!$B:$G,6,FALSE)*M127/1000)</f>
        <v>449.42295479999996</v>
      </c>
      <c r="M127" s="232">
        <f>IF(ISBLANK(VLOOKUP(E127,'FG TYPE'!$B:$I,8,FALSE)),"-",VLOOKUP(E127,'FG TYPE'!$B:$I,8,FALSE)*K127)</f>
        <v>24956.85</v>
      </c>
      <c r="N127" s="280">
        <v>0</v>
      </c>
      <c r="O127" s="280">
        <v>0</v>
      </c>
      <c r="P127" s="280">
        <v>0</v>
      </c>
      <c r="Q127" s="116">
        <f t="shared" ref="Q127:Q130" si="111">IFERROR((N127+O127+P127)/(L127+O127+P127+N127),"")</f>
        <v>0</v>
      </c>
      <c r="R127" s="117"/>
    </row>
    <row r="128" spans="1:18" s="119" customFormat="1" ht="24.75" customHeight="1">
      <c r="A128" s="224">
        <v>45378</v>
      </c>
      <c r="B128" s="112" t="str">
        <f>IFERROR(VLOOKUP(E128,'FG TYPE'!$B:$E,4,FALSE),0)</f>
        <v>Y01</v>
      </c>
      <c r="C128" s="94" t="s">
        <v>61</v>
      </c>
      <c r="D128" s="121">
        <v>20240301006</v>
      </c>
      <c r="E128" s="94" t="s">
        <v>78</v>
      </c>
      <c r="F128" s="83" t="str">
        <f>IFERROR(VLOOKUP(E128,'FG TYPE'!$B:$C,2,FALSE),0)</f>
        <v>AX88</v>
      </c>
      <c r="G128" s="94">
        <f>IFERROR(VLOOKUP(E128,'FG TYPE'!$B:$D,3,FALSE),0)</f>
        <v>80</v>
      </c>
      <c r="H128" s="114">
        <f t="shared" si="110"/>
        <v>0.49530000000000002</v>
      </c>
      <c r="I128" s="94">
        <v>0.5</v>
      </c>
      <c r="J128" s="94">
        <v>2</v>
      </c>
      <c r="K128" s="226">
        <v>762</v>
      </c>
      <c r="L128" s="229">
        <f>IF(ISBLANK(VLOOKUP(E128,'FG TYPE'!$B:$G,6,FALSE)),K128,VLOOKUP(E128,'FG TYPE'!$B:$G,6,FALSE)*M128/1000)</f>
        <v>12.673538280000001</v>
      </c>
      <c r="M128" s="232">
        <f>IF(ISBLANK(VLOOKUP(E128,'FG TYPE'!$B:$I,8,FALSE)),"-",VLOOKUP(E128,'FG TYPE'!$B:$I,8,FALSE)*K128)</f>
        <v>1188.72</v>
      </c>
      <c r="N128" s="280">
        <v>0</v>
      </c>
      <c r="O128" s="280">
        <v>0</v>
      </c>
      <c r="P128" s="280">
        <v>0</v>
      </c>
      <c r="Q128" s="116">
        <f t="shared" si="111"/>
        <v>0</v>
      </c>
      <c r="R128" s="117"/>
    </row>
    <row r="129" spans="1:18" s="119" customFormat="1" ht="24.75" customHeight="1">
      <c r="A129" s="224">
        <v>45378</v>
      </c>
      <c r="B129" s="112" t="str">
        <f>IFERROR(VLOOKUP(E129,'FG TYPE'!$B:$E,4,FALSE),0)</f>
        <v>Y01</v>
      </c>
      <c r="C129" s="94" t="s">
        <v>61</v>
      </c>
      <c r="D129" s="121">
        <v>20240301007</v>
      </c>
      <c r="E129" s="94" t="s">
        <v>78</v>
      </c>
      <c r="F129" s="83" t="str">
        <f>IFERROR(VLOOKUP(E129,'FG TYPE'!$B:$C,2,FALSE),0)</f>
        <v>AX88</v>
      </c>
      <c r="G129" s="94">
        <f>IFERROR(VLOOKUP(E129,'FG TYPE'!$B:$D,3,FALSE),0)</f>
        <v>80</v>
      </c>
      <c r="H129" s="114">
        <f t="shared" si="110"/>
        <v>0.65536250000000007</v>
      </c>
      <c r="I129" s="94">
        <v>2</v>
      </c>
      <c r="J129" s="94">
        <v>2</v>
      </c>
      <c r="K129" s="226">
        <v>4033</v>
      </c>
      <c r="L129" s="229">
        <f>IF(ISBLANK(VLOOKUP(E129,'FG TYPE'!$B:$G,6,FALSE)),K129,VLOOKUP(E129,'FG TYPE'!$B:$G,6,FALSE)*M129/1000)</f>
        <v>67.076614020000008</v>
      </c>
      <c r="M129" s="232">
        <f>IF(ISBLANK(VLOOKUP(E129,'FG TYPE'!$B:$I,8,FALSE)),"-",VLOOKUP(E129,'FG TYPE'!$B:$I,8,FALSE)*K129)</f>
        <v>6291.4800000000005</v>
      </c>
      <c r="N129" s="280">
        <v>0</v>
      </c>
      <c r="O129" s="280">
        <v>0</v>
      </c>
      <c r="P129" s="280">
        <v>0</v>
      </c>
      <c r="Q129" s="116">
        <f t="shared" si="111"/>
        <v>0</v>
      </c>
      <c r="R129" s="117"/>
    </row>
    <row r="130" spans="1:18" s="119" customFormat="1" ht="24.75" customHeight="1">
      <c r="A130" s="224">
        <v>45378</v>
      </c>
      <c r="B130" s="112" t="str">
        <f>IFERROR(VLOOKUP(E130,'FG TYPE'!$B:$E,4,FALSE),0)</f>
        <v>Y01</v>
      </c>
      <c r="C130" s="94" t="s">
        <v>61</v>
      </c>
      <c r="D130" s="266">
        <v>20240304012</v>
      </c>
      <c r="E130" s="94" t="s">
        <v>161</v>
      </c>
      <c r="F130" s="83" t="str">
        <f>IFERROR(VLOOKUP(E130,'FG TYPE'!$B:$C,2,FALSE),0)</f>
        <v>MB50</v>
      </c>
      <c r="G130" s="94">
        <f>IFERROR(VLOOKUP(E130,'FG TYPE'!$B:$D,3,FALSE),0)</f>
        <v>80</v>
      </c>
      <c r="H130" s="114">
        <f t="shared" si="110"/>
        <v>0.7035727083333333</v>
      </c>
      <c r="I130" s="94">
        <v>10</v>
      </c>
      <c r="J130" s="94">
        <v>2</v>
      </c>
      <c r="K130" s="226">
        <v>21718</v>
      </c>
      <c r="L130" s="229">
        <f>IF(ISBLANK(VLOOKUP(E130,'FG TYPE'!$B:$G,6,FALSE)),K130,VLOOKUP(E130,'FG TYPE'!$B:$G,6,FALSE)*M130/1000)</f>
        <v>286.871921805</v>
      </c>
      <c r="M130" s="232">
        <f>IF(ISBLANK(VLOOKUP(E130,'FG TYPE'!$B:$I,8,FALSE)),"-",VLOOKUP(E130,'FG TYPE'!$B:$I,8,FALSE)*K130)</f>
        <v>33771.49</v>
      </c>
      <c r="N130" s="280">
        <v>0</v>
      </c>
      <c r="O130" s="280">
        <v>0</v>
      </c>
      <c r="P130" s="280">
        <v>0</v>
      </c>
      <c r="Q130" s="116">
        <f t="shared" si="111"/>
        <v>0</v>
      </c>
      <c r="R130" s="117"/>
    </row>
    <row r="131" spans="1:18" s="119" customFormat="1" ht="24.75" customHeight="1">
      <c r="A131" s="224">
        <v>45378</v>
      </c>
      <c r="B131" s="112" t="str">
        <f>IFERROR(VLOOKUP(E131,'FG TYPE'!$B:$E,4,FALSE),0)</f>
        <v>S01</v>
      </c>
      <c r="C131" s="94" t="s">
        <v>61</v>
      </c>
      <c r="D131" s="121">
        <v>20240206019</v>
      </c>
      <c r="E131" s="94" t="s">
        <v>147</v>
      </c>
      <c r="F131" s="83" t="str">
        <f>IFERROR(VLOOKUP(E131,'FG TYPE'!$B:$C,2,FALSE),0)</f>
        <v>0,080 T</v>
      </c>
      <c r="G131" s="94">
        <f>IFERROR(VLOOKUP(E131,'FG TYPE'!$B:$D,3,FALSE),0)/4</f>
        <v>3.75</v>
      </c>
      <c r="H131" s="114">
        <f t="shared" ref="H131:H134" si="112">IF(M131="-",K131/I131/G131,M131/I131/60/G131)</f>
        <v>0.71599999999999997</v>
      </c>
      <c r="I131" s="94">
        <v>4</v>
      </c>
      <c r="J131" s="94">
        <v>2</v>
      </c>
      <c r="K131" s="218">
        <v>10.74</v>
      </c>
      <c r="L131" s="229">
        <f>IF(ISBLANK(VLOOKUP(E131,'FG TYPE'!$B:$G,6,FALSE)),K131,VLOOKUP(E131,'FG TYPE'!$B:$G,6,FALSE)*M131/1000)</f>
        <v>10.74</v>
      </c>
      <c r="M131" s="232" t="str">
        <f>IF(ISBLANK(VLOOKUP(E131,'FG TYPE'!$B:$I,8,FALSE)),"-",VLOOKUP(E131,'FG TYPE'!$B:$I,8,FALSE)*K131)</f>
        <v>-</v>
      </c>
      <c r="N131" s="280">
        <v>0</v>
      </c>
      <c r="O131" s="280">
        <v>0</v>
      </c>
      <c r="P131" s="280">
        <v>0</v>
      </c>
      <c r="Q131" s="116">
        <f t="shared" ref="Q131:Q134" si="113">IFERROR((N131+O131+P131)/(L131+O131+P131+N131),"")</f>
        <v>0</v>
      </c>
      <c r="R131" s="117"/>
    </row>
    <row r="132" spans="1:18" s="119" customFormat="1" ht="24.75" customHeight="1">
      <c r="A132" s="224">
        <v>45378</v>
      </c>
      <c r="B132" s="112" t="str">
        <f>IFERROR(VLOOKUP(E132,'FG TYPE'!$B:$E,4,FALSE),0)</f>
        <v>S01</v>
      </c>
      <c r="C132" s="94" t="s">
        <v>61</v>
      </c>
      <c r="D132" s="121">
        <v>20240212004</v>
      </c>
      <c r="E132" s="94" t="s">
        <v>163</v>
      </c>
      <c r="F132" s="83" t="str">
        <f>IFERROR(VLOOKUP(E132,'FG TYPE'!$B:$C,2,FALSE),0)</f>
        <v>0,100 T</v>
      </c>
      <c r="G132" s="94">
        <f>IFERROR(VLOOKUP(E132,'FG TYPE'!$B:$D,3,FALSE),0)/4</f>
        <v>5.75</v>
      </c>
      <c r="H132" s="114">
        <f t="shared" si="112"/>
        <v>0.64452173913043487</v>
      </c>
      <c r="I132" s="94">
        <v>10</v>
      </c>
      <c r="J132" s="94">
        <v>2</v>
      </c>
      <c r="K132" s="218">
        <v>37.06</v>
      </c>
      <c r="L132" s="229">
        <f>IF(ISBLANK(VLOOKUP(E132,'FG TYPE'!$B:$G,6,FALSE)),K132,VLOOKUP(E132,'FG TYPE'!$B:$G,6,FALSE)*M132/1000)</f>
        <v>37.06</v>
      </c>
      <c r="M132" s="232" t="str">
        <f>IF(ISBLANK(VLOOKUP(E132,'FG TYPE'!$B:$I,8,FALSE)),"-",VLOOKUP(E132,'FG TYPE'!$B:$I,8,FALSE)*K132)</f>
        <v>-</v>
      </c>
      <c r="N132" s="280">
        <v>0</v>
      </c>
      <c r="O132" s="280">
        <v>0</v>
      </c>
      <c r="P132" s="280">
        <v>0</v>
      </c>
      <c r="Q132" s="116">
        <f t="shared" si="113"/>
        <v>0</v>
      </c>
      <c r="R132" s="117"/>
    </row>
    <row r="133" spans="1:18" s="119" customFormat="1" ht="24.75" customHeight="1">
      <c r="A133" s="224">
        <v>45378</v>
      </c>
      <c r="B133" s="112" t="str">
        <f>IFERROR(VLOOKUP(E133,'FG TYPE'!$B:$E,4,FALSE),0)</f>
        <v>S01</v>
      </c>
      <c r="C133" s="94" t="s">
        <v>61</v>
      </c>
      <c r="D133" s="266">
        <v>20240306003</v>
      </c>
      <c r="E133" s="94" t="s">
        <v>133</v>
      </c>
      <c r="F133" s="83" t="str">
        <f>IFERROR(VLOOKUP(E133,'FG TYPE'!$B:$C,2,FALSE),0)</f>
        <v>0,080 UEW</v>
      </c>
      <c r="G133" s="94">
        <f>IFERROR(VLOOKUP(E133,'FG TYPE'!$B:$D,3,FALSE),0)</f>
        <v>13</v>
      </c>
      <c r="H133" s="114">
        <f t="shared" si="112"/>
        <v>0.75323076923076926</v>
      </c>
      <c r="I133" s="94">
        <v>20</v>
      </c>
      <c r="J133" s="94">
        <v>2</v>
      </c>
      <c r="K133" s="218">
        <v>195.84</v>
      </c>
      <c r="L133" s="229">
        <f>IF(ISBLANK(VLOOKUP(E133,'FG TYPE'!$B:$G,6,FALSE)),K133,VLOOKUP(E133,'FG TYPE'!$B:$G,6,FALSE)*M133/1000)</f>
        <v>195.84</v>
      </c>
      <c r="M133" s="232" t="str">
        <f>IF(ISBLANK(VLOOKUP(E133,'FG TYPE'!$B:$I,8,FALSE)),"-",VLOOKUP(E133,'FG TYPE'!$B:$I,8,FALSE)*K133)</f>
        <v>-</v>
      </c>
      <c r="N133" s="280">
        <v>0</v>
      </c>
      <c r="O133" s="280">
        <v>0</v>
      </c>
      <c r="P133" s="280">
        <v>0</v>
      </c>
      <c r="Q133" s="116">
        <f t="shared" si="113"/>
        <v>0</v>
      </c>
      <c r="R133" s="117"/>
    </row>
    <row r="134" spans="1:18" s="119" customFormat="1" ht="24.75" customHeight="1">
      <c r="A134" s="224">
        <v>45378</v>
      </c>
      <c r="B134" s="112" t="str">
        <f>IFERROR(VLOOKUP(E134,'FG TYPE'!$B:$E,4,FALSE),0)</f>
        <v>S01</v>
      </c>
      <c r="C134" s="94" t="s">
        <v>61</v>
      </c>
      <c r="D134" s="120">
        <v>20240318006</v>
      </c>
      <c r="E134" s="94" t="s">
        <v>68</v>
      </c>
      <c r="F134" s="83" t="str">
        <f>IFERROR(VLOOKUP(E134,'FG TYPE'!$B:$C,2,FALSE),0)</f>
        <v>0,080 A</v>
      </c>
      <c r="G134" s="94">
        <f>IFERROR(VLOOKUP(E134,'FG TYPE'!$B:$D,3,FALSE),0)</f>
        <v>16</v>
      </c>
      <c r="H134" s="114">
        <f t="shared" si="112"/>
        <v>0.79493749999999996</v>
      </c>
      <c r="I134" s="94">
        <v>20</v>
      </c>
      <c r="J134" s="94">
        <v>2</v>
      </c>
      <c r="K134" s="218">
        <v>254.38</v>
      </c>
      <c r="L134" s="229">
        <f>IF(ISBLANK(VLOOKUP(E134,'FG TYPE'!$B:$G,6,FALSE)),K134,VLOOKUP(E134,'FG TYPE'!$B:$G,6,FALSE)*M134/1000)</f>
        <v>254.38</v>
      </c>
      <c r="M134" s="232" t="str">
        <f>IF(ISBLANK(VLOOKUP(E134,'FG TYPE'!$B:$I,8,FALSE)),"-",VLOOKUP(E134,'FG TYPE'!$B:$I,8,FALSE)*K134)</f>
        <v>-</v>
      </c>
      <c r="N134" s="280">
        <v>0</v>
      </c>
      <c r="O134" s="280">
        <v>0</v>
      </c>
      <c r="P134" s="280">
        <v>0</v>
      </c>
      <c r="Q134" s="116">
        <f t="shared" si="113"/>
        <v>0</v>
      </c>
      <c r="R134" s="117"/>
    </row>
    <row r="135" spans="1:18" s="119" customFormat="1" ht="24.75" customHeight="1">
      <c r="A135" s="224">
        <v>45379</v>
      </c>
      <c r="B135" s="112" t="str">
        <f>IFERROR(VLOOKUP(E135,'FG TYPE'!$B:$E,4,FALSE),0)</f>
        <v>Y01</v>
      </c>
      <c r="C135" s="94" t="s">
        <v>61</v>
      </c>
      <c r="D135" s="121">
        <v>20240124006</v>
      </c>
      <c r="E135" s="94" t="s">
        <v>88</v>
      </c>
      <c r="F135" s="83" t="str">
        <f>IFERROR(VLOOKUP(E135,'FG TYPE'!$B:$C,2,FALSE),0)</f>
        <v>28#*2C+24#*2C+AL+D+</v>
      </c>
      <c r="G135" s="94">
        <f>IFERROR(VLOOKUP(E135,'FG TYPE'!$B:$D,3,FALSE),0)</f>
        <v>60</v>
      </c>
      <c r="H135" s="114">
        <f t="shared" ref="H135:H139" si="114">IF(M135="-",K135/I135/G135,M135/I135/60/G135)</f>
        <v>1.0161666666666667</v>
      </c>
      <c r="I135" s="94">
        <v>0.5</v>
      </c>
      <c r="J135" s="94">
        <v>2</v>
      </c>
      <c r="K135" s="226">
        <v>402</v>
      </c>
      <c r="L135" s="229">
        <f>IF(ISBLANK(VLOOKUP(E135,'FG TYPE'!$B:$G,6,FALSE)),K135,VLOOKUP(E135,'FG TYPE'!$B:$G,6,FALSE)*M135/1000)</f>
        <v>48.917450399999993</v>
      </c>
      <c r="M135" s="232">
        <f>IF(ISBLANK(VLOOKUP(E135,'FG TYPE'!$B:$I,8,FALSE)),"-",VLOOKUP(E135,'FG TYPE'!$B:$I,8,FALSE)*K135)</f>
        <v>1829.1</v>
      </c>
      <c r="N135" s="280">
        <v>0</v>
      </c>
      <c r="O135" s="280">
        <v>0</v>
      </c>
      <c r="P135" s="280">
        <v>0</v>
      </c>
      <c r="Q135" s="116">
        <f t="shared" ref="Q135:Q139" si="115">IFERROR((N135+O135+P135)/(L135+O135+P135+N135),"")</f>
        <v>0</v>
      </c>
      <c r="R135" s="117"/>
    </row>
    <row r="136" spans="1:18" s="118" customFormat="1" ht="29.25" customHeight="1">
      <c r="A136" s="224">
        <v>45379</v>
      </c>
      <c r="B136" s="112" t="str">
        <f>IFERROR(VLOOKUP(E136,'FG TYPE'!$B:$E,4,FALSE),0)</f>
        <v>Y01</v>
      </c>
      <c r="C136" s="94" t="s">
        <v>61</v>
      </c>
      <c r="D136" s="121">
        <v>20240207006</v>
      </c>
      <c r="E136" s="94" t="s">
        <v>86</v>
      </c>
      <c r="F136" s="83" t="str">
        <f>IFERROR(VLOOKUP(E136,'FG TYPE'!$B:$C,2,FALSE),0)</f>
        <v>28#*2C+24#*2C+AL+D+</v>
      </c>
      <c r="G136" s="94">
        <f>IFERROR(VLOOKUP(E136,'FG TYPE'!$B:$D,3,FALSE),0)</f>
        <v>60</v>
      </c>
      <c r="H136" s="114">
        <f t="shared" si="114"/>
        <v>0.82885833333333336</v>
      </c>
      <c r="I136" s="94">
        <v>2</v>
      </c>
      <c r="J136" s="94">
        <v>2</v>
      </c>
      <c r="K136" s="226">
        <v>3279</v>
      </c>
      <c r="L136" s="229">
        <f>IF(ISBLANK(VLOOKUP(E136,'FG TYPE'!$B:$G,6,FALSE)),K136,VLOOKUP(E136,'FG TYPE'!$B:$G,6,FALSE)*M136/1000)</f>
        <v>159.60230832000002</v>
      </c>
      <c r="M136" s="232">
        <f>IF(ISBLANK(VLOOKUP(E136,'FG TYPE'!$B:$I,8,FALSE)),"-",VLOOKUP(E136,'FG TYPE'!$B:$I,8,FALSE)*K136)</f>
        <v>5967.7800000000007</v>
      </c>
      <c r="N136" s="280">
        <v>0</v>
      </c>
      <c r="O136" s="280">
        <v>0</v>
      </c>
      <c r="P136" s="280">
        <v>0</v>
      </c>
      <c r="Q136" s="116">
        <f t="shared" si="115"/>
        <v>0</v>
      </c>
      <c r="R136" s="117"/>
    </row>
    <row r="137" spans="1:18" s="118" customFormat="1" ht="24.75" customHeight="1">
      <c r="A137" s="224">
        <v>45379</v>
      </c>
      <c r="B137" s="112" t="str">
        <f>IFERROR(VLOOKUP(E137,'FG TYPE'!$B:$E,4,FALSE),0)</f>
        <v>Y01</v>
      </c>
      <c r="C137" s="94" t="s">
        <v>61</v>
      </c>
      <c r="D137" s="266">
        <v>20240304012</v>
      </c>
      <c r="E137" s="94" t="s">
        <v>161</v>
      </c>
      <c r="F137" s="83" t="str">
        <f>IFERROR(VLOOKUP(E137,'FG TYPE'!$B:$C,2,FALSE),0)</f>
        <v>MB50</v>
      </c>
      <c r="G137" s="94">
        <f>IFERROR(VLOOKUP(E137,'FG TYPE'!$B:$D,3,FALSE),0)</f>
        <v>80</v>
      </c>
      <c r="H137" s="114">
        <f t="shared" si="114"/>
        <v>0.81200156249999988</v>
      </c>
      <c r="I137" s="94">
        <v>4</v>
      </c>
      <c r="J137" s="94">
        <v>2</v>
      </c>
      <c r="K137" s="226">
        <v>10026</v>
      </c>
      <c r="L137" s="229">
        <f>IF(ISBLANK(VLOOKUP(E137,'FG TYPE'!$B:$G,6,FALSE)),K137,VLOOKUP(E137,'FG TYPE'!$B:$G,6,FALSE)*M137/1000)</f>
        <v>132.43290763499999</v>
      </c>
      <c r="M137" s="232">
        <f>IF(ISBLANK(VLOOKUP(E137,'FG TYPE'!$B:$I,8,FALSE)),"-",VLOOKUP(E137,'FG TYPE'!$B:$I,8,FALSE)*K137)</f>
        <v>15590.429999999998</v>
      </c>
      <c r="N137" s="280">
        <v>0</v>
      </c>
      <c r="O137" s="280">
        <v>0</v>
      </c>
      <c r="P137" s="280">
        <v>0</v>
      </c>
      <c r="Q137" s="116">
        <f t="shared" si="115"/>
        <v>0</v>
      </c>
      <c r="R137" s="117"/>
    </row>
    <row r="138" spans="1:18" s="118" customFormat="1" ht="24.75" customHeight="1">
      <c r="A138" s="224">
        <v>45379</v>
      </c>
      <c r="B138" s="112" t="str">
        <f>IFERROR(VLOOKUP(E138,'FG TYPE'!$B:$E,4,FALSE),0)</f>
        <v>Y01</v>
      </c>
      <c r="C138" s="94" t="s">
        <v>61</v>
      </c>
      <c r="D138" s="121">
        <v>20240313003</v>
      </c>
      <c r="E138" s="94" t="s">
        <v>161</v>
      </c>
      <c r="F138" s="83" t="str">
        <f>IFERROR(VLOOKUP(E138,'FG TYPE'!$B:$C,2,FALSE),0)</f>
        <v>MB50</v>
      </c>
      <c r="G138" s="94">
        <f>IFERROR(VLOOKUP(E138,'FG TYPE'!$B:$D,3,FALSE),0)</f>
        <v>80</v>
      </c>
      <c r="H138" s="114">
        <f t="shared" si="114"/>
        <v>0.87771111111111111</v>
      </c>
      <c r="I138" s="94">
        <v>6</v>
      </c>
      <c r="J138" s="94">
        <v>2</v>
      </c>
      <c r="K138" s="226">
        <v>16256</v>
      </c>
      <c r="L138" s="229">
        <f>IF(ISBLANK(VLOOKUP(E138,'FG TYPE'!$B:$G,6,FALSE)),K138,VLOOKUP(E138,'FG TYPE'!$B:$G,6,FALSE)*M138/1000)</f>
        <v>214.72465055999999</v>
      </c>
      <c r="M138" s="232">
        <f>IF(ISBLANK(VLOOKUP(E138,'FG TYPE'!$B:$I,8,FALSE)),"-",VLOOKUP(E138,'FG TYPE'!$B:$I,8,FALSE)*K138)</f>
        <v>25278.079999999998</v>
      </c>
      <c r="N138" s="280">
        <v>0</v>
      </c>
      <c r="O138" s="280">
        <v>0</v>
      </c>
      <c r="P138" s="280">
        <v>0</v>
      </c>
      <c r="Q138" s="116">
        <f t="shared" si="115"/>
        <v>0</v>
      </c>
      <c r="R138" s="117"/>
    </row>
    <row r="139" spans="1:18" s="118" customFormat="1" ht="24.75" customHeight="1">
      <c r="A139" s="224">
        <v>45379</v>
      </c>
      <c r="B139" s="112" t="str">
        <f>IFERROR(VLOOKUP(E139,'FG TYPE'!$B:$E,4,FALSE),0)</f>
        <v>Y01</v>
      </c>
      <c r="C139" s="94" t="s">
        <v>61</v>
      </c>
      <c r="D139" s="121">
        <v>20240318001</v>
      </c>
      <c r="E139" s="94" t="s">
        <v>129</v>
      </c>
      <c r="F139" s="83" t="str">
        <f>IFERROR(VLOOKUP(E139,'FG TYPE'!$B:$C,2,FALSE),0)</f>
        <v>MK83</v>
      </c>
      <c r="G139" s="94">
        <f>IFERROR(VLOOKUP(E139,'FG TYPE'!$B:$D,3,FALSE),0)</f>
        <v>60</v>
      </c>
      <c r="H139" s="114">
        <f t="shared" si="114"/>
        <v>0.76214000000000004</v>
      </c>
      <c r="I139" s="94">
        <v>5</v>
      </c>
      <c r="J139" s="94">
        <v>2</v>
      </c>
      <c r="K139" s="226">
        <v>8628</v>
      </c>
      <c r="L139" s="229">
        <f>IF(ISBLANK(VLOOKUP(E139,'FG TYPE'!$B:$G,6,FALSE)),K139,VLOOKUP(E139,'FG TYPE'!$B:$G,6,FALSE)*M139/1000)</f>
        <v>276.299223912</v>
      </c>
      <c r="M139" s="232">
        <f>IF(ISBLANK(VLOOKUP(E139,'FG TYPE'!$B:$I,8,FALSE)),"-",VLOOKUP(E139,'FG TYPE'!$B:$I,8,FALSE)*K139)</f>
        <v>13718.52</v>
      </c>
      <c r="N139" s="280">
        <v>0</v>
      </c>
      <c r="O139" s="280">
        <v>0</v>
      </c>
      <c r="P139" s="280">
        <v>0</v>
      </c>
      <c r="Q139" s="116">
        <f t="shared" si="115"/>
        <v>0</v>
      </c>
      <c r="R139" s="117"/>
    </row>
    <row r="140" spans="1:18" s="118" customFormat="1" ht="24.75" customHeight="1">
      <c r="A140" s="224">
        <v>45379</v>
      </c>
      <c r="B140" s="112" t="str">
        <f>IFERROR(VLOOKUP(E140,'FG TYPE'!$B:$E,4,FALSE),0)</f>
        <v>S01</v>
      </c>
      <c r="C140" s="94" t="s">
        <v>61</v>
      </c>
      <c r="D140" s="121">
        <v>20240206019</v>
      </c>
      <c r="E140" s="94" t="s">
        <v>147</v>
      </c>
      <c r="F140" s="83" t="str">
        <f>IFERROR(VLOOKUP(E140,'FG TYPE'!$B:$C,2,FALSE),0)</f>
        <v>0,080 T</v>
      </c>
      <c r="G140" s="94">
        <f>IFERROR(VLOOKUP(E140,'FG TYPE'!$B:$D,3,FALSE),0)/4</f>
        <v>3.75</v>
      </c>
      <c r="H140" s="114">
        <f t="shared" ref="H140:H143" si="116">IF(M140="-",K140/I140/G140,M140/I140/60/G140)</f>
        <v>0.82844444444444454</v>
      </c>
      <c r="I140" s="94">
        <v>3</v>
      </c>
      <c r="J140" s="94">
        <v>2</v>
      </c>
      <c r="K140" s="218">
        <v>9.32</v>
      </c>
      <c r="L140" s="229">
        <f>IF(ISBLANK(VLOOKUP(E140,'FG TYPE'!$B:$G,6,FALSE)),K140,VLOOKUP(E140,'FG TYPE'!$B:$G,6,FALSE)*M140/1000)</f>
        <v>9.32</v>
      </c>
      <c r="M140" s="232" t="str">
        <f>IF(ISBLANK(VLOOKUP(E140,'FG TYPE'!$B:$I,8,FALSE)),"-",VLOOKUP(E140,'FG TYPE'!$B:$I,8,FALSE)*K140)</f>
        <v>-</v>
      </c>
      <c r="N140" s="280">
        <v>0</v>
      </c>
      <c r="O140" s="280">
        <v>0</v>
      </c>
      <c r="P140" s="280">
        <v>0</v>
      </c>
      <c r="Q140" s="116">
        <f t="shared" ref="Q140:Q143" si="117">IFERROR((N140+O140+P140)/(L140+O140+P140+N140),"")</f>
        <v>0</v>
      </c>
      <c r="R140" s="117"/>
    </row>
    <row r="141" spans="1:18" s="118" customFormat="1" ht="24.75" customHeight="1">
      <c r="A141" s="224">
        <v>45379</v>
      </c>
      <c r="B141" s="112" t="str">
        <f>IFERROR(VLOOKUP(E141,'FG TYPE'!$B:$E,4,FALSE),0)</f>
        <v>S01</v>
      </c>
      <c r="C141" s="94" t="s">
        <v>61</v>
      </c>
      <c r="D141" s="121">
        <v>20240212004</v>
      </c>
      <c r="E141" s="94" t="s">
        <v>163</v>
      </c>
      <c r="F141" s="83" t="str">
        <f>IFERROR(VLOOKUP(E141,'FG TYPE'!$B:$C,2,FALSE),0)</f>
        <v>0,100 T</v>
      </c>
      <c r="G141" s="94">
        <f>IFERROR(VLOOKUP(E141,'FG TYPE'!$B:$D,3,FALSE),0)/4</f>
        <v>5.75</v>
      </c>
      <c r="H141" s="114">
        <f t="shared" si="116"/>
        <v>0.83443478260869564</v>
      </c>
      <c r="I141" s="94">
        <v>10</v>
      </c>
      <c r="J141" s="94">
        <v>2</v>
      </c>
      <c r="K141" s="278">
        <v>47.98</v>
      </c>
      <c r="L141" s="229">
        <f>IF(ISBLANK(VLOOKUP(E141,'FG TYPE'!$B:$G,6,FALSE)),K141,VLOOKUP(E141,'FG TYPE'!$B:$G,6,FALSE)*M141/1000)</f>
        <v>47.98</v>
      </c>
      <c r="M141" s="232" t="str">
        <f>IF(ISBLANK(VLOOKUP(E141,'FG TYPE'!$B:$I,8,FALSE)),"-",VLOOKUP(E141,'FG TYPE'!$B:$I,8,FALSE)*K141)</f>
        <v>-</v>
      </c>
      <c r="N141" s="280">
        <v>0</v>
      </c>
      <c r="O141" s="280">
        <v>0</v>
      </c>
      <c r="P141" s="280">
        <v>0</v>
      </c>
      <c r="Q141" s="116">
        <f t="shared" si="117"/>
        <v>0</v>
      </c>
      <c r="R141" s="117"/>
    </row>
    <row r="142" spans="1:18" s="119" customFormat="1" ht="27.75" customHeight="1">
      <c r="A142" s="224">
        <v>45379</v>
      </c>
      <c r="B142" s="112" t="str">
        <f>IFERROR(VLOOKUP(E142,'FG TYPE'!$B:$E,4,FALSE),0)</f>
        <v>S01</v>
      </c>
      <c r="C142" s="94" t="s">
        <v>61</v>
      </c>
      <c r="D142" s="266">
        <v>20240306003</v>
      </c>
      <c r="E142" s="94" t="s">
        <v>133</v>
      </c>
      <c r="F142" s="83" t="str">
        <f>IFERROR(VLOOKUP(E142,'FG TYPE'!$B:$C,2,FALSE),0)</f>
        <v>0,080 UEW</v>
      </c>
      <c r="G142" s="94">
        <f>IFERROR(VLOOKUP(E142,'FG TYPE'!$B:$D,3,FALSE),0)/2</f>
        <v>6.5</v>
      </c>
      <c r="H142" s="114">
        <f t="shared" si="116"/>
        <v>0.73753846153846148</v>
      </c>
      <c r="I142" s="94">
        <v>10</v>
      </c>
      <c r="J142" s="94">
        <v>2</v>
      </c>
      <c r="K142" s="278">
        <v>47.94</v>
      </c>
      <c r="L142" s="229">
        <f>IF(ISBLANK(VLOOKUP(E142,'FG TYPE'!$B:$G,6,FALSE)),K142,VLOOKUP(E142,'FG TYPE'!$B:$G,6,FALSE)*M142/1000)</f>
        <v>47.94</v>
      </c>
      <c r="M142" s="232" t="str">
        <f>IF(ISBLANK(VLOOKUP(E142,'FG TYPE'!$B:$I,8,FALSE)),"-",VLOOKUP(E142,'FG TYPE'!$B:$I,8,FALSE)*K142)</f>
        <v>-</v>
      </c>
      <c r="N142" s="280">
        <v>0</v>
      </c>
      <c r="O142" s="280">
        <v>0</v>
      </c>
      <c r="P142" s="280">
        <v>0</v>
      </c>
      <c r="Q142" s="116">
        <f t="shared" si="117"/>
        <v>0</v>
      </c>
      <c r="R142" s="117"/>
    </row>
    <row r="143" spans="1:18" s="119" customFormat="1" ht="27.75" customHeight="1">
      <c r="A143" s="224">
        <v>45379</v>
      </c>
      <c r="B143" s="112" t="str">
        <f>IFERROR(VLOOKUP(E143,'FG TYPE'!$B:$E,4,FALSE),0)</f>
        <v>S01</v>
      </c>
      <c r="C143" s="94" t="s">
        <v>61</v>
      </c>
      <c r="D143" s="120">
        <v>20240318006</v>
      </c>
      <c r="E143" s="94" t="s">
        <v>68</v>
      </c>
      <c r="F143" s="83" t="str">
        <f>IFERROR(VLOOKUP(E143,'FG TYPE'!$B:$C,2,FALSE),0)</f>
        <v>0,080 A</v>
      </c>
      <c r="G143" s="94">
        <f>IFERROR(VLOOKUP(E143,'FG TYPE'!$B:$D,3,FALSE),0)</f>
        <v>16</v>
      </c>
      <c r="H143" s="114">
        <f t="shared" si="116"/>
        <v>0.79692708333333329</v>
      </c>
      <c r="I143" s="94">
        <v>24</v>
      </c>
      <c r="J143" s="94">
        <v>2</v>
      </c>
      <c r="K143" s="278">
        <v>306.02</v>
      </c>
      <c r="L143" s="229">
        <f>IF(ISBLANK(VLOOKUP(E143,'FG TYPE'!$B:$G,6,FALSE)),K143,VLOOKUP(E143,'FG TYPE'!$B:$G,6,FALSE)*M143/1000)</f>
        <v>306.02</v>
      </c>
      <c r="M143" s="232" t="str">
        <f>IF(ISBLANK(VLOOKUP(E143,'FG TYPE'!$B:$I,8,FALSE)),"-",VLOOKUP(E143,'FG TYPE'!$B:$I,8,FALSE)*K143)</f>
        <v>-</v>
      </c>
      <c r="N143" s="280">
        <v>0</v>
      </c>
      <c r="O143" s="280">
        <v>0</v>
      </c>
      <c r="P143" s="280">
        <v>0</v>
      </c>
      <c r="Q143" s="116">
        <f t="shared" si="117"/>
        <v>0</v>
      </c>
      <c r="R143" s="117"/>
    </row>
    <row r="144" spans="1:18" s="119" customFormat="1" ht="27.75" customHeight="1">
      <c r="A144" s="224"/>
      <c r="B144" s="112"/>
      <c r="C144" s="94"/>
      <c r="D144" s="121"/>
      <c r="E144" s="94"/>
      <c r="F144" s="83"/>
      <c r="G144" s="115"/>
      <c r="H144" s="114"/>
      <c r="I144" s="94"/>
      <c r="J144" s="94"/>
      <c r="K144" s="267"/>
      <c r="L144" s="229"/>
      <c r="M144" s="232"/>
      <c r="N144" s="280"/>
      <c r="O144" s="280"/>
      <c r="P144" s="280"/>
      <c r="Q144" s="116"/>
      <c r="R144" s="117"/>
    </row>
    <row r="145" spans="1:18" s="119" customFormat="1" ht="27.75" customHeight="1">
      <c r="A145" s="224"/>
      <c r="B145" s="112"/>
      <c r="C145" s="94"/>
      <c r="D145" s="121"/>
      <c r="E145" s="94"/>
      <c r="F145" s="83"/>
      <c r="G145" s="115"/>
      <c r="H145" s="114"/>
      <c r="I145" s="94"/>
      <c r="J145" s="94"/>
      <c r="K145" s="267"/>
      <c r="L145" s="229"/>
      <c r="M145" s="232"/>
      <c r="N145" s="280"/>
      <c r="O145" s="280"/>
      <c r="P145" s="280"/>
      <c r="Q145" s="116"/>
      <c r="R145" s="117"/>
    </row>
    <row r="146" spans="1:18" s="118" customFormat="1" ht="24.75" customHeight="1">
      <c r="A146" s="224"/>
      <c r="B146" s="112"/>
      <c r="C146" s="94"/>
      <c r="D146" s="121"/>
      <c r="E146" s="94"/>
      <c r="F146" s="83"/>
      <c r="G146" s="115"/>
      <c r="H146" s="114"/>
      <c r="I146" s="94"/>
      <c r="J146" s="94"/>
      <c r="K146" s="278"/>
      <c r="L146" s="229"/>
      <c r="M146" s="232"/>
      <c r="N146" s="280"/>
      <c r="O146" s="280"/>
      <c r="P146" s="280"/>
      <c r="Q146" s="116"/>
      <c r="R146" s="117"/>
    </row>
    <row r="147" spans="1:18" s="118" customFormat="1" ht="24.75" customHeight="1">
      <c r="A147" s="224"/>
      <c r="B147" s="112"/>
      <c r="C147" s="94"/>
      <c r="D147" s="121"/>
      <c r="E147" s="94"/>
      <c r="F147" s="83"/>
      <c r="G147" s="115"/>
      <c r="H147" s="114"/>
      <c r="I147" s="94"/>
      <c r="J147" s="94"/>
      <c r="K147" s="218"/>
      <c r="L147" s="229"/>
      <c r="M147" s="232"/>
      <c r="N147" s="280"/>
      <c r="O147" s="280"/>
      <c r="P147" s="280"/>
      <c r="Q147" s="116"/>
      <c r="R147" s="117"/>
    </row>
    <row r="148" spans="1:18" s="118" customFormat="1" ht="24.75" customHeight="1">
      <c r="A148" s="224"/>
      <c r="B148" s="112"/>
      <c r="C148" s="94"/>
      <c r="D148" s="266"/>
      <c r="E148" s="94"/>
      <c r="F148" s="83"/>
      <c r="G148" s="115"/>
      <c r="H148" s="114"/>
      <c r="I148" s="94"/>
      <c r="J148" s="94"/>
      <c r="K148" s="279"/>
      <c r="L148" s="229"/>
      <c r="M148" s="232"/>
      <c r="N148" s="280"/>
      <c r="O148" s="280"/>
      <c r="P148" s="280"/>
      <c r="Q148" s="116"/>
      <c r="R148" s="117"/>
    </row>
    <row r="149" spans="1:18" s="118" customFormat="1" ht="24.75" customHeight="1">
      <c r="A149" s="224"/>
      <c r="B149" s="112"/>
      <c r="C149" s="94"/>
      <c r="D149" s="121"/>
      <c r="E149" s="94"/>
      <c r="F149" s="83"/>
      <c r="G149" s="115"/>
      <c r="H149" s="114"/>
      <c r="I149" s="94"/>
      <c r="J149" s="94"/>
      <c r="K149" s="268"/>
      <c r="L149" s="229"/>
      <c r="M149" s="232"/>
      <c r="N149" s="280"/>
      <c r="O149" s="280"/>
      <c r="P149" s="280"/>
      <c r="Q149" s="116"/>
      <c r="R149" s="117"/>
    </row>
    <row r="150" spans="1:18" s="118" customFormat="1" ht="24.75" customHeight="1">
      <c r="A150" s="224"/>
      <c r="B150" s="112"/>
      <c r="C150" s="94"/>
      <c r="D150" s="266"/>
      <c r="E150" s="94"/>
      <c r="F150" s="83"/>
      <c r="G150" s="115"/>
      <c r="H150" s="114"/>
      <c r="I150" s="94"/>
      <c r="J150" s="94"/>
      <c r="K150" s="268"/>
      <c r="L150" s="229"/>
      <c r="M150" s="232"/>
      <c r="N150" s="280"/>
      <c r="O150" s="280"/>
      <c r="P150" s="280"/>
      <c r="Q150" s="116"/>
      <c r="R150" s="117"/>
    </row>
    <row r="151" spans="1:18" s="118" customFormat="1" ht="24.75" customHeight="1">
      <c r="A151" s="224"/>
      <c r="B151" s="112"/>
      <c r="C151" s="94"/>
      <c r="D151" s="121"/>
      <c r="E151" s="94"/>
      <c r="F151" s="83"/>
      <c r="G151" s="115"/>
      <c r="H151" s="114"/>
      <c r="I151" s="94"/>
      <c r="J151" s="94"/>
      <c r="K151" s="268"/>
      <c r="L151" s="229"/>
      <c r="M151" s="232"/>
      <c r="N151" s="280"/>
      <c r="O151" s="280"/>
      <c r="P151" s="280"/>
      <c r="Q151" s="116"/>
      <c r="R151" s="117"/>
    </row>
    <row r="152" spans="1:18" s="118" customFormat="1" ht="24.75" customHeight="1">
      <c r="A152" s="224"/>
      <c r="B152" s="112"/>
      <c r="C152" s="94"/>
      <c r="D152" s="121"/>
      <c r="E152" s="94"/>
      <c r="F152" s="83"/>
      <c r="G152" s="115"/>
      <c r="H152" s="114"/>
      <c r="I152" s="94"/>
      <c r="J152" s="94"/>
      <c r="K152" s="279"/>
      <c r="L152" s="229"/>
      <c r="M152" s="232"/>
      <c r="N152" s="280"/>
      <c r="O152" s="280"/>
      <c r="P152" s="280"/>
      <c r="Q152" s="116"/>
      <c r="R152" s="117"/>
    </row>
    <row r="153" spans="1:18" s="119" customFormat="1" ht="24.75" customHeight="1">
      <c r="A153" s="224"/>
      <c r="B153" s="112"/>
      <c r="C153" s="94"/>
      <c r="D153" s="266"/>
      <c r="E153" s="94"/>
      <c r="F153" s="83"/>
      <c r="G153" s="115"/>
      <c r="H153" s="114"/>
      <c r="I153" s="94"/>
      <c r="J153" s="94"/>
      <c r="K153" s="279"/>
      <c r="L153" s="229"/>
      <c r="M153" s="232"/>
      <c r="N153" s="280"/>
      <c r="O153" s="280"/>
      <c r="P153" s="280"/>
      <c r="Q153" s="116"/>
      <c r="R153" s="117"/>
    </row>
    <row r="154" spans="1:18" s="119" customFormat="1" ht="24.75" customHeight="1">
      <c r="A154" s="224"/>
      <c r="B154" s="112"/>
      <c r="C154" s="94"/>
      <c r="D154" s="121"/>
      <c r="E154" s="94"/>
      <c r="F154" s="83"/>
      <c r="G154" s="115"/>
      <c r="H154" s="114"/>
      <c r="I154" s="94"/>
      <c r="J154" s="94"/>
      <c r="K154" s="268"/>
      <c r="L154" s="229"/>
      <c r="M154" s="232"/>
      <c r="N154" s="280"/>
      <c r="O154" s="280"/>
      <c r="P154" s="280"/>
      <c r="Q154" s="116"/>
      <c r="R154" s="117"/>
    </row>
    <row r="155" spans="1:18" s="119" customFormat="1" ht="24.75" customHeight="1">
      <c r="A155" s="224"/>
      <c r="B155" s="112"/>
      <c r="C155" s="94"/>
      <c r="D155" s="266"/>
      <c r="E155" s="81"/>
      <c r="F155" s="83"/>
      <c r="G155" s="115"/>
      <c r="H155" s="114"/>
      <c r="I155" s="94"/>
      <c r="J155" s="94"/>
      <c r="K155" s="226"/>
      <c r="L155" s="229"/>
      <c r="M155" s="232"/>
      <c r="N155" s="280"/>
      <c r="O155" s="280"/>
      <c r="P155" s="280"/>
      <c r="Q155" s="116"/>
      <c r="R155" s="117"/>
    </row>
    <row r="156" spans="1:18" s="119" customFormat="1" ht="24.75" customHeight="1">
      <c r="A156" s="224"/>
      <c r="B156" s="112"/>
      <c r="C156" s="94"/>
      <c r="D156" s="266"/>
      <c r="E156" s="94"/>
      <c r="F156" s="83"/>
      <c r="G156" s="115"/>
      <c r="H156" s="114"/>
      <c r="I156" s="94"/>
      <c r="J156" s="94"/>
      <c r="K156" s="226"/>
      <c r="L156" s="229"/>
      <c r="M156" s="232"/>
      <c r="N156" s="280"/>
      <c r="O156" s="280"/>
      <c r="P156" s="280"/>
      <c r="Q156" s="116"/>
      <c r="R156" s="117"/>
    </row>
    <row r="157" spans="1:18" s="119" customFormat="1" ht="24.75" customHeight="1">
      <c r="A157" s="224"/>
      <c r="B157" s="112"/>
      <c r="C157" s="94"/>
      <c r="D157" s="121"/>
      <c r="E157" s="94"/>
      <c r="F157" s="83"/>
      <c r="G157" s="115"/>
      <c r="H157" s="114"/>
      <c r="I157" s="94"/>
      <c r="J157" s="94"/>
      <c r="K157" s="218"/>
      <c r="L157" s="229"/>
      <c r="M157" s="232"/>
      <c r="N157" s="280"/>
      <c r="O157" s="280"/>
      <c r="P157" s="280"/>
      <c r="Q157" s="116"/>
      <c r="R157" s="117"/>
    </row>
    <row r="158" spans="1:18" s="118" customFormat="1" ht="25.5" customHeight="1">
      <c r="A158" s="224"/>
      <c r="B158" s="112"/>
      <c r="C158" s="94"/>
      <c r="D158" s="266"/>
      <c r="E158" s="94"/>
      <c r="F158" s="83"/>
      <c r="G158" s="115"/>
      <c r="H158" s="114"/>
      <c r="I158" s="94"/>
      <c r="J158" s="94"/>
      <c r="K158" s="218"/>
      <c r="L158" s="229"/>
      <c r="M158" s="232"/>
      <c r="N158" s="280"/>
      <c r="O158" s="280"/>
      <c r="P158" s="280"/>
      <c r="Q158" s="116"/>
      <c r="R158" s="117"/>
    </row>
    <row r="159" spans="1:18" s="118" customFormat="1" ht="25.5" customHeight="1">
      <c r="A159" s="224"/>
      <c r="B159" s="112"/>
      <c r="C159" s="94"/>
      <c r="D159" s="121"/>
      <c r="E159" s="94"/>
      <c r="F159" s="83"/>
      <c r="G159" s="115"/>
      <c r="H159" s="114"/>
      <c r="I159" s="94"/>
      <c r="J159" s="94"/>
      <c r="K159" s="220"/>
      <c r="L159" s="229"/>
      <c r="M159" s="232"/>
      <c r="N159" s="280"/>
      <c r="O159" s="280"/>
      <c r="P159" s="280"/>
      <c r="Q159" s="116"/>
      <c r="R159" s="117"/>
    </row>
    <row r="160" spans="1:18" s="119" customFormat="1" ht="24.75" customHeight="1">
      <c r="A160" s="224"/>
      <c r="B160" s="112"/>
      <c r="C160" s="94"/>
      <c r="D160" s="121"/>
      <c r="E160" s="94"/>
      <c r="F160" s="83"/>
      <c r="G160" s="94"/>
      <c r="H160" s="114"/>
      <c r="I160" s="94"/>
      <c r="J160" s="94"/>
      <c r="K160" s="220"/>
      <c r="L160" s="229"/>
      <c r="M160" s="232"/>
      <c r="N160" s="226"/>
      <c r="O160" s="226"/>
      <c r="P160" s="226"/>
      <c r="Q160" s="116"/>
      <c r="R160" s="117"/>
    </row>
    <row r="161" spans="1:18" s="119" customFormat="1" ht="24.75" customHeight="1">
      <c r="A161" s="224"/>
      <c r="B161" s="112"/>
      <c r="C161" s="94"/>
      <c r="D161" s="121"/>
      <c r="E161" s="94"/>
      <c r="F161" s="83"/>
      <c r="G161" s="94"/>
      <c r="H161" s="114"/>
      <c r="I161" s="94"/>
      <c r="J161" s="94"/>
      <c r="K161" s="220"/>
      <c r="L161" s="229"/>
      <c r="M161" s="232"/>
      <c r="N161" s="226"/>
      <c r="O161" s="226"/>
      <c r="P161" s="226"/>
      <c r="Q161" s="116"/>
      <c r="R161" s="117"/>
    </row>
    <row r="162" spans="1:18" s="119" customFormat="1" ht="24.75" customHeight="1">
      <c r="A162" s="224"/>
      <c r="B162" s="112"/>
      <c r="C162" s="94"/>
      <c r="D162" s="121"/>
      <c r="E162" s="94"/>
      <c r="F162" s="83"/>
      <c r="G162" s="94"/>
      <c r="H162" s="114"/>
      <c r="I162" s="94"/>
      <c r="J162" s="94"/>
      <c r="K162" s="220"/>
      <c r="L162" s="229"/>
      <c r="M162" s="232"/>
      <c r="N162" s="226"/>
      <c r="O162" s="226"/>
      <c r="P162" s="226"/>
      <c r="Q162" s="116"/>
      <c r="R162" s="117"/>
    </row>
    <row r="163" spans="1:18" s="119" customFormat="1" ht="24.75" customHeight="1">
      <c r="A163" s="224"/>
      <c r="B163" s="112"/>
      <c r="C163" s="94"/>
      <c r="D163" s="121"/>
      <c r="E163" s="94"/>
      <c r="F163" s="83"/>
      <c r="G163" s="94"/>
      <c r="H163" s="114"/>
      <c r="I163" s="94"/>
      <c r="J163" s="94"/>
      <c r="K163" s="220"/>
      <c r="L163" s="229"/>
      <c r="M163" s="232"/>
      <c r="N163" s="226"/>
      <c r="O163" s="226"/>
      <c r="P163" s="226"/>
      <c r="Q163" s="116"/>
      <c r="R163" s="117"/>
    </row>
    <row r="164" spans="1:18" s="119" customFormat="1" ht="24.75" customHeight="1">
      <c r="A164" s="224"/>
      <c r="B164" s="112"/>
      <c r="C164" s="94"/>
      <c r="D164" s="121"/>
      <c r="E164" s="94"/>
      <c r="F164" s="83"/>
      <c r="G164" s="94"/>
      <c r="H164" s="114"/>
      <c r="I164" s="94"/>
      <c r="J164" s="94"/>
      <c r="K164" s="218"/>
      <c r="L164" s="229"/>
      <c r="M164" s="232"/>
      <c r="N164" s="226"/>
      <c r="O164" s="226"/>
      <c r="P164" s="226"/>
      <c r="Q164" s="116"/>
      <c r="R164" s="117"/>
    </row>
    <row r="165" spans="1:18" s="119" customFormat="1" ht="24.75" customHeight="1">
      <c r="A165" s="224"/>
      <c r="B165" s="112"/>
      <c r="C165" s="94"/>
      <c r="D165" s="120"/>
      <c r="E165" s="94"/>
      <c r="F165" s="83"/>
      <c r="G165" s="94"/>
      <c r="H165" s="114"/>
      <c r="I165" s="94"/>
      <c r="J165" s="94"/>
      <c r="K165" s="218"/>
      <c r="L165" s="229"/>
      <c r="M165" s="232"/>
      <c r="N165" s="226"/>
      <c r="O165" s="226"/>
      <c r="P165" s="226"/>
      <c r="Q165" s="116"/>
      <c r="R165" s="117"/>
    </row>
    <row r="166" spans="1:18" s="119" customFormat="1" ht="24.75" customHeight="1">
      <c r="A166" s="111"/>
      <c r="B166" s="112"/>
      <c r="C166" s="94"/>
      <c r="D166" s="120"/>
      <c r="E166" s="94"/>
      <c r="F166" s="115"/>
      <c r="G166" s="94"/>
      <c r="H166" s="114"/>
      <c r="I166" s="94"/>
      <c r="J166" s="94"/>
      <c r="K166" s="220"/>
      <c r="L166" s="228"/>
      <c r="M166" s="228"/>
      <c r="N166" s="219"/>
      <c r="O166" s="220"/>
      <c r="P166" s="220"/>
      <c r="Q166" s="116"/>
      <c r="R166" s="117"/>
    </row>
    <row r="167" spans="1:18" s="118" customFormat="1" ht="29.25" customHeight="1">
      <c r="A167" s="111"/>
      <c r="B167" s="112"/>
      <c r="C167" s="94"/>
      <c r="D167" s="121"/>
      <c r="E167" s="103"/>
      <c r="F167" s="113"/>
      <c r="G167" s="94"/>
      <c r="H167" s="114"/>
      <c r="I167" s="94"/>
      <c r="J167" s="94"/>
      <c r="K167" s="220"/>
      <c r="L167" s="228"/>
      <c r="M167" s="228"/>
      <c r="N167" s="219"/>
      <c r="O167" s="220"/>
      <c r="P167" s="220"/>
      <c r="Q167" s="116"/>
      <c r="R167" s="117"/>
    </row>
    <row r="168" spans="1:18" s="118" customFormat="1" ht="24.75" customHeight="1">
      <c r="A168" s="111"/>
      <c r="B168" s="112"/>
      <c r="C168" s="94"/>
      <c r="D168" s="212"/>
      <c r="E168" s="94"/>
      <c r="F168" s="113"/>
      <c r="G168" s="94"/>
      <c r="H168" s="114"/>
      <c r="I168" s="94"/>
      <c r="J168" s="94"/>
      <c r="K168" s="220"/>
      <c r="L168" s="228"/>
      <c r="M168" s="228"/>
      <c r="N168" s="219"/>
      <c r="O168" s="220"/>
      <c r="P168" s="220"/>
      <c r="Q168" s="116"/>
      <c r="R168" s="117"/>
    </row>
    <row r="169" spans="1:18" s="118" customFormat="1" ht="24.75" customHeight="1">
      <c r="A169" s="111"/>
      <c r="B169" s="112"/>
      <c r="C169" s="94"/>
      <c r="D169" s="212"/>
      <c r="E169" s="94"/>
      <c r="F169" s="113"/>
      <c r="G169" s="94"/>
      <c r="H169" s="114"/>
      <c r="I169" s="94"/>
      <c r="J169" s="94"/>
      <c r="K169" s="220"/>
      <c r="L169" s="228"/>
      <c r="M169" s="228"/>
      <c r="N169" s="219"/>
      <c r="O169" s="220"/>
      <c r="P169" s="220"/>
      <c r="Q169" s="116"/>
      <c r="R169" s="117"/>
    </row>
    <row r="170" spans="1:18" s="118" customFormat="1" ht="24.75" customHeight="1">
      <c r="A170" s="111"/>
      <c r="B170" s="112"/>
      <c r="C170" s="94"/>
      <c r="D170" s="212"/>
      <c r="E170" s="94"/>
      <c r="F170" s="113"/>
      <c r="G170" s="94"/>
      <c r="H170" s="114"/>
      <c r="I170" s="94"/>
      <c r="J170" s="94"/>
      <c r="K170" s="220"/>
      <c r="L170" s="228"/>
      <c r="M170" s="228"/>
      <c r="N170" s="219"/>
      <c r="O170" s="220"/>
      <c r="P170" s="220"/>
      <c r="Q170" s="116"/>
      <c r="R170" s="117"/>
    </row>
    <row r="171" spans="1:18" s="118" customFormat="1" ht="24.75" customHeight="1">
      <c r="A171" s="111"/>
      <c r="B171" s="112"/>
      <c r="C171" s="94"/>
      <c r="D171" s="212"/>
      <c r="E171" s="94"/>
      <c r="F171" s="113"/>
      <c r="G171" s="94"/>
      <c r="H171" s="114"/>
      <c r="I171" s="94"/>
      <c r="J171" s="94"/>
      <c r="K171" s="220"/>
      <c r="L171" s="228"/>
      <c r="M171" s="228"/>
      <c r="N171" s="219"/>
      <c r="O171" s="220"/>
      <c r="P171" s="220"/>
      <c r="Q171" s="116"/>
      <c r="R171" s="117"/>
    </row>
    <row r="172" spans="1:18" s="119" customFormat="1" ht="27.75" customHeight="1">
      <c r="A172" s="111"/>
      <c r="B172" s="112"/>
      <c r="C172" s="94"/>
      <c r="D172" s="121"/>
      <c r="E172" s="94"/>
      <c r="F172" s="113"/>
      <c r="G172" s="94"/>
      <c r="H172" s="114"/>
      <c r="I172" s="94"/>
      <c r="J172" s="94"/>
      <c r="K172" s="220"/>
      <c r="L172" s="228"/>
      <c r="M172" s="228"/>
      <c r="N172" s="219"/>
      <c r="O172" s="220"/>
      <c r="P172" s="220"/>
      <c r="Q172" s="116"/>
      <c r="R172" s="117"/>
    </row>
    <row r="173" spans="1:18" s="119" customFormat="1" ht="27.75" customHeight="1">
      <c r="A173" s="111"/>
      <c r="B173" s="112"/>
      <c r="C173" s="94"/>
      <c r="D173" s="121"/>
      <c r="E173" s="94"/>
      <c r="F173" s="113"/>
      <c r="G173" s="94"/>
      <c r="H173" s="114"/>
      <c r="I173" s="94"/>
      <c r="J173" s="94"/>
      <c r="K173" s="220"/>
      <c r="L173" s="228"/>
      <c r="M173" s="228"/>
      <c r="N173" s="219"/>
      <c r="O173" s="220"/>
      <c r="P173" s="220"/>
      <c r="Q173" s="116"/>
      <c r="R173" s="117"/>
    </row>
    <row r="174" spans="1:18" s="118" customFormat="1" ht="24.75" customHeight="1">
      <c r="A174" s="111"/>
      <c r="B174" s="112"/>
      <c r="C174" s="94"/>
      <c r="D174" s="212"/>
      <c r="E174" s="94"/>
      <c r="F174" s="113"/>
      <c r="G174" s="94"/>
      <c r="H174" s="114"/>
      <c r="I174" s="94"/>
      <c r="J174" s="94"/>
      <c r="K174" s="220"/>
      <c r="L174" s="228"/>
      <c r="M174" s="228"/>
      <c r="N174" s="219"/>
      <c r="O174" s="220"/>
      <c r="P174" s="220"/>
      <c r="Q174" s="116"/>
      <c r="R174" s="117"/>
    </row>
    <row r="175" spans="1:18" s="118" customFormat="1" ht="24.75" customHeight="1">
      <c r="A175" s="111"/>
      <c r="B175" s="112"/>
      <c r="C175" s="94"/>
      <c r="D175" s="121"/>
      <c r="E175" s="94"/>
      <c r="F175" s="113"/>
      <c r="G175" s="94"/>
      <c r="H175" s="114"/>
      <c r="I175" s="94"/>
      <c r="J175" s="94"/>
      <c r="K175" s="220"/>
      <c r="L175" s="228"/>
      <c r="M175" s="228"/>
      <c r="N175" s="219"/>
      <c r="O175" s="220"/>
      <c r="P175" s="220"/>
      <c r="Q175" s="116"/>
      <c r="R175" s="117"/>
    </row>
    <row r="176" spans="1:18" s="119" customFormat="1" ht="24.75" customHeight="1">
      <c r="A176" s="111"/>
      <c r="B176" s="112"/>
      <c r="C176" s="94"/>
      <c r="D176" s="121"/>
      <c r="E176" s="94"/>
      <c r="F176" s="113"/>
      <c r="G176" s="94"/>
      <c r="H176" s="114"/>
      <c r="I176" s="94"/>
      <c r="J176" s="94"/>
      <c r="K176" s="220"/>
      <c r="L176" s="228"/>
      <c r="M176" s="228"/>
      <c r="N176" s="219"/>
      <c r="O176" s="220"/>
      <c r="P176" s="220"/>
      <c r="Q176" s="116"/>
      <c r="R176" s="117"/>
    </row>
    <row r="177" spans="1:18" s="119" customFormat="1" ht="24.75" customHeight="1">
      <c r="A177" s="111"/>
      <c r="B177" s="112"/>
      <c r="C177" s="94"/>
      <c r="D177" s="121"/>
      <c r="E177" s="94"/>
      <c r="F177" s="113"/>
      <c r="G177" s="94"/>
      <c r="H177" s="114"/>
      <c r="I177" s="94"/>
      <c r="J177" s="94"/>
      <c r="K177" s="220"/>
      <c r="L177" s="228"/>
      <c r="M177" s="228"/>
      <c r="N177" s="219"/>
      <c r="O177" s="220"/>
      <c r="P177" s="220"/>
      <c r="Q177" s="116"/>
      <c r="R177" s="117"/>
    </row>
    <row r="178" spans="1:18" s="119" customFormat="1" ht="24.75" customHeight="1">
      <c r="A178" s="111"/>
      <c r="B178" s="112"/>
      <c r="C178" s="94"/>
      <c r="D178" s="120"/>
      <c r="E178" s="84"/>
      <c r="F178" s="113"/>
      <c r="G178" s="94"/>
      <c r="H178" s="114"/>
      <c r="I178" s="94"/>
      <c r="J178" s="94"/>
      <c r="K178" s="220"/>
      <c r="L178" s="228"/>
      <c r="M178" s="228"/>
      <c r="N178" s="219"/>
      <c r="O178" s="220"/>
      <c r="P178" s="220"/>
      <c r="Q178" s="116"/>
      <c r="R178" s="117"/>
    </row>
    <row r="179" spans="1:18" s="119" customFormat="1" ht="24.75" customHeight="1">
      <c r="A179" s="111"/>
      <c r="B179" s="112"/>
      <c r="C179" s="94"/>
      <c r="D179" s="121"/>
      <c r="E179" s="94"/>
      <c r="F179" s="113"/>
      <c r="G179" s="94"/>
      <c r="H179" s="114"/>
      <c r="I179" s="94"/>
      <c r="J179" s="94"/>
      <c r="K179" s="220"/>
      <c r="L179" s="228"/>
      <c r="M179" s="228"/>
      <c r="N179" s="219"/>
      <c r="O179" s="220"/>
      <c r="P179" s="220"/>
      <c r="Q179" s="116"/>
      <c r="R179" s="117"/>
    </row>
    <row r="180" spans="1:18" s="118" customFormat="1" ht="25.5" customHeight="1">
      <c r="A180" s="111"/>
      <c r="B180" s="112"/>
      <c r="C180" s="94"/>
      <c r="D180" s="121"/>
      <c r="E180" s="94"/>
      <c r="F180" s="113"/>
      <c r="G180" s="94"/>
      <c r="H180" s="114"/>
      <c r="I180" s="94"/>
      <c r="J180" s="94"/>
      <c r="K180" s="220"/>
      <c r="L180" s="228"/>
      <c r="M180" s="228"/>
      <c r="N180" s="219"/>
      <c r="O180" s="220"/>
      <c r="P180" s="220"/>
      <c r="Q180" s="116"/>
      <c r="R180" s="117"/>
    </row>
    <row r="181" spans="1:18" s="118" customFormat="1" ht="25.5" customHeight="1">
      <c r="A181" s="111"/>
      <c r="B181" s="112"/>
      <c r="C181" s="94"/>
      <c r="D181" s="121"/>
      <c r="E181" s="94"/>
      <c r="F181" s="113"/>
      <c r="G181" s="94"/>
      <c r="H181" s="114"/>
      <c r="I181" s="94"/>
      <c r="J181" s="94"/>
      <c r="K181" s="220"/>
      <c r="L181" s="228"/>
      <c r="M181" s="228"/>
      <c r="N181" s="219"/>
      <c r="O181" s="220"/>
      <c r="P181" s="220"/>
      <c r="Q181" s="116"/>
      <c r="R181" s="117"/>
    </row>
    <row r="182" spans="1:18" s="119" customFormat="1" ht="24.75" customHeight="1">
      <c r="A182" s="111"/>
      <c r="B182" s="112"/>
      <c r="C182" s="94"/>
      <c r="D182" s="121"/>
      <c r="E182" s="94"/>
      <c r="F182" s="113"/>
      <c r="G182" s="94"/>
      <c r="H182" s="114"/>
      <c r="I182" s="94"/>
      <c r="J182" s="94"/>
      <c r="K182" s="220"/>
      <c r="L182" s="228"/>
      <c r="M182" s="228"/>
      <c r="N182" s="219"/>
      <c r="O182" s="220"/>
      <c r="P182" s="220"/>
      <c r="Q182" s="116"/>
      <c r="R182" s="117"/>
    </row>
    <row r="183" spans="1:18" s="119" customFormat="1" ht="24.75" customHeight="1">
      <c r="A183" s="111"/>
      <c r="B183" s="112"/>
      <c r="C183" s="94"/>
      <c r="D183" s="121"/>
      <c r="E183" s="94"/>
      <c r="F183" s="113"/>
      <c r="G183" s="94"/>
      <c r="H183" s="114"/>
      <c r="I183" s="94"/>
      <c r="J183" s="94"/>
      <c r="K183" s="220"/>
      <c r="L183" s="228"/>
      <c r="M183" s="228"/>
      <c r="N183" s="219"/>
      <c r="O183" s="220"/>
      <c r="P183" s="220"/>
      <c r="Q183" s="116"/>
      <c r="R183" s="117"/>
    </row>
    <row r="184" spans="1:18" s="119" customFormat="1" ht="24.75" customHeight="1">
      <c r="A184" s="111"/>
      <c r="B184" s="112"/>
      <c r="C184" s="94"/>
      <c r="D184" s="121"/>
      <c r="E184" s="94"/>
      <c r="F184" s="113"/>
      <c r="G184" s="94"/>
      <c r="H184" s="114"/>
      <c r="I184" s="94"/>
      <c r="J184" s="94"/>
      <c r="K184" s="220"/>
      <c r="L184" s="228"/>
      <c r="M184" s="228"/>
      <c r="N184" s="219"/>
      <c r="O184" s="220"/>
      <c r="P184" s="220"/>
      <c r="Q184" s="116"/>
      <c r="R184" s="117"/>
    </row>
    <row r="185" spans="1:18" s="119" customFormat="1" ht="24.75" customHeight="1">
      <c r="A185" s="111"/>
      <c r="B185" s="112"/>
      <c r="C185" s="94"/>
      <c r="D185" s="121"/>
      <c r="E185" s="94"/>
      <c r="F185" s="113"/>
      <c r="G185" s="94"/>
      <c r="H185" s="114"/>
      <c r="I185" s="94"/>
      <c r="J185" s="94"/>
      <c r="K185" s="220"/>
      <c r="L185" s="228"/>
      <c r="M185" s="228"/>
      <c r="N185" s="219"/>
      <c r="O185" s="220"/>
      <c r="P185" s="220"/>
      <c r="Q185" s="116"/>
      <c r="R185" s="117"/>
    </row>
    <row r="186" spans="1:18" s="119" customFormat="1" ht="24.75" customHeight="1">
      <c r="A186" s="111"/>
      <c r="B186" s="112"/>
      <c r="C186" s="94"/>
      <c r="D186" s="121"/>
      <c r="E186" s="94"/>
      <c r="F186" s="113"/>
      <c r="G186" s="94"/>
      <c r="H186" s="114"/>
      <c r="I186" s="94"/>
      <c r="J186" s="94"/>
      <c r="K186" s="220"/>
      <c r="L186" s="228"/>
      <c r="M186" s="228"/>
      <c r="N186" s="219"/>
      <c r="O186" s="220"/>
      <c r="P186" s="220"/>
      <c r="Q186" s="116"/>
      <c r="R186" s="117"/>
    </row>
    <row r="187" spans="1:18" s="119" customFormat="1" ht="24.75" customHeight="1">
      <c r="A187" s="111"/>
      <c r="B187" s="112"/>
      <c r="C187" s="94"/>
      <c r="D187" s="120"/>
      <c r="E187" s="84"/>
      <c r="F187" s="113"/>
      <c r="G187" s="94"/>
      <c r="H187" s="114"/>
      <c r="I187" s="94"/>
      <c r="J187" s="94"/>
      <c r="K187" s="220"/>
      <c r="L187" s="228"/>
      <c r="M187" s="228"/>
      <c r="N187" s="219"/>
      <c r="O187" s="220"/>
      <c r="P187" s="220"/>
      <c r="Q187" s="116"/>
      <c r="R187" s="117"/>
    </row>
    <row r="188" spans="1:18" s="119" customFormat="1" ht="24.75" customHeight="1">
      <c r="A188" s="111"/>
      <c r="B188" s="112"/>
      <c r="C188" s="94"/>
      <c r="D188" s="120"/>
      <c r="E188" s="94"/>
      <c r="F188" s="113"/>
      <c r="G188" s="94"/>
      <c r="H188" s="114"/>
      <c r="I188" s="94"/>
      <c r="J188" s="94"/>
      <c r="K188" s="220"/>
      <c r="L188" s="228"/>
      <c r="M188" s="228"/>
      <c r="N188" s="219"/>
      <c r="O188" s="220"/>
      <c r="P188" s="220"/>
      <c r="Q188" s="116"/>
      <c r="R188" s="117"/>
    </row>
    <row r="189" spans="1:18" s="119" customFormat="1" ht="24.75" customHeight="1">
      <c r="A189" s="111"/>
      <c r="B189" s="112"/>
      <c r="C189" s="94"/>
      <c r="D189" s="120"/>
      <c r="E189" s="94"/>
      <c r="F189" s="115"/>
      <c r="G189" s="94"/>
      <c r="H189" s="114"/>
      <c r="I189" s="94"/>
      <c r="J189" s="94"/>
      <c r="K189" s="220"/>
      <c r="L189" s="228"/>
      <c r="M189" s="228"/>
      <c r="N189" s="219"/>
      <c r="O189" s="220"/>
      <c r="P189" s="220"/>
      <c r="Q189" s="116"/>
      <c r="R189" s="117"/>
    </row>
    <row r="190" spans="1:18" s="118" customFormat="1" ht="29.25" customHeight="1">
      <c r="A190" s="111"/>
      <c r="B190" s="112"/>
      <c r="C190" s="94"/>
      <c r="D190" s="121"/>
      <c r="E190" s="103"/>
      <c r="F190" s="113"/>
      <c r="G190" s="94"/>
      <c r="H190" s="114"/>
      <c r="I190" s="94"/>
      <c r="J190" s="94"/>
      <c r="K190" s="220"/>
      <c r="L190" s="228"/>
      <c r="M190" s="228"/>
      <c r="N190" s="219"/>
      <c r="O190" s="220"/>
      <c r="P190" s="220"/>
      <c r="Q190" s="116"/>
      <c r="R190" s="117"/>
    </row>
    <row r="191" spans="1:18" s="118" customFormat="1" ht="24.75" customHeight="1">
      <c r="A191" s="111"/>
      <c r="B191" s="112"/>
      <c r="C191" s="94"/>
      <c r="D191" s="212"/>
      <c r="E191" s="94"/>
      <c r="F191" s="113"/>
      <c r="G191" s="94"/>
      <c r="H191" s="114"/>
      <c r="I191" s="94"/>
      <c r="J191" s="94"/>
      <c r="K191" s="220"/>
      <c r="L191" s="228"/>
      <c r="M191" s="228"/>
      <c r="N191" s="219"/>
      <c r="O191" s="220"/>
      <c r="P191" s="220"/>
      <c r="Q191" s="116"/>
      <c r="R191" s="117"/>
    </row>
    <row r="192" spans="1:18" s="118" customFormat="1" ht="24.75" customHeight="1">
      <c r="A192" s="111"/>
      <c r="B192" s="112"/>
      <c r="C192" s="94"/>
      <c r="D192" s="212"/>
      <c r="E192" s="94"/>
      <c r="F192" s="113"/>
      <c r="G192" s="94"/>
      <c r="H192" s="114"/>
      <c r="I192" s="94"/>
      <c r="J192" s="94"/>
      <c r="K192" s="220"/>
      <c r="L192" s="228"/>
      <c r="M192" s="228"/>
      <c r="N192" s="219"/>
      <c r="O192" s="220"/>
      <c r="P192" s="220"/>
      <c r="Q192" s="116"/>
      <c r="R192" s="117"/>
    </row>
    <row r="193" spans="1:18" s="119" customFormat="1" ht="27.75" customHeight="1">
      <c r="A193" s="111"/>
      <c r="B193" s="112"/>
      <c r="C193" s="94"/>
      <c r="D193" s="121"/>
      <c r="E193" s="94"/>
      <c r="F193" s="113"/>
      <c r="G193" s="94"/>
      <c r="H193" s="114"/>
      <c r="I193" s="94"/>
      <c r="J193" s="94"/>
      <c r="K193" s="220"/>
      <c r="L193" s="228"/>
      <c r="M193" s="228"/>
      <c r="N193" s="219"/>
      <c r="O193" s="220"/>
      <c r="P193" s="220"/>
      <c r="Q193" s="116"/>
      <c r="R193" s="117"/>
    </row>
    <row r="194" spans="1:18" s="119" customFormat="1" ht="27.75" customHeight="1">
      <c r="A194" s="111"/>
      <c r="B194" s="112"/>
      <c r="C194" s="94"/>
      <c r="D194" s="121"/>
      <c r="E194" s="94"/>
      <c r="F194" s="113"/>
      <c r="G194" s="94"/>
      <c r="H194" s="114"/>
      <c r="I194" s="94"/>
      <c r="J194" s="94"/>
      <c r="K194" s="220"/>
      <c r="L194" s="228"/>
      <c r="M194" s="228"/>
      <c r="N194" s="219"/>
      <c r="O194" s="220"/>
      <c r="P194" s="220"/>
      <c r="Q194" s="116"/>
      <c r="R194" s="117"/>
    </row>
    <row r="195" spans="1:18" s="119" customFormat="1" ht="27.75" customHeight="1">
      <c r="A195" s="111"/>
      <c r="B195" s="112"/>
      <c r="C195" s="94"/>
      <c r="D195" s="121"/>
      <c r="E195" s="94"/>
      <c r="F195" s="113"/>
      <c r="G195" s="94"/>
      <c r="H195" s="114"/>
      <c r="I195" s="94"/>
      <c r="J195" s="94"/>
      <c r="K195" s="220"/>
      <c r="L195" s="228"/>
      <c r="M195" s="228"/>
      <c r="N195" s="219"/>
      <c r="O195" s="220"/>
      <c r="P195" s="220"/>
      <c r="Q195" s="116"/>
      <c r="R195" s="117"/>
    </row>
    <row r="196" spans="1:18" s="118" customFormat="1" ht="24.75" customHeight="1">
      <c r="A196" s="111"/>
      <c r="B196" s="112"/>
      <c r="C196" s="94"/>
      <c r="D196" s="212"/>
      <c r="E196" s="94"/>
      <c r="F196" s="113"/>
      <c r="G196" s="94"/>
      <c r="H196" s="114"/>
      <c r="I196" s="94"/>
      <c r="J196" s="94"/>
      <c r="K196" s="220"/>
      <c r="L196" s="228"/>
      <c r="M196" s="228"/>
      <c r="N196" s="219"/>
      <c r="O196" s="220"/>
      <c r="P196" s="220"/>
      <c r="Q196" s="116"/>
      <c r="R196" s="117"/>
    </row>
    <row r="197" spans="1:18" s="118" customFormat="1" ht="24.75" customHeight="1">
      <c r="A197" s="111"/>
      <c r="B197" s="112"/>
      <c r="C197" s="94"/>
      <c r="D197" s="121"/>
      <c r="E197" s="94"/>
      <c r="F197" s="113"/>
      <c r="G197" s="94"/>
      <c r="H197" s="114"/>
      <c r="I197" s="94"/>
      <c r="J197" s="94"/>
      <c r="K197" s="220"/>
      <c r="L197" s="228"/>
      <c r="M197" s="228"/>
      <c r="N197" s="219"/>
      <c r="O197" s="220"/>
      <c r="P197" s="220"/>
      <c r="Q197" s="116"/>
      <c r="R197" s="117"/>
    </row>
    <row r="198" spans="1:18" s="119" customFormat="1" ht="24.75" customHeight="1">
      <c r="A198" s="111"/>
      <c r="B198" s="112"/>
      <c r="C198" s="94"/>
      <c r="D198" s="121"/>
      <c r="E198" s="94"/>
      <c r="F198" s="113"/>
      <c r="G198" s="94"/>
      <c r="H198" s="114"/>
      <c r="I198" s="94"/>
      <c r="J198" s="94"/>
      <c r="K198" s="220"/>
      <c r="L198" s="228"/>
      <c r="M198" s="228"/>
      <c r="N198" s="219"/>
      <c r="O198" s="220"/>
      <c r="P198" s="220"/>
      <c r="Q198" s="116"/>
      <c r="R198" s="117"/>
    </row>
    <row r="199" spans="1:18" s="119" customFormat="1" ht="24.75" customHeight="1">
      <c r="A199" s="111"/>
      <c r="B199" s="112"/>
      <c r="C199" s="94"/>
      <c r="D199" s="121"/>
      <c r="E199" s="94"/>
      <c r="F199" s="113"/>
      <c r="G199" s="94"/>
      <c r="H199" s="114"/>
      <c r="I199" s="94"/>
      <c r="J199" s="94"/>
      <c r="K199" s="220"/>
      <c r="L199" s="228"/>
      <c r="M199" s="228"/>
      <c r="N199" s="219"/>
      <c r="O199" s="220"/>
      <c r="P199" s="220"/>
      <c r="Q199" s="116"/>
      <c r="R199" s="117"/>
    </row>
    <row r="200" spans="1:18" s="119" customFormat="1" ht="24.75" customHeight="1">
      <c r="A200" s="111"/>
      <c r="B200" s="112"/>
      <c r="C200" s="94"/>
      <c r="D200" s="120"/>
      <c r="E200" s="84"/>
      <c r="F200" s="113"/>
      <c r="G200" s="94"/>
      <c r="H200" s="114"/>
      <c r="I200" s="94"/>
      <c r="J200" s="94"/>
      <c r="K200" s="220"/>
      <c r="L200" s="228"/>
      <c r="M200" s="228"/>
      <c r="N200" s="219"/>
      <c r="O200" s="220"/>
      <c r="P200" s="220"/>
      <c r="Q200" s="116"/>
      <c r="R200" s="117"/>
    </row>
    <row r="201" spans="1:18" s="119" customFormat="1" ht="24.75" customHeight="1">
      <c r="A201" s="111"/>
      <c r="B201" s="112"/>
      <c r="C201" s="94"/>
      <c r="D201" s="121"/>
      <c r="E201" s="94"/>
      <c r="F201" s="113"/>
      <c r="G201" s="94"/>
      <c r="H201" s="114"/>
      <c r="I201" s="94"/>
      <c r="J201" s="94"/>
      <c r="K201" s="220"/>
      <c r="L201" s="228"/>
      <c r="M201" s="228"/>
      <c r="N201" s="219"/>
      <c r="O201" s="220"/>
      <c r="P201" s="220"/>
      <c r="Q201" s="116"/>
      <c r="R201" s="117"/>
    </row>
    <row r="202" spans="1:18" s="118" customFormat="1" ht="25.5" customHeight="1">
      <c r="A202" s="111"/>
      <c r="B202" s="112"/>
      <c r="C202" s="94"/>
      <c r="D202" s="121"/>
      <c r="E202" s="94"/>
      <c r="F202" s="113"/>
      <c r="G202" s="94"/>
      <c r="H202" s="114"/>
      <c r="I202" s="94"/>
      <c r="J202" s="94"/>
      <c r="K202" s="220"/>
      <c r="L202" s="228"/>
      <c r="M202" s="228"/>
      <c r="N202" s="219"/>
      <c r="O202" s="220"/>
      <c r="P202" s="220"/>
      <c r="Q202" s="116"/>
      <c r="R202" s="117"/>
    </row>
    <row r="203" spans="1:18" s="118" customFormat="1" ht="25.5" customHeight="1">
      <c r="A203" s="111"/>
      <c r="B203" s="112"/>
      <c r="C203" s="94"/>
      <c r="D203" s="121"/>
      <c r="E203" s="94"/>
      <c r="F203" s="113"/>
      <c r="G203" s="94"/>
      <c r="H203" s="114"/>
      <c r="I203" s="94"/>
      <c r="J203" s="94"/>
      <c r="K203" s="220"/>
      <c r="L203" s="228"/>
      <c r="M203" s="228"/>
      <c r="N203" s="219"/>
      <c r="O203" s="220"/>
      <c r="P203" s="220"/>
      <c r="Q203" s="116"/>
      <c r="R203" s="117"/>
    </row>
    <row r="204" spans="1:18" s="118" customFormat="1" ht="25.5" customHeight="1">
      <c r="A204" s="111"/>
      <c r="B204" s="112"/>
      <c r="C204" s="94"/>
      <c r="D204" s="121"/>
      <c r="E204" s="94"/>
      <c r="F204" s="113"/>
      <c r="G204" s="94"/>
      <c r="H204" s="114"/>
      <c r="I204" s="94"/>
      <c r="J204" s="94"/>
      <c r="K204" s="220"/>
      <c r="L204" s="228"/>
      <c r="M204" s="228"/>
      <c r="N204" s="219"/>
      <c r="O204" s="220"/>
      <c r="P204" s="220"/>
      <c r="Q204" s="116"/>
      <c r="R204" s="117"/>
    </row>
    <row r="205" spans="1:18" s="119" customFormat="1" ht="24.75" customHeight="1">
      <c r="A205" s="111"/>
      <c r="B205" s="112"/>
      <c r="C205" s="94"/>
      <c r="D205" s="121"/>
      <c r="E205" s="94"/>
      <c r="F205" s="113"/>
      <c r="G205" s="94"/>
      <c r="H205" s="114"/>
      <c r="I205" s="94"/>
      <c r="J205" s="94"/>
      <c r="K205" s="220"/>
      <c r="L205" s="228"/>
      <c r="M205" s="228"/>
      <c r="N205" s="219"/>
      <c r="O205" s="220"/>
      <c r="P205" s="220"/>
      <c r="Q205" s="116"/>
      <c r="R205" s="117"/>
    </row>
    <row r="206" spans="1:18" s="119" customFormat="1" ht="24.75" customHeight="1">
      <c r="A206" s="111"/>
      <c r="B206" s="112"/>
      <c r="C206" s="94"/>
      <c r="D206" s="121"/>
      <c r="E206" s="94"/>
      <c r="F206" s="113"/>
      <c r="G206" s="94"/>
      <c r="H206" s="114"/>
      <c r="I206" s="94"/>
      <c r="J206" s="94"/>
      <c r="K206" s="220"/>
      <c r="L206" s="228"/>
      <c r="M206" s="228"/>
      <c r="N206" s="219"/>
      <c r="O206" s="220"/>
      <c r="P206" s="220"/>
      <c r="Q206" s="116"/>
      <c r="R206" s="117"/>
    </row>
    <row r="207" spans="1:18" s="119" customFormat="1" ht="24.75" customHeight="1">
      <c r="A207" s="111"/>
      <c r="B207" s="112"/>
      <c r="C207" s="94"/>
      <c r="D207" s="121"/>
      <c r="E207" s="94"/>
      <c r="F207" s="113"/>
      <c r="G207" s="94"/>
      <c r="H207" s="114"/>
      <c r="I207" s="94"/>
      <c r="J207" s="94"/>
      <c r="K207" s="220"/>
      <c r="L207" s="228"/>
      <c r="M207" s="228"/>
      <c r="N207" s="219"/>
      <c r="O207" s="220"/>
      <c r="P207" s="220"/>
      <c r="Q207" s="116"/>
      <c r="R207" s="117"/>
    </row>
    <row r="208" spans="1:18" s="119" customFormat="1" ht="24.75" customHeight="1">
      <c r="A208" s="111"/>
      <c r="B208" s="112"/>
      <c r="C208" s="94"/>
      <c r="D208" s="121"/>
      <c r="E208" s="94"/>
      <c r="F208" s="113"/>
      <c r="G208" s="94"/>
      <c r="H208" s="114"/>
      <c r="I208" s="94"/>
      <c r="J208" s="94"/>
      <c r="K208" s="220"/>
      <c r="L208" s="228"/>
      <c r="M208" s="228"/>
      <c r="N208" s="219"/>
      <c r="O208" s="220"/>
      <c r="P208" s="220"/>
      <c r="Q208" s="116"/>
      <c r="R208" s="117"/>
    </row>
    <row r="209" spans="1:18" s="119" customFormat="1" ht="24.75" customHeight="1">
      <c r="A209" s="111"/>
      <c r="B209" s="112"/>
      <c r="C209" s="94"/>
      <c r="D209" s="120"/>
      <c r="E209" s="84"/>
      <c r="F209" s="113"/>
      <c r="G209" s="94"/>
      <c r="H209" s="114"/>
      <c r="I209" s="94"/>
      <c r="J209" s="94"/>
      <c r="K209" s="220"/>
      <c r="L209" s="228"/>
      <c r="M209" s="228"/>
      <c r="N209" s="219"/>
      <c r="O209" s="220"/>
      <c r="P209" s="220"/>
      <c r="Q209" s="116"/>
      <c r="R209" s="117"/>
    </row>
    <row r="210" spans="1:18" s="119" customFormat="1" ht="24.75" customHeight="1">
      <c r="A210" s="111"/>
      <c r="B210" s="112"/>
      <c r="C210" s="94"/>
      <c r="D210" s="120"/>
      <c r="E210" s="94"/>
      <c r="F210" s="113"/>
      <c r="G210" s="94"/>
      <c r="H210" s="114"/>
      <c r="I210" s="94"/>
      <c r="J210" s="94"/>
      <c r="K210" s="220"/>
      <c r="L210" s="228"/>
      <c r="M210" s="228"/>
      <c r="N210" s="219"/>
      <c r="O210" s="220"/>
      <c r="P210" s="220"/>
      <c r="Q210" s="116"/>
      <c r="R210" s="117"/>
    </row>
    <row r="211" spans="1:18" s="119" customFormat="1" ht="24.75" customHeight="1">
      <c r="A211" s="111"/>
      <c r="B211" s="112"/>
      <c r="C211" s="94"/>
      <c r="D211" s="120"/>
      <c r="E211" s="94"/>
      <c r="F211" s="115"/>
      <c r="G211" s="94"/>
      <c r="H211" s="114"/>
      <c r="I211" s="94"/>
      <c r="J211" s="94"/>
      <c r="K211" s="220"/>
      <c r="L211" s="228"/>
      <c r="M211" s="228"/>
      <c r="N211" s="219"/>
      <c r="O211" s="220"/>
      <c r="P211" s="220"/>
      <c r="Q211" s="116"/>
      <c r="R211" s="117"/>
    </row>
    <row r="212" spans="1:18" s="119" customFormat="1" ht="24.75" customHeight="1">
      <c r="A212" s="111"/>
      <c r="B212" s="112"/>
      <c r="C212" s="94"/>
      <c r="D212" s="120"/>
      <c r="E212" s="94"/>
      <c r="F212" s="115"/>
      <c r="G212" s="94"/>
      <c r="H212" s="114"/>
      <c r="I212" s="94"/>
      <c r="J212" s="94"/>
      <c r="K212" s="220"/>
      <c r="L212" s="228"/>
      <c r="M212" s="228"/>
      <c r="N212" s="219"/>
      <c r="O212" s="220"/>
      <c r="P212" s="220"/>
      <c r="Q212" s="116"/>
      <c r="R212" s="117"/>
    </row>
    <row r="213" spans="1:18" s="118" customFormat="1" ht="29.25" customHeight="1">
      <c r="A213" s="111"/>
      <c r="B213" s="112"/>
      <c r="C213" s="94"/>
      <c r="D213" s="121"/>
      <c r="E213" s="103"/>
      <c r="F213" s="113"/>
      <c r="G213" s="94"/>
      <c r="H213" s="114"/>
      <c r="I213" s="94"/>
      <c r="J213" s="94"/>
      <c r="K213" s="220"/>
      <c r="L213" s="228"/>
      <c r="M213" s="228"/>
      <c r="N213" s="219"/>
      <c r="O213" s="220"/>
      <c r="P213" s="220"/>
      <c r="Q213" s="116"/>
      <c r="R213" s="117"/>
    </row>
    <row r="214" spans="1:18" s="118" customFormat="1" ht="24.75" customHeight="1">
      <c r="A214" s="111"/>
      <c r="B214" s="112"/>
      <c r="C214" s="94"/>
      <c r="D214" s="212"/>
      <c r="E214" s="94"/>
      <c r="F214" s="113"/>
      <c r="G214" s="94"/>
      <c r="H214" s="114"/>
      <c r="I214" s="94"/>
      <c r="J214" s="94"/>
      <c r="K214" s="220"/>
      <c r="L214" s="228"/>
      <c r="M214" s="228"/>
      <c r="N214" s="219"/>
      <c r="O214" s="220"/>
      <c r="P214" s="220"/>
      <c r="Q214" s="116"/>
      <c r="R214" s="117"/>
    </row>
    <row r="215" spans="1:18" s="118" customFormat="1" ht="24.75" customHeight="1">
      <c r="A215" s="111"/>
      <c r="B215" s="112"/>
      <c r="C215" s="94"/>
      <c r="D215" s="212"/>
      <c r="E215" s="94"/>
      <c r="F215" s="113"/>
      <c r="G215" s="94"/>
      <c r="H215" s="114"/>
      <c r="I215" s="94"/>
      <c r="J215" s="94"/>
      <c r="K215" s="220"/>
      <c r="L215" s="228"/>
      <c r="M215" s="228"/>
      <c r="N215" s="219"/>
      <c r="O215" s="220"/>
      <c r="P215" s="220"/>
      <c r="Q215" s="116"/>
      <c r="R215" s="117"/>
    </row>
    <row r="216" spans="1:18" s="119" customFormat="1" ht="27.75" customHeight="1">
      <c r="A216" s="111"/>
      <c r="B216" s="112"/>
      <c r="C216" s="94"/>
      <c r="D216" s="121"/>
      <c r="E216" s="94"/>
      <c r="F216" s="113"/>
      <c r="G216" s="94"/>
      <c r="H216" s="114"/>
      <c r="I216" s="94"/>
      <c r="J216" s="94"/>
      <c r="K216" s="220"/>
      <c r="L216" s="228"/>
      <c r="M216" s="228"/>
      <c r="N216" s="219"/>
      <c r="O216" s="220"/>
      <c r="P216" s="220"/>
      <c r="Q216" s="116"/>
      <c r="R216" s="117"/>
    </row>
    <row r="217" spans="1:18" s="119" customFormat="1" ht="27.75" customHeight="1">
      <c r="A217" s="111"/>
      <c r="B217" s="112"/>
      <c r="C217" s="94"/>
      <c r="D217" s="121"/>
      <c r="E217" s="94"/>
      <c r="F217" s="113"/>
      <c r="G217" s="94"/>
      <c r="H217" s="114"/>
      <c r="I217" s="94"/>
      <c r="J217" s="94"/>
      <c r="K217" s="220"/>
      <c r="L217" s="228"/>
      <c r="M217" s="228"/>
      <c r="N217" s="219"/>
      <c r="O217" s="220"/>
      <c r="P217" s="220"/>
      <c r="Q217" s="116"/>
      <c r="R217" s="117"/>
    </row>
    <row r="218" spans="1:18" s="119" customFormat="1" ht="27.75" customHeight="1">
      <c r="A218" s="111"/>
      <c r="B218" s="112"/>
      <c r="C218" s="94"/>
      <c r="D218" s="121"/>
      <c r="E218" s="94"/>
      <c r="F218" s="113"/>
      <c r="G218" s="94"/>
      <c r="H218" s="114"/>
      <c r="I218" s="94"/>
      <c r="J218" s="94"/>
      <c r="K218" s="220"/>
      <c r="L218" s="228"/>
      <c r="M218" s="228"/>
      <c r="N218" s="219"/>
      <c r="O218" s="220"/>
      <c r="P218" s="220"/>
      <c r="Q218" s="116"/>
      <c r="R218" s="117"/>
    </row>
    <row r="219" spans="1:18" s="118" customFormat="1" ht="24.75" customHeight="1">
      <c r="A219" s="111"/>
      <c r="B219" s="112"/>
      <c r="C219" s="94"/>
      <c r="D219" s="212"/>
      <c r="E219" s="94"/>
      <c r="F219" s="113"/>
      <c r="G219" s="94"/>
      <c r="H219" s="114"/>
      <c r="I219" s="94"/>
      <c r="J219" s="94"/>
      <c r="K219" s="220"/>
      <c r="L219" s="228"/>
      <c r="M219" s="228"/>
      <c r="N219" s="219"/>
      <c r="O219" s="220"/>
      <c r="P219" s="220"/>
      <c r="Q219" s="116"/>
      <c r="R219" s="117"/>
    </row>
    <row r="220" spans="1:18" s="118" customFormat="1" ht="24.75" customHeight="1">
      <c r="A220" s="111"/>
      <c r="B220" s="112"/>
      <c r="C220" s="94"/>
      <c r="D220" s="121"/>
      <c r="E220" s="94"/>
      <c r="F220" s="113"/>
      <c r="G220" s="94"/>
      <c r="H220" s="114"/>
      <c r="I220" s="94"/>
      <c r="J220" s="94"/>
      <c r="K220" s="220"/>
      <c r="L220" s="228"/>
      <c r="M220" s="228"/>
      <c r="N220" s="219"/>
      <c r="O220" s="220"/>
      <c r="P220" s="220"/>
      <c r="Q220" s="116"/>
      <c r="R220" s="117"/>
    </row>
    <row r="221" spans="1:18" s="119" customFormat="1" ht="24.75" customHeight="1">
      <c r="A221" s="111"/>
      <c r="B221" s="112"/>
      <c r="C221" s="94"/>
      <c r="D221" s="121"/>
      <c r="E221" s="94"/>
      <c r="F221" s="113"/>
      <c r="G221" s="94"/>
      <c r="H221" s="114"/>
      <c r="I221" s="94"/>
      <c r="J221" s="94"/>
      <c r="K221" s="220"/>
      <c r="L221" s="228"/>
      <c r="M221" s="228"/>
      <c r="N221" s="219"/>
      <c r="O221" s="220"/>
      <c r="P221" s="220"/>
      <c r="Q221" s="116"/>
      <c r="R221" s="117"/>
    </row>
    <row r="222" spans="1:18" s="119" customFormat="1" ht="24.75" customHeight="1">
      <c r="A222" s="111"/>
      <c r="B222" s="112"/>
      <c r="C222" s="94"/>
      <c r="D222" s="121"/>
      <c r="E222" s="94"/>
      <c r="F222" s="113"/>
      <c r="G222" s="94"/>
      <c r="H222" s="114"/>
      <c r="I222" s="94"/>
      <c r="J222" s="94"/>
      <c r="K222" s="220"/>
      <c r="L222" s="228"/>
      <c r="M222" s="228"/>
      <c r="N222" s="219"/>
      <c r="O222" s="220"/>
      <c r="P222" s="220"/>
      <c r="Q222" s="116"/>
      <c r="R222" s="117"/>
    </row>
    <row r="223" spans="1:18" s="119" customFormat="1" ht="24.75" customHeight="1">
      <c r="A223" s="111"/>
      <c r="B223" s="112"/>
      <c r="C223" s="94"/>
      <c r="D223" s="120"/>
      <c r="E223" s="84"/>
      <c r="F223" s="113"/>
      <c r="G223" s="94"/>
      <c r="H223" s="114"/>
      <c r="I223" s="94"/>
      <c r="J223" s="94"/>
      <c r="K223" s="220"/>
      <c r="L223" s="228"/>
      <c r="M223" s="228"/>
      <c r="N223" s="219"/>
      <c r="O223" s="220"/>
      <c r="P223" s="220"/>
      <c r="Q223" s="116"/>
      <c r="R223" s="117"/>
    </row>
    <row r="224" spans="1:18" s="119" customFormat="1" ht="24.75" customHeight="1">
      <c r="A224" s="111"/>
      <c r="B224" s="112"/>
      <c r="C224" s="94"/>
      <c r="D224" s="121"/>
      <c r="E224" s="94"/>
      <c r="F224" s="113"/>
      <c r="G224" s="94"/>
      <c r="H224" s="114"/>
      <c r="I224" s="94"/>
      <c r="J224" s="94"/>
      <c r="K224" s="220"/>
      <c r="L224" s="228"/>
      <c r="M224" s="228"/>
      <c r="N224" s="219"/>
      <c r="O224" s="220"/>
      <c r="P224" s="220"/>
      <c r="Q224" s="116"/>
      <c r="R224" s="117"/>
    </row>
    <row r="225" spans="1:18" s="118" customFormat="1" ht="25.5" customHeight="1">
      <c r="A225" s="111"/>
      <c r="B225" s="112"/>
      <c r="C225" s="94"/>
      <c r="D225" s="121"/>
      <c r="E225" s="94"/>
      <c r="F225" s="113"/>
      <c r="G225" s="94"/>
      <c r="H225" s="114"/>
      <c r="I225" s="94"/>
      <c r="J225" s="94"/>
      <c r="K225" s="220"/>
      <c r="L225" s="228"/>
      <c r="M225" s="228"/>
      <c r="N225" s="219"/>
      <c r="O225" s="220"/>
      <c r="P225" s="220"/>
      <c r="Q225" s="116"/>
      <c r="R225" s="117"/>
    </row>
    <row r="226" spans="1:18" s="118" customFormat="1" ht="25.5" customHeight="1">
      <c r="A226" s="111"/>
      <c r="B226" s="112"/>
      <c r="C226" s="94"/>
      <c r="D226" s="121"/>
      <c r="E226" s="94"/>
      <c r="F226" s="113"/>
      <c r="G226" s="94"/>
      <c r="H226" s="114"/>
      <c r="I226" s="94"/>
      <c r="J226" s="94"/>
      <c r="K226" s="220"/>
      <c r="L226" s="228"/>
      <c r="M226" s="228"/>
      <c r="N226" s="219"/>
      <c r="O226" s="220"/>
      <c r="P226" s="220"/>
      <c r="Q226" s="116"/>
      <c r="R226" s="117"/>
    </row>
    <row r="227" spans="1:18" s="118" customFormat="1" ht="25.5" customHeight="1">
      <c r="A227" s="111"/>
      <c r="B227" s="112"/>
      <c r="C227" s="94"/>
      <c r="D227" s="121"/>
      <c r="E227" s="94"/>
      <c r="F227" s="113"/>
      <c r="G227" s="94"/>
      <c r="H227" s="114"/>
      <c r="I227" s="94"/>
      <c r="J227" s="94"/>
      <c r="K227" s="220"/>
      <c r="L227" s="228"/>
      <c r="M227" s="228"/>
      <c r="N227" s="219"/>
      <c r="O227" s="220"/>
      <c r="P227" s="220"/>
      <c r="Q227" s="116"/>
      <c r="R227" s="117"/>
    </row>
    <row r="228" spans="1:18" s="119" customFormat="1" ht="24.75" customHeight="1">
      <c r="A228" s="111"/>
      <c r="B228" s="112"/>
      <c r="C228" s="94"/>
      <c r="D228" s="121"/>
      <c r="E228" s="94"/>
      <c r="F228" s="113"/>
      <c r="G228" s="94"/>
      <c r="H228" s="114"/>
      <c r="I228" s="94"/>
      <c r="J228" s="94"/>
      <c r="K228" s="220"/>
      <c r="L228" s="228"/>
      <c r="M228" s="228"/>
      <c r="N228" s="219"/>
      <c r="O228" s="220"/>
      <c r="P228" s="220"/>
      <c r="Q228" s="116"/>
      <c r="R228" s="117"/>
    </row>
    <row r="229" spans="1:18" s="119" customFormat="1" ht="24.75" customHeight="1">
      <c r="A229" s="111"/>
      <c r="B229" s="112"/>
      <c r="C229" s="94"/>
      <c r="D229" s="121"/>
      <c r="E229" s="94"/>
      <c r="F229" s="113"/>
      <c r="G229" s="94"/>
      <c r="H229" s="114"/>
      <c r="I229" s="94"/>
      <c r="J229" s="94"/>
      <c r="K229" s="220"/>
      <c r="L229" s="228"/>
      <c r="M229" s="228"/>
      <c r="N229" s="219"/>
      <c r="O229" s="220"/>
      <c r="P229" s="220"/>
      <c r="Q229" s="116"/>
      <c r="R229" s="117"/>
    </row>
    <row r="230" spans="1:18" s="119" customFormat="1" ht="24.75" customHeight="1">
      <c r="A230" s="111"/>
      <c r="B230" s="112"/>
      <c r="C230" s="94"/>
      <c r="D230" s="121"/>
      <c r="E230" s="94"/>
      <c r="F230" s="113"/>
      <c r="G230" s="94"/>
      <c r="H230" s="114"/>
      <c r="I230" s="94"/>
      <c r="J230" s="94"/>
      <c r="K230" s="220"/>
      <c r="L230" s="228"/>
      <c r="M230" s="228"/>
      <c r="N230" s="219"/>
      <c r="O230" s="220"/>
      <c r="P230" s="220"/>
      <c r="Q230" s="116"/>
      <c r="R230" s="117"/>
    </row>
    <row r="231" spans="1:18" s="119" customFormat="1" ht="24.75" customHeight="1">
      <c r="A231" s="111"/>
      <c r="B231" s="112"/>
      <c r="C231" s="94"/>
      <c r="D231" s="121"/>
      <c r="E231" s="94"/>
      <c r="F231" s="113"/>
      <c r="G231" s="94"/>
      <c r="H231" s="114"/>
      <c r="I231" s="94"/>
      <c r="J231" s="94"/>
      <c r="K231" s="220"/>
      <c r="L231" s="228"/>
      <c r="M231" s="228"/>
      <c r="N231" s="219"/>
      <c r="O231" s="220"/>
      <c r="P231" s="220"/>
      <c r="Q231" s="116"/>
      <c r="R231" s="117"/>
    </row>
    <row r="232" spans="1:18" s="119" customFormat="1" ht="24.75" customHeight="1">
      <c r="A232" s="111"/>
      <c r="B232" s="112"/>
      <c r="C232" s="94"/>
      <c r="D232" s="121"/>
      <c r="E232" s="94"/>
      <c r="F232" s="113"/>
      <c r="G232" s="94"/>
      <c r="H232" s="114"/>
      <c r="I232" s="94"/>
      <c r="J232" s="94"/>
      <c r="K232" s="220"/>
      <c r="L232" s="228"/>
      <c r="M232" s="228"/>
      <c r="N232" s="219"/>
      <c r="O232" s="220"/>
      <c r="P232" s="220"/>
      <c r="Q232" s="116"/>
      <c r="R232" s="117"/>
    </row>
    <row r="233" spans="1:18" s="119" customFormat="1" ht="24.75" customHeight="1">
      <c r="A233" s="111"/>
      <c r="B233" s="112"/>
      <c r="C233" s="94"/>
      <c r="D233" s="120"/>
      <c r="E233" s="84"/>
      <c r="F233" s="113"/>
      <c r="G233" s="94"/>
      <c r="H233" s="114"/>
      <c r="I233" s="94"/>
      <c r="J233" s="94"/>
      <c r="K233" s="220"/>
      <c r="L233" s="228"/>
      <c r="M233" s="228"/>
      <c r="N233" s="219"/>
      <c r="O233" s="220"/>
      <c r="P233" s="220"/>
      <c r="Q233" s="116"/>
      <c r="R233" s="117"/>
    </row>
    <row r="234" spans="1:18" s="119" customFormat="1" ht="25.5" customHeight="1">
      <c r="A234" s="111"/>
      <c r="B234" s="112"/>
      <c r="C234" s="94"/>
      <c r="D234" s="120"/>
      <c r="E234" s="94"/>
      <c r="F234" s="113"/>
      <c r="G234" s="94"/>
      <c r="H234" s="114"/>
      <c r="I234" s="94"/>
      <c r="J234" s="94"/>
      <c r="K234" s="220"/>
      <c r="L234" s="228"/>
      <c r="M234" s="228"/>
      <c r="N234" s="219"/>
      <c r="O234" s="220"/>
      <c r="P234" s="220"/>
      <c r="Q234" s="116"/>
      <c r="R234" s="117"/>
    </row>
    <row r="235" spans="1:18" s="119" customFormat="1" ht="24.75" customHeight="1">
      <c r="A235" s="111"/>
      <c r="B235" s="112"/>
      <c r="C235" s="94"/>
      <c r="D235" s="120"/>
      <c r="E235" s="94"/>
      <c r="F235" s="115"/>
      <c r="G235" s="94"/>
      <c r="H235" s="114"/>
      <c r="I235" s="94"/>
      <c r="J235" s="94"/>
      <c r="K235" s="220"/>
      <c r="L235" s="228"/>
      <c r="M235" s="228"/>
      <c r="N235" s="219"/>
      <c r="O235" s="220"/>
      <c r="P235" s="220"/>
      <c r="Q235" s="116"/>
      <c r="R235" s="117"/>
    </row>
    <row r="236" spans="1:18" s="118" customFormat="1" ht="29.25" customHeight="1">
      <c r="A236" s="111"/>
      <c r="B236" s="112"/>
      <c r="C236" s="94"/>
      <c r="D236" s="121"/>
      <c r="E236" s="103"/>
      <c r="F236" s="113"/>
      <c r="G236" s="94"/>
      <c r="H236" s="114"/>
      <c r="I236" s="94"/>
      <c r="J236" s="94"/>
      <c r="K236" s="220"/>
      <c r="L236" s="228"/>
      <c r="M236" s="228"/>
      <c r="N236" s="219"/>
      <c r="O236" s="220"/>
      <c r="P236" s="220"/>
      <c r="Q236" s="116"/>
      <c r="R236" s="117"/>
    </row>
    <row r="237" spans="1:18" s="118" customFormat="1" ht="24.75" customHeight="1">
      <c r="A237" s="111"/>
      <c r="B237" s="112"/>
      <c r="C237" s="94"/>
      <c r="D237" s="212"/>
      <c r="E237" s="94"/>
      <c r="F237" s="113"/>
      <c r="G237" s="94"/>
      <c r="H237" s="114"/>
      <c r="I237" s="94"/>
      <c r="J237" s="94"/>
      <c r="K237" s="220"/>
      <c r="L237" s="228"/>
      <c r="M237" s="228"/>
      <c r="N237" s="219"/>
      <c r="O237" s="220"/>
      <c r="P237" s="220"/>
      <c r="Q237" s="116"/>
      <c r="R237" s="117"/>
    </row>
    <row r="238" spans="1:18" s="118" customFormat="1" ht="24.75" customHeight="1">
      <c r="A238" s="111"/>
      <c r="B238" s="112"/>
      <c r="C238" s="94"/>
      <c r="D238" s="212"/>
      <c r="E238" s="94"/>
      <c r="F238" s="113"/>
      <c r="G238" s="94"/>
      <c r="H238" s="114"/>
      <c r="I238" s="94"/>
      <c r="J238" s="94"/>
      <c r="K238" s="220"/>
      <c r="L238" s="228"/>
      <c r="M238" s="228"/>
      <c r="N238" s="219"/>
      <c r="O238" s="220"/>
      <c r="P238" s="220"/>
      <c r="Q238" s="116"/>
      <c r="R238" s="117"/>
    </row>
    <row r="239" spans="1:18" s="118" customFormat="1" ht="24.75" customHeight="1">
      <c r="A239" s="111"/>
      <c r="B239" s="112"/>
      <c r="C239" s="94"/>
      <c r="D239" s="212"/>
      <c r="E239" s="94"/>
      <c r="F239" s="113"/>
      <c r="G239" s="94"/>
      <c r="H239" s="114"/>
      <c r="I239" s="94"/>
      <c r="J239" s="94"/>
      <c r="K239" s="220"/>
      <c r="L239" s="228"/>
      <c r="M239" s="228"/>
      <c r="N239" s="219"/>
      <c r="O239" s="220"/>
      <c r="P239" s="220"/>
      <c r="Q239" s="116"/>
      <c r="R239" s="117"/>
    </row>
    <row r="240" spans="1:18" s="119" customFormat="1" ht="27.75" customHeight="1">
      <c r="A240" s="111"/>
      <c r="B240" s="112"/>
      <c r="C240" s="94"/>
      <c r="D240" s="121"/>
      <c r="E240" s="94"/>
      <c r="F240" s="113"/>
      <c r="G240" s="94"/>
      <c r="H240" s="114"/>
      <c r="I240" s="94"/>
      <c r="J240" s="94"/>
      <c r="K240" s="220"/>
      <c r="L240" s="228"/>
      <c r="M240" s="228"/>
      <c r="N240" s="219"/>
      <c r="O240" s="220"/>
      <c r="P240" s="220"/>
      <c r="Q240" s="116"/>
      <c r="R240" s="117"/>
    </row>
    <row r="241" spans="1:18" s="119" customFormat="1" ht="27.75" customHeight="1">
      <c r="A241" s="111"/>
      <c r="B241" s="112"/>
      <c r="C241" s="94"/>
      <c r="D241" s="121"/>
      <c r="E241" s="94"/>
      <c r="F241" s="113"/>
      <c r="G241" s="94"/>
      <c r="H241" s="114"/>
      <c r="I241" s="94"/>
      <c r="J241" s="94"/>
      <c r="K241" s="220"/>
      <c r="L241" s="228"/>
      <c r="M241" s="228"/>
      <c r="N241" s="219"/>
      <c r="O241" s="220"/>
      <c r="P241" s="220"/>
      <c r="Q241" s="116"/>
      <c r="R241" s="117"/>
    </row>
    <row r="242" spans="1:18" s="119" customFormat="1" ht="27.75" customHeight="1">
      <c r="A242" s="111"/>
      <c r="B242" s="112"/>
      <c r="C242" s="94"/>
      <c r="D242" s="121"/>
      <c r="E242" s="94"/>
      <c r="F242" s="113"/>
      <c r="G242" s="94"/>
      <c r="H242" s="114"/>
      <c r="I242" s="94"/>
      <c r="J242" s="94"/>
      <c r="K242" s="220"/>
      <c r="L242" s="228"/>
      <c r="M242" s="228"/>
      <c r="N242" s="219"/>
      <c r="O242" s="220"/>
      <c r="P242" s="220"/>
      <c r="Q242" s="116"/>
      <c r="R242" s="117"/>
    </row>
    <row r="243" spans="1:18" s="118" customFormat="1" ht="24.75" customHeight="1">
      <c r="A243" s="111"/>
      <c r="B243" s="112"/>
      <c r="C243" s="94"/>
      <c r="D243" s="212"/>
      <c r="E243" s="94"/>
      <c r="F243" s="113"/>
      <c r="G243" s="94"/>
      <c r="H243" s="114"/>
      <c r="I243" s="94"/>
      <c r="J243" s="94"/>
      <c r="K243" s="220"/>
      <c r="L243" s="228"/>
      <c r="M243" s="228"/>
      <c r="N243" s="219"/>
      <c r="O243" s="220"/>
      <c r="P243" s="220"/>
      <c r="Q243" s="116"/>
      <c r="R243" s="117"/>
    </row>
    <row r="244" spans="1:18" s="118" customFormat="1" ht="24.75" customHeight="1">
      <c r="A244" s="111"/>
      <c r="B244" s="112"/>
      <c r="C244" s="94"/>
      <c r="D244" s="121"/>
      <c r="E244" s="94"/>
      <c r="F244" s="113"/>
      <c r="G244" s="94"/>
      <c r="H244" s="114"/>
      <c r="I244" s="94"/>
      <c r="J244" s="94"/>
      <c r="K244" s="220"/>
      <c r="L244" s="228"/>
      <c r="M244" s="228"/>
      <c r="N244" s="219"/>
      <c r="O244" s="220"/>
      <c r="P244" s="220"/>
      <c r="Q244" s="116"/>
      <c r="R244" s="117"/>
    </row>
    <row r="245" spans="1:18" s="119" customFormat="1" ht="24.75" customHeight="1">
      <c r="A245" s="111"/>
      <c r="B245" s="112"/>
      <c r="C245" s="94"/>
      <c r="D245" s="121"/>
      <c r="E245" s="94"/>
      <c r="F245" s="113"/>
      <c r="G245" s="94"/>
      <c r="H245" s="114"/>
      <c r="I245" s="94"/>
      <c r="J245" s="94"/>
      <c r="K245" s="220"/>
      <c r="L245" s="228"/>
      <c r="M245" s="228"/>
      <c r="N245" s="219"/>
      <c r="O245" s="220"/>
      <c r="P245" s="220"/>
      <c r="Q245" s="116"/>
      <c r="R245" s="117"/>
    </row>
    <row r="246" spans="1:18" s="119" customFormat="1" ht="24.75" customHeight="1">
      <c r="A246" s="111"/>
      <c r="B246" s="112"/>
      <c r="C246" s="94"/>
      <c r="D246" s="121"/>
      <c r="E246" s="94"/>
      <c r="F246" s="113"/>
      <c r="G246" s="94"/>
      <c r="H246" s="114"/>
      <c r="I246" s="94"/>
      <c r="J246" s="94"/>
      <c r="K246" s="220"/>
      <c r="L246" s="228"/>
      <c r="M246" s="228"/>
      <c r="N246" s="219"/>
      <c r="O246" s="220"/>
      <c r="P246" s="220"/>
      <c r="Q246" s="116"/>
      <c r="R246" s="117"/>
    </row>
    <row r="247" spans="1:18" s="119" customFormat="1" ht="24.75" customHeight="1">
      <c r="A247" s="111"/>
      <c r="B247" s="112"/>
      <c r="C247" s="94"/>
      <c r="D247" s="120"/>
      <c r="E247" s="84"/>
      <c r="F247" s="113"/>
      <c r="G247" s="94"/>
      <c r="H247" s="114"/>
      <c r="I247" s="94"/>
      <c r="J247" s="94"/>
      <c r="K247" s="220"/>
      <c r="L247" s="228"/>
      <c r="M247" s="228"/>
      <c r="N247" s="219"/>
      <c r="O247" s="220"/>
      <c r="P247" s="220"/>
      <c r="Q247" s="116"/>
      <c r="R247" s="117"/>
    </row>
    <row r="248" spans="1:18" s="119" customFormat="1" ht="24.75" customHeight="1">
      <c r="A248" s="111"/>
      <c r="B248" s="112"/>
      <c r="C248" s="94"/>
      <c r="D248" s="121"/>
      <c r="E248" s="94"/>
      <c r="F248" s="113"/>
      <c r="G248" s="94"/>
      <c r="H248" s="114"/>
      <c r="I248" s="94"/>
      <c r="J248" s="94"/>
      <c r="K248" s="220"/>
      <c r="L248" s="228"/>
      <c r="M248" s="228"/>
      <c r="N248" s="219"/>
      <c r="O248" s="220"/>
      <c r="P248" s="220"/>
      <c r="Q248" s="116"/>
      <c r="R248" s="117"/>
    </row>
    <row r="249" spans="1:18" s="118" customFormat="1" ht="25.5" customHeight="1">
      <c r="A249" s="111"/>
      <c r="B249" s="112"/>
      <c r="C249" s="94"/>
      <c r="D249" s="121"/>
      <c r="E249" s="94"/>
      <c r="F249" s="113"/>
      <c r="G249" s="94"/>
      <c r="H249" s="114"/>
      <c r="I249" s="94"/>
      <c r="J249" s="94"/>
      <c r="K249" s="220"/>
      <c r="L249" s="228"/>
      <c r="M249" s="228"/>
      <c r="N249" s="219"/>
      <c r="O249" s="220"/>
      <c r="P249" s="220"/>
      <c r="Q249" s="116"/>
      <c r="R249" s="117"/>
    </row>
    <row r="250" spans="1:18" s="118" customFormat="1" ht="25.5" customHeight="1">
      <c r="A250" s="111"/>
      <c r="B250" s="112"/>
      <c r="C250" s="94"/>
      <c r="D250" s="121"/>
      <c r="E250" s="94"/>
      <c r="F250" s="113"/>
      <c r="G250" s="94"/>
      <c r="H250" s="114"/>
      <c r="I250" s="94"/>
      <c r="J250" s="94"/>
      <c r="K250" s="220"/>
      <c r="L250" s="228"/>
      <c r="M250" s="228"/>
      <c r="N250" s="219"/>
      <c r="O250" s="220"/>
      <c r="P250" s="220"/>
      <c r="Q250" s="116"/>
      <c r="R250" s="117"/>
    </row>
    <row r="251" spans="1:18" s="118" customFormat="1" ht="25.5" customHeight="1">
      <c r="A251" s="111"/>
      <c r="B251" s="112"/>
      <c r="C251" s="94"/>
      <c r="D251" s="121"/>
      <c r="E251" s="94"/>
      <c r="F251" s="113"/>
      <c r="G251" s="94"/>
      <c r="H251" s="114"/>
      <c r="I251" s="94"/>
      <c r="J251" s="94"/>
      <c r="K251" s="220"/>
      <c r="L251" s="228"/>
      <c r="M251" s="228"/>
      <c r="N251" s="219"/>
      <c r="O251" s="220"/>
      <c r="P251" s="220"/>
      <c r="Q251" s="116"/>
      <c r="R251" s="117"/>
    </row>
    <row r="252" spans="1:18" s="119" customFormat="1" ht="24.75" customHeight="1">
      <c r="A252" s="111"/>
      <c r="B252" s="112"/>
      <c r="C252" s="94"/>
      <c r="D252" s="121"/>
      <c r="E252" s="94"/>
      <c r="F252" s="113"/>
      <c r="G252" s="94"/>
      <c r="H252" s="114"/>
      <c r="I252" s="94"/>
      <c r="J252" s="94"/>
      <c r="K252" s="220"/>
      <c r="L252" s="228"/>
      <c r="M252" s="228"/>
      <c r="N252" s="219"/>
      <c r="O252" s="220"/>
      <c r="P252" s="220"/>
      <c r="Q252" s="116"/>
      <c r="R252" s="117"/>
    </row>
    <row r="253" spans="1:18" s="119" customFormat="1" ht="24.75" customHeight="1">
      <c r="A253" s="111"/>
      <c r="B253" s="112"/>
      <c r="C253" s="94"/>
      <c r="D253" s="121"/>
      <c r="E253" s="94"/>
      <c r="F253" s="113"/>
      <c r="G253" s="94"/>
      <c r="H253" s="114"/>
      <c r="I253" s="94"/>
      <c r="J253" s="94"/>
      <c r="K253" s="220"/>
      <c r="L253" s="228"/>
      <c r="M253" s="228"/>
      <c r="N253" s="219"/>
      <c r="O253" s="220"/>
      <c r="P253" s="220"/>
      <c r="Q253" s="116"/>
      <c r="R253" s="117"/>
    </row>
    <row r="254" spans="1:18" s="119" customFormat="1" ht="24.75" customHeight="1">
      <c r="A254" s="111"/>
      <c r="B254" s="112"/>
      <c r="C254" s="94"/>
      <c r="D254" s="121"/>
      <c r="E254" s="94"/>
      <c r="F254" s="113"/>
      <c r="G254" s="94"/>
      <c r="H254" s="114"/>
      <c r="I254" s="94"/>
      <c r="J254" s="94"/>
      <c r="K254" s="220"/>
      <c r="L254" s="228"/>
      <c r="M254" s="228"/>
      <c r="N254" s="219"/>
      <c r="O254" s="220"/>
      <c r="P254" s="220"/>
      <c r="Q254" s="116"/>
      <c r="R254" s="117"/>
    </row>
    <row r="255" spans="1:18" s="119" customFormat="1" ht="24.75" customHeight="1">
      <c r="A255" s="111"/>
      <c r="B255" s="112"/>
      <c r="C255" s="94"/>
      <c r="D255" s="121"/>
      <c r="E255" s="94"/>
      <c r="F255" s="113"/>
      <c r="G255" s="94"/>
      <c r="H255" s="114"/>
      <c r="I255" s="94"/>
      <c r="J255" s="94"/>
      <c r="K255" s="220"/>
      <c r="L255" s="228"/>
      <c r="M255" s="228"/>
      <c r="N255" s="219"/>
      <c r="O255" s="220"/>
      <c r="P255" s="220"/>
      <c r="Q255" s="116"/>
      <c r="R255" s="117"/>
    </row>
    <row r="256" spans="1:18" s="119" customFormat="1" ht="24.75" customHeight="1">
      <c r="A256" s="111"/>
      <c r="B256" s="112"/>
      <c r="C256" s="94"/>
      <c r="D256" s="120"/>
      <c r="E256" s="84"/>
      <c r="F256" s="113"/>
      <c r="G256" s="94"/>
      <c r="H256" s="114"/>
      <c r="I256" s="94"/>
      <c r="J256" s="94"/>
      <c r="K256" s="220"/>
      <c r="L256" s="228"/>
      <c r="M256" s="228"/>
      <c r="N256" s="219"/>
      <c r="O256" s="220"/>
      <c r="P256" s="220"/>
      <c r="Q256" s="116"/>
      <c r="R256" s="117"/>
    </row>
    <row r="257" spans="1:18" s="119" customFormat="1" ht="25.5" customHeight="1">
      <c r="A257" s="111"/>
      <c r="B257" s="112"/>
      <c r="C257" s="94"/>
      <c r="D257" s="120"/>
      <c r="E257" s="94"/>
      <c r="F257" s="113"/>
      <c r="G257" s="94"/>
      <c r="H257" s="114"/>
      <c r="I257" s="94"/>
      <c r="J257" s="94"/>
      <c r="K257" s="220"/>
      <c r="L257" s="228"/>
      <c r="M257" s="228"/>
      <c r="N257" s="219"/>
      <c r="O257" s="220"/>
      <c r="P257" s="220"/>
      <c r="Q257" s="116"/>
      <c r="R257" s="117"/>
    </row>
    <row r="258" spans="1:18" s="119" customFormat="1" ht="24.75" customHeight="1">
      <c r="A258" s="111"/>
      <c r="B258" s="112"/>
      <c r="C258" s="94"/>
      <c r="D258" s="120"/>
      <c r="E258" s="94"/>
      <c r="F258" s="115"/>
      <c r="G258" s="94"/>
      <c r="H258" s="114"/>
      <c r="I258" s="94"/>
      <c r="J258" s="94"/>
      <c r="K258" s="220"/>
      <c r="L258" s="228"/>
      <c r="M258" s="228"/>
      <c r="N258" s="219"/>
      <c r="O258" s="220"/>
      <c r="P258" s="220"/>
      <c r="Q258" s="116"/>
      <c r="R258" s="117"/>
    </row>
    <row r="259" spans="1:18" s="118" customFormat="1" ht="29.25" customHeight="1">
      <c r="A259" s="111"/>
      <c r="B259" s="112"/>
      <c r="C259" s="94"/>
      <c r="D259" s="121"/>
      <c r="E259" s="103"/>
      <c r="F259" s="113"/>
      <c r="G259" s="94"/>
      <c r="H259" s="114"/>
      <c r="I259" s="94"/>
      <c r="J259" s="94"/>
      <c r="K259" s="220"/>
      <c r="L259" s="228"/>
      <c r="M259" s="228"/>
      <c r="N259" s="219"/>
      <c r="O259" s="220"/>
      <c r="P259" s="220"/>
      <c r="Q259" s="116"/>
      <c r="R259" s="117"/>
    </row>
    <row r="260" spans="1:18" s="118" customFormat="1" ht="24.75" customHeight="1">
      <c r="A260" s="111"/>
      <c r="B260" s="112"/>
      <c r="C260" s="94"/>
      <c r="D260" s="212"/>
      <c r="E260" s="94"/>
      <c r="F260" s="113"/>
      <c r="G260" s="94"/>
      <c r="H260" s="114"/>
      <c r="I260" s="94"/>
      <c r="J260" s="94"/>
      <c r="K260" s="220"/>
      <c r="L260" s="228"/>
      <c r="M260" s="228"/>
      <c r="N260" s="219"/>
      <c r="O260" s="220"/>
      <c r="P260" s="220"/>
      <c r="Q260" s="116"/>
      <c r="R260" s="117"/>
    </row>
    <row r="261" spans="1:18" s="118" customFormat="1" ht="24.75" customHeight="1">
      <c r="A261" s="111"/>
      <c r="B261" s="112"/>
      <c r="C261" s="94"/>
      <c r="D261" s="212"/>
      <c r="E261" s="94"/>
      <c r="F261" s="113"/>
      <c r="G261" s="94"/>
      <c r="H261" s="114"/>
      <c r="I261" s="94"/>
      <c r="J261" s="94"/>
      <c r="K261" s="220"/>
      <c r="L261" s="228"/>
      <c r="M261" s="228"/>
      <c r="N261" s="219"/>
      <c r="O261" s="220"/>
      <c r="P261" s="220"/>
      <c r="Q261" s="116"/>
      <c r="R261" s="117"/>
    </row>
    <row r="262" spans="1:18" s="119" customFormat="1" ht="27.75" customHeight="1">
      <c r="A262" s="111"/>
      <c r="B262" s="112"/>
      <c r="C262" s="94"/>
      <c r="D262" s="121"/>
      <c r="E262" s="94"/>
      <c r="F262" s="113"/>
      <c r="G262" s="94"/>
      <c r="H262" s="114"/>
      <c r="I262" s="94"/>
      <c r="J262" s="94"/>
      <c r="K262" s="220"/>
      <c r="L262" s="228"/>
      <c r="M262" s="228"/>
      <c r="N262" s="219"/>
      <c r="O262" s="220"/>
      <c r="P262" s="220"/>
      <c r="Q262" s="116"/>
      <c r="R262" s="117"/>
    </row>
    <row r="263" spans="1:18" s="119" customFormat="1" ht="27.75" customHeight="1">
      <c r="A263" s="111"/>
      <c r="B263" s="112"/>
      <c r="C263" s="94"/>
      <c r="D263" s="121"/>
      <c r="E263" s="94"/>
      <c r="F263" s="113"/>
      <c r="G263" s="94"/>
      <c r="H263" s="114"/>
      <c r="I263" s="94"/>
      <c r="J263" s="94"/>
      <c r="K263" s="220"/>
      <c r="L263" s="228"/>
      <c r="M263" s="228"/>
      <c r="N263" s="219"/>
      <c r="O263" s="220"/>
      <c r="P263" s="220"/>
      <c r="Q263" s="116"/>
      <c r="R263" s="117"/>
    </row>
    <row r="264" spans="1:18" s="119" customFormat="1" ht="27.75" customHeight="1">
      <c r="A264" s="111"/>
      <c r="B264" s="112"/>
      <c r="C264" s="94"/>
      <c r="D264" s="121"/>
      <c r="E264" s="94"/>
      <c r="F264" s="113"/>
      <c r="G264" s="94"/>
      <c r="H264" s="114"/>
      <c r="I264" s="94"/>
      <c r="J264" s="94"/>
      <c r="K264" s="220"/>
      <c r="L264" s="228"/>
      <c r="M264" s="228"/>
      <c r="N264" s="219"/>
      <c r="O264" s="220"/>
      <c r="P264" s="220"/>
      <c r="Q264" s="116"/>
      <c r="R264" s="117"/>
    </row>
    <row r="265" spans="1:18" s="118" customFormat="1" ht="24.75" customHeight="1">
      <c r="A265" s="111"/>
      <c r="B265" s="112"/>
      <c r="C265" s="94"/>
      <c r="D265" s="212"/>
      <c r="E265" s="94"/>
      <c r="F265" s="113"/>
      <c r="G265" s="94"/>
      <c r="H265" s="114"/>
      <c r="I265" s="94"/>
      <c r="J265" s="94"/>
      <c r="K265" s="220"/>
      <c r="L265" s="228"/>
      <c r="M265" s="228"/>
      <c r="N265" s="219"/>
      <c r="O265" s="220"/>
      <c r="P265" s="220"/>
      <c r="Q265" s="116"/>
      <c r="R265" s="117"/>
    </row>
    <row r="266" spans="1:18" s="118" customFormat="1" ht="24.75" customHeight="1">
      <c r="A266" s="111"/>
      <c r="B266" s="112"/>
      <c r="C266" s="94"/>
      <c r="D266" s="212"/>
      <c r="E266" s="94"/>
      <c r="F266" s="113"/>
      <c r="G266" s="94"/>
      <c r="H266" s="114"/>
      <c r="I266" s="94"/>
      <c r="J266" s="94"/>
      <c r="K266" s="220"/>
      <c r="L266" s="228"/>
      <c r="M266" s="228"/>
      <c r="N266" s="219"/>
      <c r="O266" s="220"/>
      <c r="P266" s="220"/>
      <c r="Q266" s="116"/>
      <c r="R266" s="117"/>
    </row>
    <row r="267" spans="1:18" s="118" customFormat="1" ht="24.75" customHeight="1">
      <c r="A267" s="111"/>
      <c r="B267" s="112"/>
      <c r="C267" s="94"/>
      <c r="D267" s="121"/>
      <c r="E267" s="94"/>
      <c r="F267" s="113"/>
      <c r="G267" s="94"/>
      <c r="H267" s="114"/>
      <c r="I267" s="94"/>
      <c r="J267" s="94"/>
      <c r="K267" s="220"/>
      <c r="L267" s="228"/>
      <c r="M267" s="228"/>
      <c r="N267" s="219"/>
      <c r="O267" s="220"/>
      <c r="P267" s="220"/>
      <c r="Q267" s="116"/>
      <c r="R267" s="117"/>
    </row>
    <row r="268" spans="1:18" s="119" customFormat="1" ht="24.75" customHeight="1">
      <c r="A268" s="111"/>
      <c r="B268" s="112"/>
      <c r="C268" s="94"/>
      <c r="D268" s="121"/>
      <c r="E268" s="94"/>
      <c r="F268" s="113"/>
      <c r="G268" s="94"/>
      <c r="H268" s="114"/>
      <c r="I268" s="94"/>
      <c r="J268" s="94"/>
      <c r="K268" s="220"/>
      <c r="L268" s="228"/>
      <c r="M268" s="228"/>
      <c r="N268" s="219"/>
      <c r="O268" s="220"/>
      <c r="P268" s="220"/>
      <c r="Q268" s="116"/>
      <c r="R268" s="117"/>
    </row>
    <row r="269" spans="1:18" s="119" customFormat="1" ht="24.75" customHeight="1">
      <c r="A269" s="111"/>
      <c r="B269" s="112"/>
      <c r="C269" s="94"/>
      <c r="D269" s="121"/>
      <c r="E269" s="94"/>
      <c r="F269" s="113"/>
      <c r="G269" s="94"/>
      <c r="H269" s="114"/>
      <c r="I269" s="94"/>
      <c r="J269" s="94"/>
      <c r="K269" s="220"/>
      <c r="L269" s="228"/>
      <c r="M269" s="228"/>
      <c r="N269" s="219"/>
      <c r="O269" s="220"/>
      <c r="P269" s="220"/>
      <c r="Q269" s="116"/>
      <c r="R269" s="117"/>
    </row>
    <row r="270" spans="1:18" s="119" customFormat="1" ht="24.75" customHeight="1">
      <c r="A270" s="111"/>
      <c r="B270" s="112"/>
      <c r="C270" s="94"/>
      <c r="D270" s="120"/>
      <c r="E270" s="84"/>
      <c r="F270" s="113"/>
      <c r="G270" s="94"/>
      <c r="H270" s="114"/>
      <c r="I270" s="94"/>
      <c r="J270" s="94"/>
      <c r="K270" s="220"/>
      <c r="L270" s="228"/>
      <c r="M270" s="228"/>
      <c r="N270" s="219"/>
      <c r="O270" s="220"/>
      <c r="P270" s="220"/>
      <c r="Q270" s="116"/>
      <c r="R270" s="117"/>
    </row>
    <row r="271" spans="1:18" s="119" customFormat="1" ht="24.75" customHeight="1">
      <c r="A271" s="111"/>
      <c r="B271" s="112"/>
      <c r="C271" s="94"/>
      <c r="D271" s="121"/>
      <c r="E271" s="94"/>
      <c r="F271" s="113"/>
      <c r="G271" s="94"/>
      <c r="H271" s="114"/>
      <c r="I271" s="94"/>
      <c r="J271" s="94"/>
      <c r="K271" s="220"/>
      <c r="L271" s="228"/>
      <c r="M271" s="228"/>
      <c r="N271" s="219"/>
      <c r="O271" s="220"/>
      <c r="P271" s="220"/>
      <c r="Q271" s="116"/>
      <c r="R271" s="117"/>
    </row>
    <row r="272" spans="1:18" s="118" customFormat="1" ht="25.5" customHeight="1">
      <c r="A272" s="111"/>
      <c r="B272" s="112"/>
      <c r="C272" s="94"/>
      <c r="D272" s="121"/>
      <c r="E272" s="94"/>
      <c r="F272" s="113"/>
      <c r="G272" s="94"/>
      <c r="H272" s="114"/>
      <c r="I272" s="94"/>
      <c r="J272" s="94"/>
      <c r="K272" s="220"/>
      <c r="L272" s="228"/>
      <c r="M272" s="228"/>
      <c r="N272" s="219"/>
      <c r="O272" s="220"/>
      <c r="P272" s="220"/>
      <c r="Q272" s="116"/>
      <c r="R272" s="117"/>
    </row>
    <row r="273" spans="1:18" s="118" customFormat="1" ht="25.5" customHeight="1">
      <c r="A273" s="111"/>
      <c r="B273" s="112"/>
      <c r="C273" s="94"/>
      <c r="D273" s="121"/>
      <c r="E273" s="94"/>
      <c r="F273" s="113"/>
      <c r="G273" s="94"/>
      <c r="H273" s="114"/>
      <c r="I273" s="94"/>
      <c r="J273" s="94"/>
      <c r="K273" s="220"/>
      <c r="L273" s="228"/>
      <c r="M273" s="228"/>
      <c r="N273" s="219"/>
      <c r="O273" s="220"/>
      <c r="P273" s="220"/>
      <c r="Q273" s="116"/>
      <c r="R273" s="117"/>
    </row>
    <row r="274" spans="1:18" s="118" customFormat="1" ht="25.5" customHeight="1">
      <c r="A274" s="111"/>
      <c r="B274" s="112"/>
      <c r="C274" s="94"/>
      <c r="D274" s="121"/>
      <c r="E274" s="94"/>
      <c r="F274" s="113"/>
      <c r="G274" s="94"/>
      <c r="H274" s="114"/>
      <c r="I274" s="94"/>
      <c r="J274" s="94"/>
      <c r="K274" s="220"/>
      <c r="L274" s="228"/>
      <c r="M274" s="228"/>
      <c r="N274" s="219"/>
      <c r="O274" s="220"/>
      <c r="P274" s="220"/>
      <c r="Q274" s="116"/>
      <c r="R274" s="117"/>
    </row>
    <row r="275" spans="1:18" s="119" customFormat="1" ht="24.75" customHeight="1">
      <c r="A275" s="111"/>
      <c r="B275" s="112"/>
      <c r="C275" s="94"/>
      <c r="D275" s="121"/>
      <c r="E275" s="94"/>
      <c r="F275" s="113"/>
      <c r="G275" s="94"/>
      <c r="H275" s="114"/>
      <c r="I275" s="94"/>
      <c r="J275" s="94"/>
      <c r="K275" s="220"/>
      <c r="L275" s="228"/>
      <c r="M275" s="228"/>
      <c r="N275" s="219"/>
      <c r="O275" s="220"/>
      <c r="P275" s="220"/>
      <c r="Q275" s="116"/>
      <c r="R275" s="117"/>
    </row>
    <row r="276" spans="1:18" s="119" customFormat="1" ht="24.75" customHeight="1">
      <c r="A276" s="111"/>
      <c r="B276" s="112"/>
      <c r="C276" s="94"/>
      <c r="D276" s="121"/>
      <c r="E276" s="94"/>
      <c r="F276" s="113"/>
      <c r="G276" s="94"/>
      <c r="H276" s="114"/>
      <c r="I276" s="94"/>
      <c r="J276" s="94"/>
      <c r="K276" s="220"/>
      <c r="L276" s="228"/>
      <c r="M276" s="228"/>
      <c r="N276" s="219"/>
      <c r="O276" s="220"/>
      <c r="P276" s="220"/>
      <c r="Q276" s="116"/>
      <c r="R276" s="117"/>
    </row>
    <row r="277" spans="1:18" s="119" customFormat="1" ht="24.75" customHeight="1">
      <c r="A277" s="111"/>
      <c r="B277" s="112"/>
      <c r="C277" s="94"/>
      <c r="D277" s="121"/>
      <c r="E277" s="94"/>
      <c r="F277" s="113"/>
      <c r="G277" s="94"/>
      <c r="H277" s="114"/>
      <c r="I277" s="94"/>
      <c r="J277" s="94"/>
      <c r="K277" s="220"/>
      <c r="L277" s="228"/>
      <c r="M277" s="228"/>
      <c r="N277" s="219"/>
      <c r="O277" s="220"/>
      <c r="P277" s="220"/>
      <c r="Q277" s="116"/>
      <c r="R277" s="117"/>
    </row>
    <row r="278" spans="1:18" s="119" customFormat="1" ht="24.75" customHeight="1">
      <c r="A278" s="111"/>
      <c r="B278" s="112"/>
      <c r="C278" s="94"/>
      <c r="D278" s="121"/>
      <c r="E278" s="94"/>
      <c r="F278" s="113"/>
      <c r="G278" s="94"/>
      <c r="H278" s="114"/>
      <c r="I278" s="94"/>
      <c r="J278" s="94"/>
      <c r="K278" s="220"/>
      <c r="L278" s="228"/>
      <c r="M278" s="228"/>
      <c r="N278" s="219"/>
      <c r="O278" s="220"/>
      <c r="P278" s="220"/>
      <c r="Q278" s="116"/>
      <c r="R278" s="117"/>
    </row>
    <row r="279" spans="1:18" s="119" customFormat="1" ht="24.75" customHeight="1">
      <c r="A279" s="111"/>
      <c r="B279" s="112"/>
      <c r="C279" s="94"/>
      <c r="D279" s="121"/>
      <c r="E279" s="94"/>
      <c r="F279" s="113"/>
      <c r="G279" s="94"/>
      <c r="H279" s="114"/>
      <c r="I279" s="94"/>
      <c r="J279" s="94"/>
      <c r="K279" s="220"/>
      <c r="L279" s="228"/>
      <c r="M279" s="228"/>
      <c r="N279" s="219"/>
      <c r="O279" s="220"/>
      <c r="P279" s="220"/>
      <c r="Q279" s="116"/>
      <c r="R279" s="117"/>
    </row>
    <row r="280" spans="1:18" s="119" customFormat="1" ht="24.75" customHeight="1">
      <c r="A280" s="111"/>
      <c r="B280" s="112"/>
      <c r="C280" s="94"/>
      <c r="D280" s="120"/>
      <c r="E280" s="84"/>
      <c r="F280" s="113"/>
      <c r="G280" s="94"/>
      <c r="H280" s="114"/>
      <c r="I280" s="94"/>
      <c r="J280" s="94"/>
      <c r="K280" s="220"/>
      <c r="L280" s="228"/>
      <c r="M280" s="228"/>
      <c r="N280" s="219"/>
      <c r="O280" s="220"/>
      <c r="P280" s="220"/>
      <c r="Q280" s="116"/>
      <c r="R280" s="117"/>
    </row>
    <row r="281" spans="1:18" s="119" customFormat="1" ht="24.75" customHeight="1">
      <c r="A281" s="111"/>
      <c r="B281" s="112"/>
      <c r="C281" s="94"/>
      <c r="D281" s="120"/>
      <c r="E281" s="94"/>
      <c r="F281" s="115"/>
      <c r="G281" s="94"/>
      <c r="H281" s="114"/>
      <c r="I281" s="94"/>
      <c r="J281" s="94"/>
      <c r="K281" s="220"/>
      <c r="L281" s="228"/>
      <c r="M281" s="228"/>
      <c r="N281" s="219"/>
      <c r="O281" s="220"/>
      <c r="P281" s="220"/>
      <c r="Q281" s="116"/>
      <c r="R281" s="117"/>
    </row>
    <row r="282" spans="1:18" s="118" customFormat="1" ht="29.25" customHeight="1">
      <c r="A282" s="111"/>
      <c r="B282" s="112"/>
      <c r="C282" s="94"/>
      <c r="D282" s="121"/>
      <c r="E282" s="103"/>
      <c r="F282" s="113"/>
      <c r="G282" s="94"/>
      <c r="H282" s="114"/>
      <c r="I282" s="94"/>
      <c r="J282" s="94"/>
      <c r="K282" s="220"/>
      <c r="L282" s="228"/>
      <c r="M282" s="228"/>
      <c r="N282" s="219"/>
      <c r="O282" s="220"/>
      <c r="P282" s="220"/>
      <c r="Q282" s="116"/>
      <c r="R282" s="117"/>
    </row>
    <row r="283" spans="1:18" s="118" customFormat="1" ht="24.75" customHeight="1">
      <c r="A283" s="111"/>
      <c r="B283" s="112"/>
      <c r="C283" s="94"/>
      <c r="D283" s="212"/>
      <c r="E283" s="94"/>
      <c r="F283" s="113"/>
      <c r="G283" s="94"/>
      <c r="H283" s="114"/>
      <c r="I283" s="94"/>
      <c r="J283" s="94"/>
      <c r="K283" s="220"/>
      <c r="L283" s="228"/>
      <c r="M283" s="228"/>
      <c r="N283" s="219"/>
      <c r="O283" s="220"/>
      <c r="P283" s="220"/>
      <c r="Q283" s="116"/>
      <c r="R283" s="117"/>
    </row>
    <row r="284" spans="1:18" s="118" customFormat="1" ht="24.75" customHeight="1">
      <c r="A284" s="111"/>
      <c r="B284" s="112"/>
      <c r="C284" s="94"/>
      <c r="D284" s="212"/>
      <c r="E284" s="94"/>
      <c r="F284" s="113"/>
      <c r="G284" s="94"/>
      <c r="H284" s="114"/>
      <c r="I284" s="94"/>
      <c r="J284" s="94"/>
      <c r="K284" s="220"/>
      <c r="L284" s="228"/>
      <c r="M284" s="228"/>
      <c r="N284" s="219"/>
      <c r="O284" s="220"/>
      <c r="P284" s="220"/>
      <c r="Q284" s="116"/>
      <c r="R284" s="117"/>
    </row>
    <row r="285" spans="1:18" s="119" customFormat="1" ht="27.75" customHeight="1">
      <c r="A285" s="111"/>
      <c r="B285" s="112"/>
      <c r="C285" s="94"/>
      <c r="D285" s="121"/>
      <c r="E285" s="94"/>
      <c r="F285" s="113"/>
      <c r="G285" s="94"/>
      <c r="H285" s="114"/>
      <c r="I285" s="94"/>
      <c r="J285" s="94"/>
      <c r="K285" s="220"/>
      <c r="L285" s="228"/>
      <c r="M285" s="228"/>
      <c r="N285" s="219"/>
      <c r="O285" s="220"/>
      <c r="P285" s="220"/>
      <c r="Q285" s="116"/>
      <c r="R285" s="117"/>
    </row>
    <row r="286" spans="1:18" s="119" customFormat="1" ht="27.75" customHeight="1">
      <c r="A286" s="111"/>
      <c r="B286" s="112"/>
      <c r="C286" s="94"/>
      <c r="D286" s="121"/>
      <c r="E286" s="94"/>
      <c r="F286" s="113"/>
      <c r="G286" s="94"/>
      <c r="H286" s="114"/>
      <c r="I286" s="94"/>
      <c r="J286" s="94"/>
      <c r="K286" s="220"/>
      <c r="L286" s="228"/>
      <c r="M286" s="228"/>
      <c r="N286" s="219"/>
      <c r="O286" s="220"/>
      <c r="P286" s="220"/>
      <c r="Q286" s="116"/>
      <c r="R286" s="117"/>
    </row>
    <row r="287" spans="1:18" s="119" customFormat="1" ht="27.75" customHeight="1">
      <c r="A287" s="111"/>
      <c r="B287" s="112"/>
      <c r="C287" s="94"/>
      <c r="D287" s="121"/>
      <c r="E287" s="94"/>
      <c r="F287" s="113"/>
      <c r="G287" s="94"/>
      <c r="H287" s="114"/>
      <c r="I287" s="94"/>
      <c r="J287" s="94"/>
      <c r="K287" s="220"/>
      <c r="L287" s="228"/>
      <c r="M287" s="228"/>
      <c r="N287" s="219"/>
      <c r="O287" s="220"/>
      <c r="P287" s="220"/>
      <c r="Q287" s="116"/>
      <c r="R287" s="117"/>
    </row>
    <row r="288" spans="1:18" s="118" customFormat="1" ht="24.75" customHeight="1">
      <c r="A288" s="111"/>
      <c r="B288" s="112"/>
      <c r="C288" s="94"/>
      <c r="D288" s="212"/>
      <c r="E288" s="94"/>
      <c r="F288" s="113"/>
      <c r="G288" s="94"/>
      <c r="H288" s="114"/>
      <c r="I288" s="94"/>
      <c r="J288" s="94"/>
      <c r="K288" s="220"/>
      <c r="L288" s="228"/>
      <c r="M288" s="228"/>
      <c r="N288" s="219"/>
      <c r="O288" s="220"/>
      <c r="P288" s="220"/>
      <c r="Q288" s="116"/>
      <c r="R288" s="117"/>
    </row>
    <row r="289" spans="1:18" s="118" customFormat="1" ht="24.75" customHeight="1">
      <c r="A289" s="111"/>
      <c r="B289" s="112"/>
      <c r="C289" s="94"/>
      <c r="D289" s="121"/>
      <c r="E289" s="94"/>
      <c r="F289" s="113"/>
      <c r="G289" s="94"/>
      <c r="H289" s="114"/>
      <c r="I289" s="94"/>
      <c r="J289" s="94"/>
      <c r="K289" s="220"/>
      <c r="L289" s="228"/>
      <c r="M289" s="228"/>
      <c r="N289" s="219"/>
      <c r="O289" s="220"/>
      <c r="P289" s="220"/>
      <c r="Q289" s="116"/>
      <c r="R289" s="117"/>
    </row>
    <row r="290" spans="1:18" s="118" customFormat="1" ht="24.75" customHeight="1">
      <c r="A290" s="111"/>
      <c r="B290" s="112"/>
      <c r="C290" s="94"/>
      <c r="D290" s="121"/>
      <c r="E290" s="94"/>
      <c r="F290" s="113"/>
      <c r="G290" s="94"/>
      <c r="H290" s="114"/>
      <c r="I290" s="94"/>
      <c r="J290" s="94"/>
      <c r="K290" s="220"/>
      <c r="L290" s="228"/>
      <c r="M290" s="228"/>
      <c r="N290" s="219"/>
      <c r="O290" s="220"/>
      <c r="P290" s="220"/>
      <c r="Q290" s="116"/>
      <c r="R290" s="117"/>
    </row>
  </sheetData>
  <autoFilter ref="A1:R290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27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39" sqref="Q39"/>
    </sheetView>
  </sheetViews>
  <sheetFormatPr defaultRowHeight="15"/>
  <cols>
    <col min="1" max="1" width="17.5703125" style="58" bestFit="1" customWidth="1"/>
    <col min="2" max="2" width="26" style="59" customWidth="1"/>
    <col min="3" max="3" width="18.28515625" style="59" customWidth="1"/>
    <col min="4" max="4" width="8.7109375" style="59" customWidth="1"/>
    <col min="5" max="30" width="9.140625" style="59" customWidth="1"/>
    <col min="31" max="31" width="9.140625" style="59"/>
    <col min="32" max="32" width="9" style="59" customWidth="1"/>
    <col min="33" max="34" width="9.140625" style="59" customWidth="1"/>
    <col min="35" max="16384" width="9.140625" style="59"/>
  </cols>
  <sheetData>
    <row r="1" spans="1:34">
      <c r="A1" s="58" t="s">
        <v>6</v>
      </c>
      <c r="B1" s="58" t="s">
        <v>0</v>
      </c>
      <c r="C1" s="59" t="s">
        <v>5</v>
      </c>
      <c r="D1" s="60">
        <v>45352</v>
      </c>
      <c r="E1" s="60">
        <v>45353</v>
      </c>
      <c r="F1" s="60">
        <v>45354</v>
      </c>
      <c r="G1" s="60">
        <v>45355</v>
      </c>
      <c r="H1" s="60">
        <v>45356</v>
      </c>
      <c r="I1" s="60">
        <v>45357</v>
      </c>
      <c r="J1" s="60">
        <v>45358</v>
      </c>
      <c r="K1" s="60">
        <v>45359</v>
      </c>
      <c r="L1" s="60">
        <v>45360</v>
      </c>
      <c r="M1" s="60">
        <v>45361</v>
      </c>
      <c r="N1" s="60">
        <v>45362</v>
      </c>
      <c r="O1" s="60">
        <v>45363</v>
      </c>
      <c r="P1" s="60">
        <v>45364</v>
      </c>
      <c r="Q1" s="60">
        <v>45365</v>
      </c>
      <c r="R1" s="60">
        <v>45366</v>
      </c>
      <c r="S1" s="60">
        <v>45367</v>
      </c>
      <c r="T1" s="60">
        <v>45368</v>
      </c>
      <c r="U1" s="60">
        <v>45369</v>
      </c>
      <c r="V1" s="60">
        <v>45370</v>
      </c>
      <c r="W1" s="60">
        <v>45371</v>
      </c>
      <c r="X1" s="60">
        <v>45372</v>
      </c>
      <c r="Y1" s="60">
        <v>45373</v>
      </c>
      <c r="Z1" s="60">
        <v>45374</v>
      </c>
      <c r="AA1" s="60">
        <v>45375</v>
      </c>
      <c r="AB1" s="60">
        <v>45376</v>
      </c>
      <c r="AC1" s="60">
        <v>45377</v>
      </c>
      <c r="AD1" s="60">
        <v>45378</v>
      </c>
      <c r="AE1" s="60">
        <v>45379</v>
      </c>
      <c r="AF1" s="60">
        <v>45380</v>
      </c>
      <c r="AG1" s="60">
        <v>45381</v>
      </c>
      <c r="AH1" s="60">
        <v>45382</v>
      </c>
    </row>
    <row r="2" spans="1:34" ht="18.75" customHeight="1">
      <c r="A2" s="61" t="str">
        <f>'FG TYPE'!B2</f>
        <v>W01-03000027</v>
      </c>
      <c r="B2" s="61" t="str">
        <f>'FG TYPE'!C2</f>
        <v>0,127 A</v>
      </c>
      <c r="C2" s="238">
        <f>SUM(B3:B3)</f>
        <v>1.94</v>
      </c>
      <c r="D2" s="215">
        <f t="shared" ref="D2:AH2" si="0">SUM(D3:D3)</f>
        <v>0</v>
      </c>
      <c r="E2" s="215">
        <f t="shared" si="0"/>
        <v>0</v>
      </c>
      <c r="F2" s="215">
        <f t="shared" si="0"/>
        <v>0</v>
      </c>
      <c r="G2" s="215">
        <f t="shared" si="0"/>
        <v>0</v>
      </c>
      <c r="H2" s="215">
        <f t="shared" si="0"/>
        <v>0</v>
      </c>
      <c r="I2" s="215">
        <f t="shared" si="0"/>
        <v>0</v>
      </c>
      <c r="J2" s="215">
        <f t="shared" si="0"/>
        <v>0</v>
      </c>
      <c r="K2" s="215">
        <f t="shared" si="0"/>
        <v>0</v>
      </c>
      <c r="L2" s="215">
        <f t="shared" si="0"/>
        <v>0</v>
      </c>
      <c r="M2" s="215">
        <f t="shared" si="0"/>
        <v>0</v>
      </c>
      <c r="N2" s="215">
        <f t="shared" si="0"/>
        <v>0</v>
      </c>
      <c r="O2" s="215">
        <f t="shared" si="0"/>
        <v>0</v>
      </c>
      <c r="P2" s="215">
        <f t="shared" si="0"/>
        <v>0</v>
      </c>
      <c r="Q2" s="215">
        <f t="shared" si="0"/>
        <v>0</v>
      </c>
      <c r="R2" s="215">
        <f t="shared" si="0"/>
        <v>0</v>
      </c>
      <c r="S2" s="215">
        <f t="shared" si="0"/>
        <v>0</v>
      </c>
      <c r="T2" s="215">
        <f t="shared" si="0"/>
        <v>0</v>
      </c>
      <c r="U2" s="215">
        <f t="shared" si="0"/>
        <v>0</v>
      </c>
      <c r="V2" s="215">
        <f t="shared" si="0"/>
        <v>0</v>
      </c>
      <c r="W2" s="215">
        <f t="shared" si="0"/>
        <v>0</v>
      </c>
      <c r="X2" s="215">
        <f t="shared" si="0"/>
        <v>0</v>
      </c>
      <c r="Y2" s="215">
        <f t="shared" si="0"/>
        <v>0</v>
      </c>
      <c r="Z2" s="215">
        <f t="shared" si="0"/>
        <v>1.94</v>
      </c>
      <c r="AA2" s="215">
        <f t="shared" si="0"/>
        <v>0</v>
      </c>
      <c r="AB2" s="215">
        <f t="shared" si="0"/>
        <v>0</v>
      </c>
      <c r="AC2" s="215">
        <f t="shared" si="0"/>
        <v>0</v>
      </c>
      <c r="AD2" s="215">
        <f t="shared" si="0"/>
        <v>0</v>
      </c>
      <c r="AE2" s="215">
        <f t="shared" si="0"/>
        <v>0</v>
      </c>
      <c r="AF2" s="215">
        <f t="shared" si="0"/>
        <v>0</v>
      </c>
      <c r="AG2" s="215">
        <f t="shared" si="0"/>
        <v>0</v>
      </c>
      <c r="AH2" s="215">
        <f t="shared" si="0"/>
        <v>0</v>
      </c>
    </row>
    <row r="3" spans="1:34" ht="13.5" customHeight="1">
      <c r="B3" s="214">
        <f>SUM(D3:AG3)</f>
        <v>1.94</v>
      </c>
      <c r="C3" s="239" t="str">
        <f>'FG TYPE'!E2</f>
        <v>S01</v>
      </c>
      <c r="D3" s="214">
        <f>SUMIFS('Job Number'!$K$2:$K$290,'Job Number'!$A$2:$A$290,'Line Output'!D$1,'Job Number'!$B$2:$B$290,'Line Output'!$C3,'Job Number'!$E$2:$E$290,'Line Output'!$A$2)</f>
        <v>0</v>
      </c>
      <c r="E3" s="214">
        <f>SUMIFS('Job Number'!$K$2:$K$290,'Job Number'!$A$2:$A$290,'Line Output'!E$1,'Job Number'!$B$2:$B$290,'Line Output'!$C3,'Job Number'!$E$2:$E$290,'Line Output'!$A$2)</f>
        <v>0</v>
      </c>
      <c r="F3" s="214">
        <f>SUMIFS('Job Number'!$K$2:$K$290,'Job Number'!$A$2:$A$290,'Line Output'!F$1,'Job Number'!$B$2:$B$290,'Line Output'!$C3,'Job Number'!$E$2:$E$290,'Line Output'!$A$2)</f>
        <v>0</v>
      </c>
      <c r="G3" s="214">
        <f>SUMIFS('Job Number'!$K$2:$K$290,'Job Number'!$A$2:$A$290,'Line Output'!G$1,'Job Number'!$B$2:$B$290,'Line Output'!$C3,'Job Number'!$E$2:$E$290,'Line Output'!$A$2)</f>
        <v>0</v>
      </c>
      <c r="H3" s="214">
        <f>SUMIFS('Job Number'!$K$2:$K$290,'Job Number'!$A$2:$A$290,'Line Output'!H$1,'Job Number'!$B$2:$B$290,'Line Output'!$C3,'Job Number'!$E$2:$E$290,'Line Output'!$A$2)</f>
        <v>0</v>
      </c>
      <c r="I3" s="214">
        <f>SUMIFS('Job Number'!$K$2:$K$290,'Job Number'!$A$2:$A$290,'Line Output'!I$1,'Job Number'!$B$2:$B$290,'Line Output'!$C3,'Job Number'!$E$2:$E$290,'Line Output'!$A$2)</f>
        <v>0</v>
      </c>
      <c r="J3" s="214">
        <f>SUMIFS('Job Number'!$K$2:$K$290,'Job Number'!$A$2:$A$290,'Line Output'!J$1,'Job Number'!$B$2:$B$290,'Line Output'!$C3,'Job Number'!$E$2:$E$290,'Line Output'!$A$2)</f>
        <v>0</v>
      </c>
      <c r="K3" s="214">
        <f>SUMIFS('Job Number'!$K$2:$K$290,'Job Number'!$A$2:$A$290,'Line Output'!K$1,'Job Number'!$B$2:$B$290,'Line Output'!$C3,'Job Number'!$E$2:$E$290,'Line Output'!$A$2)</f>
        <v>0</v>
      </c>
      <c r="L3" s="214">
        <f>SUMIFS('Job Number'!$K$2:$K$290,'Job Number'!$A$2:$A$290,'Line Output'!L$1,'Job Number'!$B$2:$B$290,'Line Output'!$C3,'Job Number'!$E$2:$E$290,'Line Output'!$A$2)</f>
        <v>0</v>
      </c>
      <c r="M3" s="214">
        <f>SUMIFS('Job Number'!$K$2:$K$290,'Job Number'!$A$2:$A$290,'Line Output'!M$1,'Job Number'!$B$2:$B$290,'Line Output'!$C3,'Job Number'!$E$2:$E$290,'Line Output'!$A$2)</f>
        <v>0</v>
      </c>
      <c r="N3" s="214">
        <f>SUMIFS('Job Number'!$K$2:$K$290,'Job Number'!$A$2:$A$290,'Line Output'!N$1,'Job Number'!$B$2:$B$290,'Line Output'!$C3,'Job Number'!$E$2:$E$290,'Line Output'!$A$2)</f>
        <v>0</v>
      </c>
      <c r="O3" s="214">
        <f>SUMIFS('Job Number'!$K$2:$K$290,'Job Number'!$A$2:$A$290,'Line Output'!O$1,'Job Number'!$B$2:$B$290,'Line Output'!$C3,'Job Number'!$E$2:$E$290,'Line Output'!$A$2)</f>
        <v>0</v>
      </c>
      <c r="P3" s="214">
        <f>SUMIFS('Job Number'!$K$2:$K$290,'Job Number'!$A$2:$A$290,'Line Output'!P$1,'Job Number'!$B$2:$B$290,'Line Output'!$C3,'Job Number'!$E$2:$E$290,'Line Output'!$A$2)</f>
        <v>0</v>
      </c>
      <c r="Q3" s="214">
        <f>SUMIFS('Job Number'!$K$2:$K$290,'Job Number'!$A$2:$A$290,'Line Output'!Q$1,'Job Number'!$B$2:$B$290,'Line Output'!$C3,'Job Number'!$E$2:$E$290,'Line Output'!$A$2)</f>
        <v>0</v>
      </c>
      <c r="R3" s="214">
        <f>SUMIFS('Job Number'!$K$2:$K$290,'Job Number'!$A$2:$A$290,'Line Output'!R$1,'Job Number'!$B$2:$B$290,'Line Output'!$C3,'Job Number'!$E$2:$E$290,'Line Output'!$A$2)</f>
        <v>0</v>
      </c>
      <c r="S3" s="214">
        <f>SUMIFS('Job Number'!$K$2:$K$290,'Job Number'!$A$2:$A$290,'Line Output'!S$1,'Job Number'!$B$2:$B$290,'Line Output'!$C3,'Job Number'!$E$2:$E$290,'Line Output'!$A$2)</f>
        <v>0</v>
      </c>
      <c r="T3" s="214">
        <f>SUMIFS('Job Number'!$K$2:$K$290,'Job Number'!$A$2:$A$290,'Line Output'!T$1,'Job Number'!$B$2:$B$290,'Line Output'!$C3,'Job Number'!$E$2:$E$290,'Line Output'!$A$2)</f>
        <v>0</v>
      </c>
      <c r="U3" s="214">
        <f>SUMIFS('Job Number'!$K$2:$K$290,'Job Number'!$A$2:$A$290,'Line Output'!U$1,'Job Number'!$B$2:$B$290,'Line Output'!$C3,'Job Number'!$E$2:$E$290,'Line Output'!$A$2)</f>
        <v>0</v>
      </c>
      <c r="V3" s="214">
        <f>SUMIFS('Job Number'!$K$2:$K$290,'Job Number'!$A$2:$A$290,'Line Output'!V$1,'Job Number'!$B$2:$B$290,'Line Output'!$C3,'Job Number'!$E$2:$E$290,'Line Output'!$A$2)</f>
        <v>0</v>
      </c>
      <c r="W3" s="214">
        <f>SUMIFS('Job Number'!$K$2:$K$290,'Job Number'!$A$2:$A$290,'Line Output'!W$1,'Job Number'!$B$2:$B$290,'Line Output'!$C3,'Job Number'!$E$2:$E$290,'Line Output'!$A$2)</f>
        <v>0</v>
      </c>
      <c r="X3" s="214">
        <f>SUMIFS('Job Number'!$K$2:$K$290,'Job Number'!$A$2:$A$290,'Line Output'!X$1,'Job Number'!$B$2:$B$290,'Line Output'!$C3,'Job Number'!$E$2:$E$290,'Line Output'!$A$2)</f>
        <v>0</v>
      </c>
      <c r="Y3" s="214">
        <f>SUMIFS('Job Number'!$K$2:$K$290,'Job Number'!$A$2:$A$290,'Line Output'!Y$1,'Job Number'!$B$2:$B$290,'Line Output'!$C3,'Job Number'!$E$2:$E$290,'Line Output'!$A$2)</f>
        <v>0</v>
      </c>
      <c r="Z3" s="214">
        <f>SUMIFS('Job Number'!$K$2:$K$290,'Job Number'!$A$2:$A$290,'Line Output'!Z$1,'Job Number'!$B$2:$B$290,'Line Output'!$C3,'Job Number'!$E$2:$E$290,'Line Output'!$A$2)</f>
        <v>1.94</v>
      </c>
      <c r="AA3" s="214">
        <f>SUMIFS('Job Number'!$K$2:$K$290,'Job Number'!$A$2:$A$290,'Line Output'!AA$1,'Job Number'!$B$2:$B$290,'Line Output'!$C3,'Job Number'!$E$2:$E$290,'Line Output'!$A$2)</f>
        <v>0</v>
      </c>
      <c r="AB3" s="214">
        <f>SUMIFS('Job Number'!$K$2:$K$290,'Job Number'!$A$2:$A$290,'Line Output'!AB$1,'Job Number'!$B$2:$B$290,'Line Output'!$C3,'Job Number'!$E$2:$E$290,'Line Output'!$A$2)</f>
        <v>0</v>
      </c>
      <c r="AC3" s="214">
        <f>SUMIFS('Job Number'!$K$2:$K$290,'Job Number'!$A$2:$A$290,'Line Output'!AC$1,'Job Number'!$B$2:$B$290,'Line Output'!$C3,'Job Number'!$E$2:$E$290,'Line Output'!$A$2)</f>
        <v>0</v>
      </c>
      <c r="AD3" s="214">
        <f>SUMIFS('Job Number'!$K$2:$K$290,'Job Number'!$A$2:$A$290,'Line Output'!AD$1,'Job Number'!$B$2:$B$290,'Line Output'!$C3,'Job Number'!$E$2:$E$290,'Line Output'!$A$2)</f>
        <v>0</v>
      </c>
      <c r="AE3" s="214">
        <f>SUMIFS('Job Number'!$K$2:$K$290,'Job Number'!$A$2:$A$290,'Line Output'!AE$1,'Job Number'!$B$2:$B$290,'Line Output'!$C3,'Job Number'!$E$2:$E$290,'Line Output'!$A$2)</f>
        <v>0</v>
      </c>
      <c r="AF3" s="214">
        <f>SUMIFS('Job Number'!$K$2:$K$290,'Job Number'!$A$2:$A$290,'Line Output'!AF$1,'Job Number'!$B$2:$B$290,'Line Output'!$C3,'Job Number'!$E$2:$E$290,'Line Output'!$A$2)</f>
        <v>0</v>
      </c>
      <c r="AG3" s="214">
        <f>SUMIFS('Job Number'!$K$2:$K$290,'Job Number'!$A$2:$A$290,'Line Output'!AG$1,'Job Number'!$B$2:$B$290,'Line Output'!$C3,'Job Number'!$E$2:$E$290,'Line Output'!$A$2)</f>
        <v>0</v>
      </c>
      <c r="AH3" s="214">
        <f>SUMIFS('Job Number'!$K$2:$K$290,'Job Number'!$A$2:$A$290,'Line Output'!AH$1,'Job Number'!$B$2:$B$290,'Line Output'!$C3,'Job Number'!$E$2:$E$290,'Line Output'!$A$2)</f>
        <v>0</v>
      </c>
    </row>
    <row r="4" spans="1:34" ht="18.75" customHeight="1">
      <c r="B4" s="64"/>
      <c r="C4" s="239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</row>
    <row r="5" spans="1:34" ht="12.75" customHeight="1">
      <c r="A5" s="61" t="str">
        <f>'FG TYPE'!B3</f>
        <v>W01-03000013</v>
      </c>
      <c r="B5" s="61" t="str">
        <f>'FG TYPE'!C3</f>
        <v>0,120 A</v>
      </c>
      <c r="C5" s="238">
        <f>SUM(B6:B6)</f>
        <v>0</v>
      </c>
      <c r="D5" s="215">
        <f t="shared" ref="D5:AH5" si="1">SUM(D6:D6)</f>
        <v>0</v>
      </c>
      <c r="E5" s="215">
        <f t="shared" si="1"/>
        <v>0</v>
      </c>
      <c r="F5" s="215">
        <f t="shared" si="1"/>
        <v>0</v>
      </c>
      <c r="G5" s="215">
        <f t="shared" si="1"/>
        <v>0</v>
      </c>
      <c r="H5" s="215">
        <f t="shared" si="1"/>
        <v>0</v>
      </c>
      <c r="I5" s="215">
        <f t="shared" si="1"/>
        <v>0</v>
      </c>
      <c r="J5" s="215">
        <f t="shared" si="1"/>
        <v>0</v>
      </c>
      <c r="K5" s="215">
        <f t="shared" si="1"/>
        <v>0</v>
      </c>
      <c r="L5" s="215">
        <f t="shared" si="1"/>
        <v>0</v>
      </c>
      <c r="M5" s="215">
        <f t="shared" si="1"/>
        <v>0</v>
      </c>
      <c r="N5" s="215">
        <f t="shared" si="1"/>
        <v>0</v>
      </c>
      <c r="O5" s="215">
        <f t="shared" si="1"/>
        <v>0</v>
      </c>
      <c r="P5" s="215">
        <f t="shared" si="1"/>
        <v>0</v>
      </c>
      <c r="Q5" s="215">
        <f t="shared" si="1"/>
        <v>0</v>
      </c>
      <c r="R5" s="215">
        <f t="shared" si="1"/>
        <v>0</v>
      </c>
      <c r="S5" s="215">
        <f t="shared" si="1"/>
        <v>0</v>
      </c>
      <c r="T5" s="215">
        <f t="shared" si="1"/>
        <v>0</v>
      </c>
      <c r="U5" s="215">
        <f t="shared" si="1"/>
        <v>0</v>
      </c>
      <c r="V5" s="215">
        <f t="shared" si="1"/>
        <v>0</v>
      </c>
      <c r="W5" s="215">
        <f t="shared" si="1"/>
        <v>0</v>
      </c>
      <c r="X5" s="215">
        <f t="shared" si="1"/>
        <v>0</v>
      </c>
      <c r="Y5" s="215">
        <f t="shared" si="1"/>
        <v>0</v>
      </c>
      <c r="Z5" s="215">
        <f t="shared" si="1"/>
        <v>0</v>
      </c>
      <c r="AA5" s="215">
        <f t="shared" si="1"/>
        <v>0</v>
      </c>
      <c r="AB5" s="215">
        <f t="shared" si="1"/>
        <v>0</v>
      </c>
      <c r="AC5" s="215">
        <f t="shared" si="1"/>
        <v>0</v>
      </c>
      <c r="AD5" s="215">
        <f t="shared" si="1"/>
        <v>0</v>
      </c>
      <c r="AE5" s="215">
        <f t="shared" si="1"/>
        <v>0</v>
      </c>
      <c r="AF5" s="215">
        <f t="shared" si="1"/>
        <v>0</v>
      </c>
      <c r="AG5" s="215">
        <f t="shared" si="1"/>
        <v>0</v>
      </c>
      <c r="AH5" s="215">
        <f t="shared" si="1"/>
        <v>0</v>
      </c>
    </row>
    <row r="6" spans="1:34" ht="17.25" customHeight="1">
      <c r="B6" s="214">
        <f>SUM(D6:AG6)</f>
        <v>0</v>
      </c>
      <c r="C6" s="239" t="str">
        <f>'FG TYPE'!E3</f>
        <v>S01</v>
      </c>
      <c r="D6" s="214">
        <f>SUMIFS('Job Number'!$K$2:$K$290,'Job Number'!$A$2:$A$290,'Line Output'!D$1,'Job Number'!$B$2:$B$290,'Line Output'!$C6,'Job Number'!$E$2:$E$290,'Line Output'!$A$5)</f>
        <v>0</v>
      </c>
      <c r="E6" s="214">
        <f>SUMIFS('Job Number'!$K$2:$K$290,'Job Number'!$A$2:$A$290,'Line Output'!E$1,'Job Number'!$B$2:$B$290,'Line Output'!$C6,'Job Number'!$E$2:$E$290,'Line Output'!$A$5)</f>
        <v>0</v>
      </c>
      <c r="F6" s="214">
        <f>SUMIFS('Job Number'!$K$2:$K$290,'Job Number'!$A$2:$A$290,'Line Output'!F$1,'Job Number'!$B$2:$B$290,'Line Output'!$C6,'Job Number'!$E$2:$E$290,'Line Output'!$A$5)</f>
        <v>0</v>
      </c>
      <c r="G6" s="214">
        <f>SUMIFS('Job Number'!$K$2:$K$290,'Job Number'!$A$2:$A$290,'Line Output'!G$1,'Job Number'!$B$2:$B$290,'Line Output'!$C6,'Job Number'!$E$2:$E$290,'Line Output'!$A$5)</f>
        <v>0</v>
      </c>
      <c r="H6" s="214">
        <f>SUMIFS('Job Number'!$K$2:$K$290,'Job Number'!$A$2:$A$290,'Line Output'!H$1,'Job Number'!$B$2:$B$290,'Line Output'!$C6,'Job Number'!$E$2:$E$290,'Line Output'!$A$5)</f>
        <v>0</v>
      </c>
      <c r="I6" s="214">
        <f>SUMIFS('Job Number'!$K$2:$K$290,'Job Number'!$A$2:$A$290,'Line Output'!I$1,'Job Number'!$B$2:$B$290,'Line Output'!$C6,'Job Number'!$E$2:$E$290,'Line Output'!$A$5)</f>
        <v>0</v>
      </c>
      <c r="J6" s="214">
        <f>SUMIFS('Job Number'!$K$2:$K$290,'Job Number'!$A$2:$A$290,'Line Output'!J$1,'Job Number'!$B$2:$B$290,'Line Output'!$C6,'Job Number'!$E$2:$E$290,'Line Output'!$A$5)</f>
        <v>0</v>
      </c>
      <c r="K6" s="214">
        <f>SUMIFS('Job Number'!$K$2:$K$290,'Job Number'!$A$2:$A$290,'Line Output'!K$1,'Job Number'!$B$2:$B$290,'Line Output'!$C6,'Job Number'!$E$2:$E$290,'Line Output'!$A$5)</f>
        <v>0</v>
      </c>
      <c r="L6" s="214">
        <f>SUMIFS('Job Number'!$K$2:$K$290,'Job Number'!$A$2:$A$290,'Line Output'!L$1,'Job Number'!$B$2:$B$290,'Line Output'!$C6,'Job Number'!$E$2:$E$290,'Line Output'!$A$5)</f>
        <v>0</v>
      </c>
      <c r="M6" s="214">
        <f>SUMIFS('Job Number'!$K$2:$K$290,'Job Number'!$A$2:$A$290,'Line Output'!M$1,'Job Number'!$B$2:$B$290,'Line Output'!$C6,'Job Number'!$E$2:$E$290,'Line Output'!$A$5)</f>
        <v>0</v>
      </c>
      <c r="N6" s="214">
        <f>SUMIFS('Job Number'!$K$2:$K$290,'Job Number'!$A$2:$A$290,'Line Output'!N$1,'Job Number'!$B$2:$B$290,'Line Output'!$C6,'Job Number'!$E$2:$E$290,'Line Output'!$A$5)</f>
        <v>0</v>
      </c>
      <c r="O6" s="214">
        <f>SUMIFS('Job Number'!$K$2:$K$290,'Job Number'!$A$2:$A$290,'Line Output'!O$1,'Job Number'!$B$2:$B$290,'Line Output'!$C6,'Job Number'!$E$2:$E$290,'Line Output'!$A$5)</f>
        <v>0</v>
      </c>
      <c r="P6" s="214">
        <f>SUMIFS('Job Number'!$K$2:$K$290,'Job Number'!$A$2:$A$290,'Line Output'!P$1,'Job Number'!$B$2:$B$290,'Line Output'!$C6,'Job Number'!$E$2:$E$290,'Line Output'!$A$5)</f>
        <v>0</v>
      </c>
      <c r="Q6" s="214">
        <f>SUMIFS('Job Number'!$K$2:$K$290,'Job Number'!$A$2:$A$290,'Line Output'!Q$1,'Job Number'!$B$2:$B$290,'Line Output'!$C6,'Job Number'!$E$2:$E$290,'Line Output'!$A$5)</f>
        <v>0</v>
      </c>
      <c r="R6" s="214">
        <f>SUMIFS('Job Number'!$K$2:$K$290,'Job Number'!$A$2:$A$290,'Line Output'!R$1,'Job Number'!$B$2:$B$290,'Line Output'!$C6,'Job Number'!$E$2:$E$290,'Line Output'!$A$5)</f>
        <v>0</v>
      </c>
      <c r="S6" s="214">
        <f>SUMIFS('Job Number'!$K$2:$K$290,'Job Number'!$A$2:$A$290,'Line Output'!S$1,'Job Number'!$B$2:$B$290,'Line Output'!$C6,'Job Number'!$E$2:$E$290,'Line Output'!$A$5)</f>
        <v>0</v>
      </c>
      <c r="T6" s="214">
        <f>SUMIFS('Job Number'!$K$2:$K$290,'Job Number'!$A$2:$A$290,'Line Output'!T$1,'Job Number'!$B$2:$B$290,'Line Output'!$C6,'Job Number'!$E$2:$E$290,'Line Output'!$A$5)</f>
        <v>0</v>
      </c>
      <c r="U6" s="214">
        <f>SUMIFS('Job Number'!$K$2:$K$290,'Job Number'!$A$2:$A$290,'Line Output'!U$1,'Job Number'!$B$2:$B$290,'Line Output'!$C6,'Job Number'!$E$2:$E$290,'Line Output'!$A$5)</f>
        <v>0</v>
      </c>
      <c r="V6" s="214">
        <f>SUMIFS('Job Number'!$K$2:$K$290,'Job Number'!$A$2:$A$290,'Line Output'!V$1,'Job Number'!$B$2:$B$290,'Line Output'!$C6,'Job Number'!$E$2:$E$290,'Line Output'!$A$5)</f>
        <v>0</v>
      </c>
      <c r="W6" s="214">
        <f>SUMIFS('Job Number'!$K$2:$K$290,'Job Number'!$A$2:$A$290,'Line Output'!W$1,'Job Number'!$B$2:$B$290,'Line Output'!$C6,'Job Number'!$E$2:$E$290,'Line Output'!$A$5)</f>
        <v>0</v>
      </c>
      <c r="X6" s="214">
        <f>SUMIFS('Job Number'!$K$2:$K$290,'Job Number'!$A$2:$A$290,'Line Output'!X$1,'Job Number'!$B$2:$B$290,'Line Output'!$C6,'Job Number'!$E$2:$E$290,'Line Output'!$A$5)</f>
        <v>0</v>
      </c>
      <c r="Y6" s="214">
        <f>SUMIFS('Job Number'!$K$2:$K$290,'Job Number'!$A$2:$A$290,'Line Output'!Y$1,'Job Number'!$B$2:$B$290,'Line Output'!$C6,'Job Number'!$E$2:$E$290,'Line Output'!$A$5)</f>
        <v>0</v>
      </c>
      <c r="Z6" s="214">
        <f>SUMIFS('Job Number'!$K$2:$K$290,'Job Number'!$A$2:$A$290,'Line Output'!Z$1,'Job Number'!$B$2:$B$290,'Line Output'!$C6,'Job Number'!$E$2:$E$290,'Line Output'!$A$5)</f>
        <v>0</v>
      </c>
      <c r="AA6" s="214">
        <f>SUMIFS('Job Number'!$K$2:$K$290,'Job Number'!$A$2:$A$290,'Line Output'!AA$1,'Job Number'!$B$2:$B$290,'Line Output'!$C6,'Job Number'!$E$2:$E$290,'Line Output'!$A$5)</f>
        <v>0</v>
      </c>
      <c r="AB6" s="214">
        <f>SUMIFS('Job Number'!$K$2:$K$290,'Job Number'!$A$2:$A$290,'Line Output'!AB$1,'Job Number'!$B$2:$B$290,'Line Output'!$C6,'Job Number'!$E$2:$E$290,'Line Output'!$A$5)</f>
        <v>0</v>
      </c>
      <c r="AC6" s="214">
        <f>SUMIFS('Job Number'!$K$2:$K$290,'Job Number'!$A$2:$A$290,'Line Output'!AC$1,'Job Number'!$B$2:$B$290,'Line Output'!$C6,'Job Number'!$E$2:$E$290,'Line Output'!$A$5)</f>
        <v>0</v>
      </c>
      <c r="AD6" s="214">
        <f>SUMIFS('Job Number'!$K$2:$K$290,'Job Number'!$A$2:$A$290,'Line Output'!AD$1,'Job Number'!$B$2:$B$290,'Line Output'!$C6,'Job Number'!$E$2:$E$290,'Line Output'!$A$5)</f>
        <v>0</v>
      </c>
      <c r="AE6" s="214">
        <f>SUMIFS('Job Number'!$K$2:$K$290,'Job Number'!$A$2:$A$290,'Line Output'!AE$1,'Job Number'!$B$2:$B$290,'Line Output'!$C6,'Job Number'!$E$2:$E$290,'Line Output'!$A$5)</f>
        <v>0</v>
      </c>
      <c r="AF6" s="214">
        <f>SUMIFS('Job Number'!$K$2:$K$290,'Job Number'!$A$2:$A$290,'Line Output'!AF$1,'Job Number'!$B$2:$B$290,'Line Output'!$C6,'Job Number'!$E$2:$E$290,'Line Output'!$A$5)</f>
        <v>0</v>
      </c>
      <c r="AG6" s="214">
        <f>SUMIFS('Job Number'!$K$2:$K$290,'Job Number'!$A$2:$A$290,'Line Output'!AG$1,'Job Number'!$B$2:$B$290,'Line Output'!$C6,'Job Number'!$E$2:$E$290,'Line Output'!$A$5)</f>
        <v>0</v>
      </c>
      <c r="AH6" s="214">
        <f>SUMIFS('Job Number'!$K$2:$K$290,'Job Number'!$A$2:$A$290,'Line Output'!AH$1,'Job Number'!$B$2:$B$290,'Line Output'!$C6,'Job Number'!$E$2:$E$290,'Line Output'!$A$5)</f>
        <v>0</v>
      </c>
    </row>
    <row r="7" spans="1:34" ht="17.25" customHeight="1">
      <c r="B7" s="64"/>
      <c r="C7" s="239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</row>
    <row r="8" spans="1:34">
      <c r="A8" s="61" t="str">
        <f>'FG TYPE'!B4</f>
        <v>W01-03000026</v>
      </c>
      <c r="B8" s="61" t="str">
        <f>'FG TYPE'!C4</f>
        <v>0,200 A</v>
      </c>
      <c r="C8" s="238">
        <f>SUM(B9:B9)</f>
        <v>0</v>
      </c>
      <c r="D8" s="215">
        <f t="shared" ref="D8:AH8" si="2">SUM(D9:D9)</f>
        <v>0</v>
      </c>
      <c r="E8" s="215">
        <f t="shared" si="2"/>
        <v>0</v>
      </c>
      <c r="F8" s="215">
        <f t="shared" si="2"/>
        <v>0</v>
      </c>
      <c r="G8" s="215">
        <f t="shared" si="2"/>
        <v>0</v>
      </c>
      <c r="H8" s="215">
        <f t="shared" si="2"/>
        <v>0</v>
      </c>
      <c r="I8" s="215">
        <f t="shared" si="2"/>
        <v>0</v>
      </c>
      <c r="J8" s="215">
        <f t="shared" si="2"/>
        <v>0</v>
      </c>
      <c r="K8" s="215">
        <f t="shared" si="2"/>
        <v>0</v>
      </c>
      <c r="L8" s="215">
        <f t="shared" si="2"/>
        <v>0</v>
      </c>
      <c r="M8" s="215">
        <f t="shared" si="2"/>
        <v>0</v>
      </c>
      <c r="N8" s="215">
        <f t="shared" si="2"/>
        <v>0</v>
      </c>
      <c r="O8" s="215">
        <f t="shared" si="2"/>
        <v>0</v>
      </c>
      <c r="P8" s="215">
        <f t="shared" si="2"/>
        <v>0</v>
      </c>
      <c r="Q8" s="215">
        <f t="shared" si="2"/>
        <v>0</v>
      </c>
      <c r="R8" s="215">
        <f t="shared" si="2"/>
        <v>0</v>
      </c>
      <c r="S8" s="215">
        <f t="shared" si="2"/>
        <v>0</v>
      </c>
      <c r="T8" s="215">
        <f t="shared" si="2"/>
        <v>0</v>
      </c>
      <c r="U8" s="215">
        <f t="shared" si="2"/>
        <v>0</v>
      </c>
      <c r="V8" s="215">
        <f t="shared" si="2"/>
        <v>0</v>
      </c>
      <c r="W8" s="215">
        <f t="shared" si="2"/>
        <v>0</v>
      </c>
      <c r="X8" s="215">
        <f t="shared" si="2"/>
        <v>0</v>
      </c>
      <c r="Y8" s="215">
        <f t="shared" si="2"/>
        <v>0</v>
      </c>
      <c r="Z8" s="215">
        <f t="shared" si="2"/>
        <v>0</v>
      </c>
      <c r="AA8" s="215">
        <f t="shared" si="2"/>
        <v>0</v>
      </c>
      <c r="AB8" s="215">
        <f t="shared" si="2"/>
        <v>0</v>
      </c>
      <c r="AC8" s="215">
        <f t="shared" si="2"/>
        <v>0</v>
      </c>
      <c r="AD8" s="215">
        <f t="shared" si="2"/>
        <v>0</v>
      </c>
      <c r="AE8" s="215">
        <f t="shared" si="2"/>
        <v>0</v>
      </c>
      <c r="AF8" s="215">
        <f t="shared" si="2"/>
        <v>0</v>
      </c>
      <c r="AG8" s="215">
        <f t="shared" si="2"/>
        <v>0</v>
      </c>
      <c r="AH8" s="215">
        <f t="shared" si="2"/>
        <v>0</v>
      </c>
    </row>
    <row r="9" spans="1:34" ht="17.25" customHeight="1">
      <c r="B9" s="214">
        <f>SUM(D9:AG9)</f>
        <v>0</v>
      </c>
      <c r="C9" s="239" t="str">
        <f>'FG TYPE'!E4</f>
        <v>S01</v>
      </c>
      <c r="D9" s="214">
        <f>SUMIFS('Job Number'!$K$2:$K$290,'Job Number'!$A$2:$A$290,'Line Output'!D$1,'Job Number'!$B$2:$B$290,'Line Output'!$C9,'Job Number'!$E$2:$E$290,'Line Output'!$A$8)</f>
        <v>0</v>
      </c>
      <c r="E9" s="214">
        <f>SUMIFS('Job Number'!$K$2:$K$290,'Job Number'!$A$2:$A$290,'Line Output'!E$1,'Job Number'!$B$2:$B$290,'Line Output'!$C9,'Job Number'!$E$2:$E$290,'Line Output'!$A$8)</f>
        <v>0</v>
      </c>
      <c r="F9" s="214">
        <f>SUMIFS('Job Number'!$K$2:$K$290,'Job Number'!$A$2:$A$290,'Line Output'!F$1,'Job Number'!$B$2:$B$290,'Line Output'!$C9,'Job Number'!$E$2:$E$290,'Line Output'!$A$8)</f>
        <v>0</v>
      </c>
      <c r="G9" s="214">
        <f>SUMIFS('Job Number'!$K$2:$K$290,'Job Number'!$A$2:$A$290,'Line Output'!G$1,'Job Number'!$B$2:$B$290,'Line Output'!$C9,'Job Number'!$E$2:$E$290,'Line Output'!$A$8)</f>
        <v>0</v>
      </c>
      <c r="H9" s="214">
        <f>SUMIFS('Job Number'!$K$2:$K$290,'Job Number'!$A$2:$A$290,'Line Output'!H$1,'Job Number'!$B$2:$B$290,'Line Output'!$C9,'Job Number'!$E$2:$E$290,'Line Output'!$A$8)</f>
        <v>0</v>
      </c>
      <c r="I9" s="214">
        <f>SUMIFS('Job Number'!$K$2:$K$290,'Job Number'!$A$2:$A$290,'Line Output'!I$1,'Job Number'!$B$2:$B$290,'Line Output'!$C9,'Job Number'!$E$2:$E$290,'Line Output'!$A$8)</f>
        <v>0</v>
      </c>
      <c r="J9" s="214">
        <f>SUMIFS('Job Number'!$K$2:$K$290,'Job Number'!$A$2:$A$290,'Line Output'!J$1,'Job Number'!$B$2:$B$290,'Line Output'!$C9,'Job Number'!$E$2:$E$290,'Line Output'!$A$8)</f>
        <v>0</v>
      </c>
      <c r="K9" s="214">
        <f>SUMIFS('Job Number'!$K$2:$K$290,'Job Number'!$A$2:$A$290,'Line Output'!K$1,'Job Number'!$B$2:$B$290,'Line Output'!$C9,'Job Number'!$E$2:$E$290,'Line Output'!$A$8)</f>
        <v>0</v>
      </c>
      <c r="L9" s="214">
        <f>SUMIFS('Job Number'!$K$2:$K$290,'Job Number'!$A$2:$A$290,'Line Output'!L$1,'Job Number'!$B$2:$B$290,'Line Output'!$C9,'Job Number'!$E$2:$E$290,'Line Output'!$A$8)</f>
        <v>0</v>
      </c>
      <c r="M9" s="214">
        <f>SUMIFS('Job Number'!$K$2:$K$290,'Job Number'!$A$2:$A$290,'Line Output'!M$1,'Job Number'!$B$2:$B$290,'Line Output'!$C9,'Job Number'!$E$2:$E$290,'Line Output'!$A$8)</f>
        <v>0</v>
      </c>
      <c r="N9" s="214">
        <f>SUMIFS('Job Number'!$K$2:$K$290,'Job Number'!$A$2:$A$290,'Line Output'!N$1,'Job Number'!$B$2:$B$290,'Line Output'!$C9,'Job Number'!$E$2:$E$290,'Line Output'!$A$8)</f>
        <v>0</v>
      </c>
      <c r="O9" s="214">
        <f>SUMIFS('Job Number'!$K$2:$K$290,'Job Number'!$A$2:$A$290,'Line Output'!O$1,'Job Number'!$B$2:$B$290,'Line Output'!$C9,'Job Number'!$E$2:$E$290,'Line Output'!$A$8)</f>
        <v>0</v>
      </c>
      <c r="P9" s="214">
        <f>SUMIFS('Job Number'!$K$2:$K$290,'Job Number'!$A$2:$A$290,'Line Output'!P$1,'Job Number'!$B$2:$B$290,'Line Output'!$C9,'Job Number'!$E$2:$E$290,'Line Output'!$A$8)</f>
        <v>0</v>
      </c>
      <c r="Q9" s="214">
        <f>SUMIFS('Job Number'!$K$2:$K$290,'Job Number'!$A$2:$A$290,'Line Output'!Q$1,'Job Number'!$B$2:$B$290,'Line Output'!$C9,'Job Number'!$E$2:$E$290,'Line Output'!$A$8)</f>
        <v>0</v>
      </c>
      <c r="R9" s="214">
        <f>SUMIFS('Job Number'!$K$2:$K$290,'Job Number'!$A$2:$A$290,'Line Output'!R$1,'Job Number'!$B$2:$B$290,'Line Output'!$C9,'Job Number'!$E$2:$E$290,'Line Output'!$A$8)</f>
        <v>0</v>
      </c>
      <c r="S9" s="214">
        <f>SUMIFS('Job Number'!$K$2:$K$290,'Job Number'!$A$2:$A$290,'Line Output'!S$1,'Job Number'!$B$2:$B$290,'Line Output'!$C9,'Job Number'!$E$2:$E$290,'Line Output'!$A$8)</f>
        <v>0</v>
      </c>
      <c r="T9" s="214">
        <f>SUMIFS('Job Number'!$K$2:$K$290,'Job Number'!$A$2:$A$290,'Line Output'!T$1,'Job Number'!$B$2:$B$290,'Line Output'!$C9,'Job Number'!$E$2:$E$290,'Line Output'!$A$8)</f>
        <v>0</v>
      </c>
      <c r="U9" s="214">
        <f>SUMIFS('Job Number'!$K$2:$K$290,'Job Number'!$A$2:$A$290,'Line Output'!U$1,'Job Number'!$B$2:$B$290,'Line Output'!$C9,'Job Number'!$E$2:$E$290,'Line Output'!$A$8)</f>
        <v>0</v>
      </c>
      <c r="V9" s="214">
        <f>SUMIFS('Job Number'!$K$2:$K$290,'Job Number'!$A$2:$A$290,'Line Output'!V$1,'Job Number'!$B$2:$B$290,'Line Output'!$C9,'Job Number'!$E$2:$E$290,'Line Output'!$A$8)</f>
        <v>0</v>
      </c>
      <c r="W9" s="214">
        <f>SUMIFS('Job Number'!$K$2:$K$290,'Job Number'!$A$2:$A$290,'Line Output'!W$1,'Job Number'!$B$2:$B$290,'Line Output'!$C9,'Job Number'!$E$2:$E$290,'Line Output'!$A$8)</f>
        <v>0</v>
      </c>
      <c r="X9" s="214">
        <f>SUMIFS('Job Number'!$K$2:$K$290,'Job Number'!$A$2:$A$290,'Line Output'!X$1,'Job Number'!$B$2:$B$290,'Line Output'!$C9,'Job Number'!$E$2:$E$290,'Line Output'!$A$8)</f>
        <v>0</v>
      </c>
      <c r="Y9" s="214">
        <f>SUMIFS('Job Number'!$K$2:$K$290,'Job Number'!$A$2:$A$290,'Line Output'!Y$1,'Job Number'!$B$2:$B$290,'Line Output'!$C9,'Job Number'!$E$2:$E$290,'Line Output'!$A$8)</f>
        <v>0</v>
      </c>
      <c r="Z9" s="214">
        <f>SUMIFS('Job Number'!$K$2:$K$290,'Job Number'!$A$2:$A$290,'Line Output'!Z$1,'Job Number'!$B$2:$B$290,'Line Output'!$C9,'Job Number'!$E$2:$E$290,'Line Output'!$A$8)</f>
        <v>0</v>
      </c>
      <c r="AA9" s="214">
        <f>SUMIFS('Job Number'!$K$2:$K$290,'Job Number'!$A$2:$A$290,'Line Output'!AA$1,'Job Number'!$B$2:$B$290,'Line Output'!$C9,'Job Number'!$E$2:$E$290,'Line Output'!$A$8)</f>
        <v>0</v>
      </c>
      <c r="AB9" s="214">
        <f>SUMIFS('Job Number'!$K$2:$K$290,'Job Number'!$A$2:$A$290,'Line Output'!AB$1,'Job Number'!$B$2:$B$290,'Line Output'!$C9,'Job Number'!$E$2:$E$290,'Line Output'!$A$8)</f>
        <v>0</v>
      </c>
      <c r="AC9" s="214">
        <f>SUMIFS('Job Number'!$K$2:$K$290,'Job Number'!$A$2:$A$290,'Line Output'!AC$1,'Job Number'!$B$2:$B$290,'Line Output'!$C9,'Job Number'!$E$2:$E$290,'Line Output'!$A$8)</f>
        <v>0</v>
      </c>
      <c r="AD9" s="214">
        <f>SUMIFS('Job Number'!$K$2:$K$290,'Job Number'!$A$2:$A$290,'Line Output'!AD$1,'Job Number'!$B$2:$B$290,'Line Output'!$C9,'Job Number'!$E$2:$E$290,'Line Output'!$A$8)</f>
        <v>0</v>
      </c>
      <c r="AE9" s="214">
        <f>SUMIFS('Job Number'!$K$2:$K$290,'Job Number'!$A$2:$A$290,'Line Output'!AE$1,'Job Number'!$B$2:$B$290,'Line Output'!$C9,'Job Number'!$E$2:$E$290,'Line Output'!$A$8)</f>
        <v>0</v>
      </c>
      <c r="AF9" s="214">
        <f>SUMIFS('Job Number'!$K$2:$K$290,'Job Number'!$A$2:$A$290,'Line Output'!AF$1,'Job Number'!$B$2:$B$290,'Line Output'!$C9,'Job Number'!$E$2:$E$290,'Line Output'!$A$8)</f>
        <v>0</v>
      </c>
      <c r="AG9" s="214">
        <f>SUMIFS('Job Number'!$K$2:$K$290,'Job Number'!$A$2:$A$290,'Line Output'!AG$1,'Job Number'!$B$2:$B$290,'Line Output'!$C9,'Job Number'!$E$2:$E$290,'Line Output'!$A$8)</f>
        <v>0</v>
      </c>
      <c r="AH9" s="214">
        <f>SUMIFS('Job Number'!$K$2:$K$290,'Job Number'!$A$2:$A$290,'Line Output'!AH$1,'Job Number'!$B$2:$B$290,'Line Output'!$C9,'Job Number'!$E$2:$E$290,'Line Output'!$A$8)</f>
        <v>0</v>
      </c>
    </row>
    <row r="10" spans="1:34" ht="17.25" customHeight="1">
      <c r="B10" s="64"/>
      <c r="C10" s="239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</row>
    <row r="11" spans="1:34" ht="13.5" customHeight="1">
      <c r="A11" s="61" t="str">
        <f>'FG TYPE'!B5</f>
        <v>W01-03000020</v>
      </c>
      <c r="B11" s="61" t="str">
        <f>'FG TYPE'!C5</f>
        <v>0,160 A</v>
      </c>
      <c r="C11" s="238">
        <f>SUM(B12:B12)</f>
        <v>1608.2200000000003</v>
      </c>
      <c r="D11" s="215">
        <f t="shared" ref="D11:AH11" si="3">SUM(D12:D12)</f>
        <v>0</v>
      </c>
      <c r="E11" s="215">
        <f t="shared" si="3"/>
        <v>0</v>
      </c>
      <c r="F11" s="215">
        <f t="shared" si="3"/>
        <v>0</v>
      </c>
      <c r="G11" s="215">
        <f t="shared" si="3"/>
        <v>0</v>
      </c>
      <c r="H11" s="215">
        <f t="shared" si="3"/>
        <v>120.26</v>
      </c>
      <c r="I11" s="215">
        <f t="shared" si="3"/>
        <v>76.84</v>
      </c>
      <c r="J11" s="215">
        <f t="shared" si="3"/>
        <v>0</v>
      </c>
      <c r="K11" s="215">
        <f t="shared" si="3"/>
        <v>0</v>
      </c>
      <c r="L11" s="215">
        <f t="shared" si="3"/>
        <v>0</v>
      </c>
      <c r="M11" s="215">
        <f t="shared" si="3"/>
        <v>0</v>
      </c>
      <c r="N11" s="215">
        <f t="shared" si="3"/>
        <v>0</v>
      </c>
      <c r="O11" s="215">
        <f t="shared" si="3"/>
        <v>85.8</v>
      </c>
      <c r="P11" s="215">
        <f t="shared" si="3"/>
        <v>324.48</v>
      </c>
      <c r="Q11" s="215">
        <f t="shared" si="3"/>
        <v>272.16000000000003</v>
      </c>
      <c r="R11" s="215">
        <f t="shared" si="3"/>
        <v>17.559999999999999</v>
      </c>
      <c r="S11" s="215">
        <f t="shared" si="3"/>
        <v>0</v>
      </c>
      <c r="T11" s="215">
        <f t="shared" si="3"/>
        <v>0</v>
      </c>
      <c r="U11" s="215">
        <f t="shared" si="3"/>
        <v>0</v>
      </c>
      <c r="V11" s="215">
        <f t="shared" si="3"/>
        <v>0</v>
      </c>
      <c r="W11" s="215">
        <f t="shared" si="3"/>
        <v>334.24</v>
      </c>
      <c r="X11" s="215">
        <f t="shared" si="3"/>
        <v>362.44</v>
      </c>
      <c r="Y11" s="215">
        <f t="shared" si="3"/>
        <v>14.44</v>
      </c>
      <c r="Z11" s="215">
        <f t="shared" si="3"/>
        <v>0</v>
      </c>
      <c r="AA11" s="215">
        <f t="shared" si="3"/>
        <v>0</v>
      </c>
      <c r="AB11" s="215">
        <f t="shared" si="3"/>
        <v>0</v>
      </c>
      <c r="AC11" s="215">
        <f t="shared" si="3"/>
        <v>0</v>
      </c>
      <c r="AD11" s="215">
        <f t="shared" si="3"/>
        <v>0</v>
      </c>
      <c r="AE11" s="215">
        <f t="shared" si="3"/>
        <v>0</v>
      </c>
      <c r="AF11" s="215">
        <f t="shared" si="3"/>
        <v>0</v>
      </c>
      <c r="AG11" s="215">
        <f t="shared" si="3"/>
        <v>0</v>
      </c>
      <c r="AH11" s="215">
        <f t="shared" si="3"/>
        <v>0</v>
      </c>
    </row>
    <row r="12" spans="1:34">
      <c r="B12" s="214">
        <f>SUM(D12:AG12)</f>
        <v>1608.2200000000003</v>
      </c>
      <c r="C12" s="239" t="str">
        <f>'FG TYPE'!E5</f>
        <v>S01</v>
      </c>
      <c r="D12" s="214">
        <f>SUMIFS('Job Number'!$K$2:$K$290,'Job Number'!$A$2:$A$290,'Line Output'!D$1,'Job Number'!$B$2:$B$290,'Line Output'!$C12,'Job Number'!$E$2:$E$290,'Line Output'!$A$11)</f>
        <v>0</v>
      </c>
      <c r="E12" s="214">
        <f>SUMIFS('Job Number'!$K$2:$K$290,'Job Number'!$A$2:$A$290,'Line Output'!E$1,'Job Number'!$B$2:$B$290,'Line Output'!$C12,'Job Number'!$E$2:$E$290,'Line Output'!$A$11)</f>
        <v>0</v>
      </c>
      <c r="F12" s="214">
        <f>SUMIFS('Job Number'!$K$2:$K$290,'Job Number'!$A$2:$A$290,'Line Output'!F$1,'Job Number'!$B$2:$B$290,'Line Output'!$C12,'Job Number'!$E$2:$E$290,'Line Output'!$A$11)</f>
        <v>0</v>
      </c>
      <c r="G12" s="214">
        <f>SUMIFS('Job Number'!$K$2:$K$290,'Job Number'!$A$2:$A$290,'Line Output'!G$1,'Job Number'!$B$2:$B$290,'Line Output'!$C12,'Job Number'!$E$2:$E$290,'Line Output'!$A$11)</f>
        <v>0</v>
      </c>
      <c r="H12" s="214">
        <f>SUMIFS('Job Number'!$K$2:$K$290,'Job Number'!$A$2:$A$290,'Line Output'!H$1,'Job Number'!$B$2:$B$290,'Line Output'!$C12,'Job Number'!$E$2:$E$290,'Line Output'!$A$11)</f>
        <v>120.26</v>
      </c>
      <c r="I12" s="214">
        <f>SUMIFS('Job Number'!$K$2:$K$290,'Job Number'!$A$2:$A$290,'Line Output'!I$1,'Job Number'!$B$2:$B$290,'Line Output'!$C12,'Job Number'!$E$2:$E$290,'Line Output'!$A$11)</f>
        <v>76.84</v>
      </c>
      <c r="J12" s="214">
        <f>SUMIFS('Job Number'!$K$2:$K$290,'Job Number'!$A$2:$A$290,'Line Output'!J$1,'Job Number'!$B$2:$B$290,'Line Output'!$C12,'Job Number'!$E$2:$E$290,'Line Output'!$A$11)</f>
        <v>0</v>
      </c>
      <c r="K12" s="214">
        <f>SUMIFS('Job Number'!$K$2:$K$290,'Job Number'!$A$2:$A$290,'Line Output'!K$1,'Job Number'!$B$2:$B$290,'Line Output'!$C12,'Job Number'!$E$2:$E$290,'Line Output'!$A$11)</f>
        <v>0</v>
      </c>
      <c r="L12" s="214">
        <f>SUMIFS('Job Number'!$K$2:$K$290,'Job Number'!$A$2:$A$290,'Line Output'!L$1,'Job Number'!$B$2:$B$290,'Line Output'!$C12,'Job Number'!$E$2:$E$290,'Line Output'!$A$11)</f>
        <v>0</v>
      </c>
      <c r="M12" s="214">
        <f>SUMIFS('Job Number'!$K$2:$K$290,'Job Number'!$A$2:$A$290,'Line Output'!M$1,'Job Number'!$B$2:$B$290,'Line Output'!$C12,'Job Number'!$E$2:$E$290,'Line Output'!$A$11)</f>
        <v>0</v>
      </c>
      <c r="N12" s="214">
        <f>SUMIFS('Job Number'!$K$2:$K$290,'Job Number'!$A$2:$A$290,'Line Output'!N$1,'Job Number'!$B$2:$B$290,'Line Output'!$C12,'Job Number'!$E$2:$E$290,'Line Output'!$A$11)</f>
        <v>0</v>
      </c>
      <c r="O12" s="214">
        <f>SUMIFS('Job Number'!$K$2:$K$290,'Job Number'!$A$2:$A$290,'Line Output'!O$1,'Job Number'!$B$2:$B$290,'Line Output'!$C12,'Job Number'!$E$2:$E$290,'Line Output'!$A$11)</f>
        <v>85.8</v>
      </c>
      <c r="P12" s="214">
        <f>SUMIFS('Job Number'!$K$2:$K$290,'Job Number'!$A$2:$A$290,'Line Output'!P$1,'Job Number'!$B$2:$B$290,'Line Output'!$C12,'Job Number'!$E$2:$E$290,'Line Output'!$A$11)</f>
        <v>324.48</v>
      </c>
      <c r="Q12" s="214">
        <f>SUMIFS('Job Number'!$K$2:$K$290,'Job Number'!$A$2:$A$290,'Line Output'!Q$1,'Job Number'!$B$2:$B$290,'Line Output'!$C12,'Job Number'!$E$2:$E$290,'Line Output'!$A$11)</f>
        <v>272.16000000000003</v>
      </c>
      <c r="R12" s="214">
        <f>SUMIFS('Job Number'!$K$2:$K$290,'Job Number'!$A$2:$A$290,'Line Output'!R$1,'Job Number'!$B$2:$B$290,'Line Output'!$C12,'Job Number'!$E$2:$E$290,'Line Output'!$A$11)</f>
        <v>17.559999999999999</v>
      </c>
      <c r="S12" s="214">
        <f>SUMIFS('Job Number'!$K$2:$K$290,'Job Number'!$A$2:$A$290,'Line Output'!S$1,'Job Number'!$B$2:$B$290,'Line Output'!$C12,'Job Number'!$E$2:$E$290,'Line Output'!$A$11)</f>
        <v>0</v>
      </c>
      <c r="T12" s="214">
        <f>SUMIFS('Job Number'!$K$2:$K$290,'Job Number'!$A$2:$A$290,'Line Output'!T$1,'Job Number'!$B$2:$B$290,'Line Output'!$C12,'Job Number'!$E$2:$E$290,'Line Output'!$A$11)</f>
        <v>0</v>
      </c>
      <c r="U12" s="214">
        <f>SUMIFS('Job Number'!$K$2:$K$290,'Job Number'!$A$2:$A$290,'Line Output'!U$1,'Job Number'!$B$2:$B$290,'Line Output'!$C12,'Job Number'!$E$2:$E$290,'Line Output'!$A$11)</f>
        <v>0</v>
      </c>
      <c r="V12" s="214">
        <f>SUMIFS('Job Number'!$K$2:$K$290,'Job Number'!$A$2:$A$290,'Line Output'!V$1,'Job Number'!$B$2:$B$290,'Line Output'!$C12,'Job Number'!$E$2:$E$290,'Line Output'!$A$11)</f>
        <v>0</v>
      </c>
      <c r="W12" s="214">
        <f>SUMIFS('Job Number'!$K$2:$K$290,'Job Number'!$A$2:$A$290,'Line Output'!W$1,'Job Number'!$B$2:$B$290,'Line Output'!$C12,'Job Number'!$E$2:$E$290,'Line Output'!$A$11)</f>
        <v>334.24</v>
      </c>
      <c r="X12" s="214">
        <f>SUMIFS('Job Number'!$K$2:$K$290,'Job Number'!$A$2:$A$290,'Line Output'!X$1,'Job Number'!$B$2:$B$290,'Line Output'!$C12,'Job Number'!$E$2:$E$290,'Line Output'!$A$11)</f>
        <v>362.44</v>
      </c>
      <c r="Y12" s="214">
        <f>SUMIFS('Job Number'!$K$2:$K$290,'Job Number'!$A$2:$A$290,'Line Output'!Y$1,'Job Number'!$B$2:$B$290,'Line Output'!$C12,'Job Number'!$E$2:$E$290,'Line Output'!$A$11)</f>
        <v>14.44</v>
      </c>
      <c r="Z12" s="214">
        <f>SUMIFS('Job Number'!$K$2:$K$290,'Job Number'!$A$2:$A$290,'Line Output'!Z$1,'Job Number'!$B$2:$B$290,'Line Output'!$C12,'Job Number'!$E$2:$E$290,'Line Output'!$A$11)</f>
        <v>0</v>
      </c>
      <c r="AA12" s="214">
        <f>SUMIFS('Job Number'!$K$2:$K$290,'Job Number'!$A$2:$A$290,'Line Output'!AA$1,'Job Number'!$B$2:$B$290,'Line Output'!$C12,'Job Number'!$E$2:$E$290,'Line Output'!$A$11)</f>
        <v>0</v>
      </c>
      <c r="AB12" s="214">
        <f>SUMIFS('Job Number'!$K$2:$K$290,'Job Number'!$A$2:$A$290,'Line Output'!AB$1,'Job Number'!$B$2:$B$290,'Line Output'!$C12,'Job Number'!$E$2:$E$290,'Line Output'!$A$11)</f>
        <v>0</v>
      </c>
      <c r="AC12" s="214">
        <f>SUMIFS('Job Number'!$K$2:$K$290,'Job Number'!$A$2:$A$290,'Line Output'!AC$1,'Job Number'!$B$2:$B$290,'Line Output'!$C12,'Job Number'!$E$2:$E$290,'Line Output'!$A$11)</f>
        <v>0</v>
      </c>
      <c r="AD12" s="214">
        <f>SUMIFS('Job Number'!$K$2:$K$290,'Job Number'!$A$2:$A$290,'Line Output'!AD$1,'Job Number'!$B$2:$B$290,'Line Output'!$C12,'Job Number'!$E$2:$E$290,'Line Output'!$A$11)</f>
        <v>0</v>
      </c>
      <c r="AE12" s="214">
        <f>SUMIFS('Job Number'!$K$2:$K$290,'Job Number'!$A$2:$A$290,'Line Output'!AE$1,'Job Number'!$B$2:$B$290,'Line Output'!$C12,'Job Number'!$E$2:$E$290,'Line Output'!$A$11)</f>
        <v>0</v>
      </c>
      <c r="AF12" s="214">
        <f>SUMIFS('Job Number'!$K$2:$K$290,'Job Number'!$A$2:$A$290,'Line Output'!AF$1,'Job Number'!$B$2:$B$290,'Line Output'!$C12,'Job Number'!$E$2:$E$290,'Line Output'!$A$11)</f>
        <v>0</v>
      </c>
      <c r="AG12" s="214">
        <f>SUMIFS('Job Number'!$K$2:$K$290,'Job Number'!$A$2:$A$290,'Line Output'!AG$1,'Job Number'!$B$2:$B$290,'Line Output'!$C12,'Job Number'!$E$2:$E$290,'Line Output'!$A$11)</f>
        <v>0</v>
      </c>
      <c r="AH12" s="214">
        <f>SUMIFS('Job Number'!$K$2:$K$290,'Job Number'!$A$2:$A$290,'Line Output'!AH$1,'Job Number'!$B$2:$B$290,'Line Output'!$C12,'Job Number'!$E$2:$E$290,'Line Output'!$A$11)</f>
        <v>0</v>
      </c>
    </row>
    <row r="13" spans="1:34">
      <c r="B13" s="64"/>
      <c r="C13" s="239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</row>
    <row r="14" spans="1:34" ht="13.5" customHeight="1">
      <c r="A14" s="61" t="str">
        <f>'FG TYPE'!B6</f>
        <v>W01-03000004</v>
      </c>
      <c r="B14" s="61" t="str">
        <f>'FG TYPE'!C6</f>
        <v>0,080 A</v>
      </c>
      <c r="C14" s="238">
        <f>SUM(B15:B15)</f>
        <v>8113.9600000000009</v>
      </c>
      <c r="D14" s="215">
        <f t="shared" ref="D14:AH14" si="4">SUM(D15:D15)</f>
        <v>0</v>
      </c>
      <c r="E14" s="215">
        <f t="shared" si="4"/>
        <v>0</v>
      </c>
      <c r="F14" s="215">
        <f t="shared" si="4"/>
        <v>0</v>
      </c>
      <c r="G14" s="215">
        <f t="shared" si="4"/>
        <v>372.38</v>
      </c>
      <c r="H14" s="215">
        <f t="shared" si="4"/>
        <v>394.7</v>
      </c>
      <c r="I14" s="215">
        <f t="shared" si="4"/>
        <v>382.02</v>
      </c>
      <c r="J14" s="215">
        <f t="shared" si="4"/>
        <v>502.94</v>
      </c>
      <c r="K14" s="215">
        <f t="shared" si="4"/>
        <v>486.42</v>
      </c>
      <c r="L14" s="215">
        <f t="shared" si="4"/>
        <v>337.68</v>
      </c>
      <c r="M14" s="215">
        <f t="shared" si="4"/>
        <v>0</v>
      </c>
      <c r="N14" s="215">
        <f t="shared" si="4"/>
        <v>0</v>
      </c>
      <c r="O14" s="215">
        <f t="shared" si="4"/>
        <v>275.92</v>
      </c>
      <c r="P14" s="215">
        <f t="shared" si="4"/>
        <v>215.26</v>
      </c>
      <c r="Q14" s="215">
        <f t="shared" si="4"/>
        <v>427.9</v>
      </c>
      <c r="R14" s="215">
        <f t="shared" si="4"/>
        <v>744.78</v>
      </c>
      <c r="S14" s="215">
        <f t="shared" si="4"/>
        <v>519.84</v>
      </c>
      <c r="T14" s="215">
        <f t="shared" si="4"/>
        <v>0</v>
      </c>
      <c r="U14" s="215">
        <f t="shared" si="4"/>
        <v>603.9</v>
      </c>
      <c r="V14" s="215">
        <f t="shared" si="4"/>
        <v>400.38</v>
      </c>
      <c r="W14" s="215">
        <f t="shared" si="4"/>
        <v>342.5</v>
      </c>
      <c r="X14" s="215">
        <f t="shared" si="4"/>
        <v>195.42</v>
      </c>
      <c r="Y14" s="215">
        <f t="shared" si="4"/>
        <v>366.32</v>
      </c>
      <c r="Z14" s="215">
        <f t="shared" si="4"/>
        <v>247.02</v>
      </c>
      <c r="AA14" s="215">
        <f t="shared" si="4"/>
        <v>0</v>
      </c>
      <c r="AB14" s="215">
        <f t="shared" si="4"/>
        <v>357.84</v>
      </c>
      <c r="AC14" s="215">
        <f t="shared" si="4"/>
        <v>380.34</v>
      </c>
      <c r="AD14" s="215">
        <f t="shared" si="4"/>
        <v>254.38</v>
      </c>
      <c r="AE14" s="215">
        <f t="shared" si="4"/>
        <v>306.02</v>
      </c>
      <c r="AF14" s="215">
        <f t="shared" si="4"/>
        <v>0</v>
      </c>
      <c r="AG14" s="215">
        <f t="shared" si="4"/>
        <v>0</v>
      </c>
      <c r="AH14" s="215">
        <f t="shared" si="4"/>
        <v>0</v>
      </c>
    </row>
    <row r="15" spans="1:34">
      <c r="B15" s="214">
        <f>SUM(D15:AG15)</f>
        <v>8113.9600000000009</v>
      </c>
      <c r="C15" s="239" t="str">
        <f>'FG TYPE'!E6</f>
        <v>S01</v>
      </c>
      <c r="D15" s="214">
        <f>SUMIFS('Job Number'!$K$2:$K$290,'Job Number'!$A$2:$A$290,'Line Output'!D$1,'Job Number'!$B$2:$B$290,'Line Output'!$C15,'Job Number'!$E$2:$E$290,'Line Output'!$A$14)</f>
        <v>0</v>
      </c>
      <c r="E15" s="214">
        <f>SUMIFS('Job Number'!$K$2:$K$290,'Job Number'!$A$2:$A$290,'Line Output'!E$1,'Job Number'!$B$2:$B$290,'Line Output'!$C15,'Job Number'!$E$2:$E$290,'Line Output'!$A$14)</f>
        <v>0</v>
      </c>
      <c r="F15" s="214">
        <f>SUMIFS('Job Number'!$K$2:$K$290,'Job Number'!$A$2:$A$290,'Line Output'!F$1,'Job Number'!$B$2:$B$290,'Line Output'!$C15,'Job Number'!$E$2:$E$290,'Line Output'!$A$14)</f>
        <v>0</v>
      </c>
      <c r="G15" s="214">
        <f>SUMIFS('Job Number'!$K$2:$K$290,'Job Number'!$A$2:$A$290,'Line Output'!G$1,'Job Number'!$B$2:$B$290,'Line Output'!$C15,'Job Number'!$E$2:$E$290,'Line Output'!$A$14)</f>
        <v>372.38</v>
      </c>
      <c r="H15" s="214">
        <f>SUMIFS('Job Number'!$K$2:$K$290,'Job Number'!$A$2:$A$290,'Line Output'!H$1,'Job Number'!$B$2:$B$290,'Line Output'!$C15,'Job Number'!$E$2:$E$290,'Line Output'!$A$14)</f>
        <v>394.7</v>
      </c>
      <c r="I15" s="214">
        <f>SUMIFS('Job Number'!$K$2:$K$290,'Job Number'!$A$2:$A$290,'Line Output'!I$1,'Job Number'!$B$2:$B$290,'Line Output'!$C15,'Job Number'!$E$2:$E$290,'Line Output'!$A$14)</f>
        <v>382.02</v>
      </c>
      <c r="J15" s="214">
        <f>SUMIFS('Job Number'!$K$2:$K$290,'Job Number'!$A$2:$A$290,'Line Output'!J$1,'Job Number'!$B$2:$B$290,'Line Output'!$C15,'Job Number'!$E$2:$E$290,'Line Output'!$A$14)</f>
        <v>502.94</v>
      </c>
      <c r="K15" s="214">
        <f>SUMIFS('Job Number'!$K$2:$K$290,'Job Number'!$A$2:$A$290,'Line Output'!K$1,'Job Number'!$B$2:$B$290,'Line Output'!$C15,'Job Number'!$E$2:$E$290,'Line Output'!$A$14)</f>
        <v>486.42</v>
      </c>
      <c r="L15" s="214">
        <f>SUMIFS('Job Number'!$K$2:$K$290,'Job Number'!$A$2:$A$290,'Line Output'!L$1,'Job Number'!$B$2:$B$290,'Line Output'!$C15,'Job Number'!$E$2:$E$290,'Line Output'!$A$14)</f>
        <v>337.68</v>
      </c>
      <c r="M15" s="214">
        <f>SUMIFS('Job Number'!$K$2:$K$290,'Job Number'!$A$2:$A$290,'Line Output'!M$1,'Job Number'!$B$2:$B$290,'Line Output'!$C15,'Job Number'!$E$2:$E$290,'Line Output'!$A$14)</f>
        <v>0</v>
      </c>
      <c r="N15" s="214">
        <f>SUMIFS('Job Number'!$K$2:$K$290,'Job Number'!$A$2:$A$290,'Line Output'!N$1,'Job Number'!$B$2:$B$290,'Line Output'!$C15,'Job Number'!$E$2:$E$290,'Line Output'!$A$14)</f>
        <v>0</v>
      </c>
      <c r="O15" s="214">
        <f>SUMIFS('Job Number'!$K$2:$K$290,'Job Number'!$A$2:$A$290,'Line Output'!O$1,'Job Number'!$B$2:$B$290,'Line Output'!$C15,'Job Number'!$E$2:$E$290,'Line Output'!$A$14)</f>
        <v>275.92</v>
      </c>
      <c r="P15" s="214">
        <f>SUMIFS('Job Number'!$K$2:$K$290,'Job Number'!$A$2:$A$290,'Line Output'!P$1,'Job Number'!$B$2:$B$290,'Line Output'!$C15,'Job Number'!$E$2:$E$290,'Line Output'!$A$14)</f>
        <v>215.26</v>
      </c>
      <c r="Q15" s="214">
        <f>SUMIFS('Job Number'!$K$2:$K$290,'Job Number'!$A$2:$A$290,'Line Output'!Q$1,'Job Number'!$B$2:$B$290,'Line Output'!$C15,'Job Number'!$E$2:$E$290,'Line Output'!$A$14)</f>
        <v>427.9</v>
      </c>
      <c r="R15" s="214">
        <f>SUMIFS('Job Number'!$K$2:$K$290,'Job Number'!$A$2:$A$290,'Line Output'!R$1,'Job Number'!$B$2:$B$290,'Line Output'!$C15,'Job Number'!$E$2:$E$290,'Line Output'!$A$14)</f>
        <v>744.78</v>
      </c>
      <c r="S15" s="214">
        <f>SUMIFS('Job Number'!$K$2:$K$290,'Job Number'!$A$2:$A$290,'Line Output'!S$1,'Job Number'!$B$2:$B$290,'Line Output'!$C15,'Job Number'!$E$2:$E$290,'Line Output'!$A$14)</f>
        <v>519.84</v>
      </c>
      <c r="T15" s="214">
        <f>SUMIFS('Job Number'!$K$2:$K$290,'Job Number'!$A$2:$A$290,'Line Output'!T$1,'Job Number'!$B$2:$B$290,'Line Output'!$C15,'Job Number'!$E$2:$E$290,'Line Output'!$A$14)</f>
        <v>0</v>
      </c>
      <c r="U15" s="214">
        <f>SUMIFS('Job Number'!$K$2:$K$290,'Job Number'!$A$2:$A$290,'Line Output'!U$1,'Job Number'!$B$2:$B$290,'Line Output'!$C15,'Job Number'!$E$2:$E$290,'Line Output'!$A$14)</f>
        <v>603.9</v>
      </c>
      <c r="V15" s="214">
        <f>SUMIFS('Job Number'!$K$2:$K$290,'Job Number'!$A$2:$A$290,'Line Output'!V$1,'Job Number'!$B$2:$B$290,'Line Output'!$C15,'Job Number'!$E$2:$E$290,'Line Output'!$A$14)</f>
        <v>400.38</v>
      </c>
      <c r="W15" s="214">
        <f>SUMIFS('Job Number'!$K$2:$K$290,'Job Number'!$A$2:$A$290,'Line Output'!W$1,'Job Number'!$B$2:$B$290,'Line Output'!$C15,'Job Number'!$E$2:$E$290,'Line Output'!$A$14)</f>
        <v>342.5</v>
      </c>
      <c r="X15" s="214">
        <f>SUMIFS('Job Number'!$K$2:$K$290,'Job Number'!$A$2:$A$290,'Line Output'!X$1,'Job Number'!$B$2:$B$290,'Line Output'!$C15,'Job Number'!$E$2:$E$290,'Line Output'!$A$14)</f>
        <v>195.42</v>
      </c>
      <c r="Y15" s="214">
        <f>SUMIFS('Job Number'!$K$2:$K$290,'Job Number'!$A$2:$A$290,'Line Output'!Y$1,'Job Number'!$B$2:$B$290,'Line Output'!$C15,'Job Number'!$E$2:$E$290,'Line Output'!$A$14)</f>
        <v>366.32</v>
      </c>
      <c r="Z15" s="214">
        <f>SUMIFS('Job Number'!$K$2:$K$290,'Job Number'!$A$2:$A$290,'Line Output'!Z$1,'Job Number'!$B$2:$B$290,'Line Output'!$C15,'Job Number'!$E$2:$E$290,'Line Output'!$A$14)</f>
        <v>247.02</v>
      </c>
      <c r="AA15" s="214">
        <f>SUMIFS('Job Number'!$K$2:$K$290,'Job Number'!$A$2:$A$290,'Line Output'!AA$1,'Job Number'!$B$2:$B$290,'Line Output'!$C15,'Job Number'!$E$2:$E$290,'Line Output'!$A$14)</f>
        <v>0</v>
      </c>
      <c r="AB15" s="214">
        <f>SUMIFS('Job Number'!$K$2:$K$290,'Job Number'!$A$2:$A$290,'Line Output'!AB$1,'Job Number'!$B$2:$B$290,'Line Output'!$C15,'Job Number'!$E$2:$E$290,'Line Output'!$A$14)</f>
        <v>357.84</v>
      </c>
      <c r="AC15" s="214">
        <f>SUMIFS('Job Number'!$K$2:$K$290,'Job Number'!$A$2:$A$290,'Line Output'!AC$1,'Job Number'!$B$2:$B$290,'Line Output'!$C15,'Job Number'!$E$2:$E$290,'Line Output'!$A$14)</f>
        <v>380.34</v>
      </c>
      <c r="AD15" s="214">
        <f>SUMIFS('Job Number'!$K$2:$K$290,'Job Number'!$A$2:$A$290,'Line Output'!AD$1,'Job Number'!$B$2:$B$290,'Line Output'!$C15,'Job Number'!$E$2:$E$290,'Line Output'!$A$14)</f>
        <v>254.38</v>
      </c>
      <c r="AE15" s="214">
        <f>SUMIFS('Job Number'!$K$2:$K$290,'Job Number'!$A$2:$A$290,'Line Output'!AE$1,'Job Number'!$B$2:$B$290,'Line Output'!$C15,'Job Number'!$E$2:$E$290,'Line Output'!$A$14)</f>
        <v>306.02</v>
      </c>
      <c r="AF15" s="214">
        <f>SUMIFS('Job Number'!$K$2:$K$290,'Job Number'!$A$2:$A$290,'Line Output'!AF$1,'Job Number'!$B$2:$B$290,'Line Output'!$C15,'Job Number'!$E$2:$E$290,'Line Output'!$A$14)</f>
        <v>0</v>
      </c>
      <c r="AG15" s="214">
        <f>SUMIFS('Job Number'!$K$2:$K$290,'Job Number'!$A$2:$A$290,'Line Output'!AG$1,'Job Number'!$B$2:$B$290,'Line Output'!$C15,'Job Number'!$E$2:$E$290,'Line Output'!$A$14)</f>
        <v>0</v>
      </c>
      <c r="AH15" s="214">
        <f>SUMIFS('Job Number'!$K$2:$K$290,'Job Number'!$A$2:$A$290,'Line Output'!AH$1,'Job Number'!$B$2:$B$290,'Line Output'!$C15,'Job Number'!$E$2:$E$290,'Line Output'!$A$14)</f>
        <v>0</v>
      </c>
    </row>
    <row r="16" spans="1:34">
      <c r="B16" s="64"/>
      <c r="C16" s="239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</row>
    <row r="17" spans="1:34" ht="13.5" customHeight="1">
      <c r="A17" s="61" t="str">
        <f>'FG TYPE'!B7</f>
        <v>W01-03000025</v>
      </c>
      <c r="B17" s="61" t="str">
        <f>'FG TYPE'!C7</f>
        <v>0,180 A</v>
      </c>
      <c r="C17" s="238">
        <f>SUM(B18:B18)</f>
        <v>0</v>
      </c>
      <c r="D17" s="215">
        <f t="shared" ref="D17:AH17" si="5">SUM(D18:D18)</f>
        <v>0</v>
      </c>
      <c r="E17" s="215">
        <f t="shared" si="5"/>
        <v>0</v>
      </c>
      <c r="F17" s="215">
        <f t="shared" si="5"/>
        <v>0</v>
      </c>
      <c r="G17" s="215">
        <f t="shared" si="5"/>
        <v>0</v>
      </c>
      <c r="H17" s="215">
        <f t="shared" si="5"/>
        <v>0</v>
      </c>
      <c r="I17" s="215">
        <f t="shared" si="5"/>
        <v>0</v>
      </c>
      <c r="J17" s="215">
        <f t="shared" si="5"/>
        <v>0</v>
      </c>
      <c r="K17" s="215">
        <f t="shared" si="5"/>
        <v>0</v>
      </c>
      <c r="L17" s="215">
        <f t="shared" si="5"/>
        <v>0</v>
      </c>
      <c r="M17" s="215">
        <f t="shared" si="5"/>
        <v>0</v>
      </c>
      <c r="N17" s="215">
        <f t="shared" si="5"/>
        <v>0</v>
      </c>
      <c r="O17" s="215">
        <f t="shared" si="5"/>
        <v>0</v>
      </c>
      <c r="P17" s="215">
        <f t="shared" si="5"/>
        <v>0</v>
      </c>
      <c r="Q17" s="215">
        <f t="shared" si="5"/>
        <v>0</v>
      </c>
      <c r="R17" s="215">
        <f t="shared" si="5"/>
        <v>0</v>
      </c>
      <c r="S17" s="215">
        <f t="shared" si="5"/>
        <v>0</v>
      </c>
      <c r="T17" s="215">
        <f t="shared" si="5"/>
        <v>0</v>
      </c>
      <c r="U17" s="215">
        <f t="shared" si="5"/>
        <v>0</v>
      </c>
      <c r="V17" s="215">
        <f t="shared" si="5"/>
        <v>0</v>
      </c>
      <c r="W17" s="215">
        <f t="shared" si="5"/>
        <v>0</v>
      </c>
      <c r="X17" s="215">
        <f t="shared" si="5"/>
        <v>0</v>
      </c>
      <c r="Y17" s="215">
        <f t="shared" si="5"/>
        <v>0</v>
      </c>
      <c r="Z17" s="215">
        <f t="shared" si="5"/>
        <v>0</v>
      </c>
      <c r="AA17" s="215">
        <f t="shared" si="5"/>
        <v>0</v>
      </c>
      <c r="AB17" s="215">
        <f t="shared" si="5"/>
        <v>0</v>
      </c>
      <c r="AC17" s="215">
        <f t="shared" si="5"/>
        <v>0</v>
      </c>
      <c r="AD17" s="215">
        <f t="shared" si="5"/>
        <v>0</v>
      </c>
      <c r="AE17" s="215">
        <f t="shared" si="5"/>
        <v>0</v>
      </c>
      <c r="AF17" s="215">
        <f t="shared" si="5"/>
        <v>0</v>
      </c>
      <c r="AG17" s="215">
        <f t="shared" si="5"/>
        <v>0</v>
      </c>
      <c r="AH17" s="215">
        <f t="shared" si="5"/>
        <v>0</v>
      </c>
    </row>
    <row r="18" spans="1:34">
      <c r="B18" s="214">
        <f>SUM(D18:AG18)</f>
        <v>0</v>
      </c>
      <c r="C18" s="239" t="str">
        <f>'FG TYPE'!E7</f>
        <v>S01</v>
      </c>
      <c r="D18" s="214">
        <f>SUMIFS('Job Number'!$K$2:$K$290,'Job Number'!$A$2:$A$290,'Line Output'!D$1,'Job Number'!$B$2:$B$290,'Line Output'!$C18,'Job Number'!$E$2:$E$290,'Line Output'!$A$17)</f>
        <v>0</v>
      </c>
      <c r="E18" s="214">
        <f>SUMIFS('Job Number'!$K$2:$K$290,'Job Number'!$A$2:$A$290,'Line Output'!E$1,'Job Number'!$B$2:$B$290,'Line Output'!$C18,'Job Number'!$E$2:$E$290,'Line Output'!$A$17)</f>
        <v>0</v>
      </c>
      <c r="F18" s="214">
        <f>SUMIFS('Job Number'!$K$2:$K$290,'Job Number'!$A$2:$A$290,'Line Output'!F$1,'Job Number'!$B$2:$B$290,'Line Output'!$C18,'Job Number'!$E$2:$E$290,'Line Output'!$A$17)</f>
        <v>0</v>
      </c>
      <c r="G18" s="214">
        <f>SUMIFS('Job Number'!$K$2:$K$290,'Job Number'!$A$2:$A$290,'Line Output'!G$1,'Job Number'!$B$2:$B$290,'Line Output'!$C18,'Job Number'!$E$2:$E$290,'Line Output'!$A$17)</f>
        <v>0</v>
      </c>
      <c r="H18" s="214">
        <f>SUMIFS('Job Number'!$K$2:$K$290,'Job Number'!$A$2:$A$290,'Line Output'!H$1,'Job Number'!$B$2:$B$290,'Line Output'!$C18,'Job Number'!$E$2:$E$290,'Line Output'!$A$17)</f>
        <v>0</v>
      </c>
      <c r="I18" s="214">
        <f>SUMIFS('Job Number'!$K$2:$K$290,'Job Number'!$A$2:$A$290,'Line Output'!I$1,'Job Number'!$B$2:$B$290,'Line Output'!$C18,'Job Number'!$E$2:$E$290,'Line Output'!$A$17)</f>
        <v>0</v>
      </c>
      <c r="J18" s="214">
        <f>SUMIFS('Job Number'!$K$2:$K$290,'Job Number'!$A$2:$A$290,'Line Output'!J$1,'Job Number'!$B$2:$B$290,'Line Output'!$C18,'Job Number'!$E$2:$E$290,'Line Output'!$A$17)</f>
        <v>0</v>
      </c>
      <c r="K18" s="214">
        <f>SUMIFS('Job Number'!$K$2:$K$290,'Job Number'!$A$2:$A$290,'Line Output'!K$1,'Job Number'!$B$2:$B$290,'Line Output'!$C18,'Job Number'!$E$2:$E$290,'Line Output'!$A$17)</f>
        <v>0</v>
      </c>
      <c r="L18" s="214">
        <f>SUMIFS('Job Number'!$K$2:$K$290,'Job Number'!$A$2:$A$290,'Line Output'!L$1,'Job Number'!$B$2:$B$290,'Line Output'!$C18,'Job Number'!$E$2:$E$290,'Line Output'!$A$17)</f>
        <v>0</v>
      </c>
      <c r="M18" s="214">
        <f>SUMIFS('Job Number'!$K$2:$K$290,'Job Number'!$A$2:$A$290,'Line Output'!M$1,'Job Number'!$B$2:$B$290,'Line Output'!$C18,'Job Number'!$E$2:$E$290,'Line Output'!$A$17)</f>
        <v>0</v>
      </c>
      <c r="N18" s="214">
        <f>SUMIFS('Job Number'!$K$2:$K$290,'Job Number'!$A$2:$A$290,'Line Output'!N$1,'Job Number'!$B$2:$B$290,'Line Output'!$C18,'Job Number'!$E$2:$E$290,'Line Output'!$A$17)</f>
        <v>0</v>
      </c>
      <c r="O18" s="214">
        <f>SUMIFS('Job Number'!$K$2:$K$290,'Job Number'!$A$2:$A$290,'Line Output'!O$1,'Job Number'!$B$2:$B$290,'Line Output'!$C18,'Job Number'!$E$2:$E$290,'Line Output'!$A$17)</f>
        <v>0</v>
      </c>
      <c r="P18" s="214">
        <f>SUMIFS('Job Number'!$K$2:$K$290,'Job Number'!$A$2:$A$290,'Line Output'!P$1,'Job Number'!$B$2:$B$290,'Line Output'!$C18,'Job Number'!$E$2:$E$290,'Line Output'!$A$17)</f>
        <v>0</v>
      </c>
      <c r="Q18" s="214">
        <f>SUMIFS('Job Number'!$K$2:$K$290,'Job Number'!$A$2:$A$290,'Line Output'!Q$1,'Job Number'!$B$2:$B$290,'Line Output'!$C18,'Job Number'!$E$2:$E$290,'Line Output'!$A$17)</f>
        <v>0</v>
      </c>
      <c r="R18" s="214">
        <f>SUMIFS('Job Number'!$K$2:$K$290,'Job Number'!$A$2:$A$290,'Line Output'!R$1,'Job Number'!$B$2:$B$290,'Line Output'!$C18,'Job Number'!$E$2:$E$290,'Line Output'!$A$17)</f>
        <v>0</v>
      </c>
      <c r="S18" s="214">
        <f>SUMIFS('Job Number'!$K$2:$K$290,'Job Number'!$A$2:$A$290,'Line Output'!S$1,'Job Number'!$B$2:$B$290,'Line Output'!$C18,'Job Number'!$E$2:$E$290,'Line Output'!$A$17)</f>
        <v>0</v>
      </c>
      <c r="T18" s="214">
        <f>SUMIFS('Job Number'!$K$2:$K$290,'Job Number'!$A$2:$A$290,'Line Output'!T$1,'Job Number'!$B$2:$B$290,'Line Output'!$C18,'Job Number'!$E$2:$E$290,'Line Output'!$A$17)</f>
        <v>0</v>
      </c>
      <c r="U18" s="214">
        <f>SUMIFS('Job Number'!$K$2:$K$290,'Job Number'!$A$2:$A$290,'Line Output'!U$1,'Job Number'!$B$2:$B$290,'Line Output'!$C18,'Job Number'!$E$2:$E$290,'Line Output'!$A$17)</f>
        <v>0</v>
      </c>
      <c r="V18" s="214">
        <f>SUMIFS('Job Number'!$K$2:$K$290,'Job Number'!$A$2:$A$290,'Line Output'!V$1,'Job Number'!$B$2:$B$290,'Line Output'!$C18,'Job Number'!$E$2:$E$290,'Line Output'!$A$17)</f>
        <v>0</v>
      </c>
      <c r="W18" s="214">
        <f>SUMIFS('Job Number'!$K$2:$K$290,'Job Number'!$A$2:$A$290,'Line Output'!W$1,'Job Number'!$B$2:$B$290,'Line Output'!$C18,'Job Number'!$E$2:$E$290,'Line Output'!$A$17)</f>
        <v>0</v>
      </c>
      <c r="X18" s="214">
        <f>SUMIFS('Job Number'!$K$2:$K$290,'Job Number'!$A$2:$A$290,'Line Output'!X$1,'Job Number'!$B$2:$B$290,'Line Output'!$C18,'Job Number'!$E$2:$E$290,'Line Output'!$A$17)</f>
        <v>0</v>
      </c>
      <c r="Y18" s="214">
        <f>SUMIFS('Job Number'!$K$2:$K$290,'Job Number'!$A$2:$A$290,'Line Output'!Y$1,'Job Number'!$B$2:$B$290,'Line Output'!$C18,'Job Number'!$E$2:$E$290,'Line Output'!$A$17)</f>
        <v>0</v>
      </c>
      <c r="Z18" s="214">
        <f>SUMIFS('Job Number'!$K$2:$K$290,'Job Number'!$A$2:$A$290,'Line Output'!Z$1,'Job Number'!$B$2:$B$290,'Line Output'!$C18,'Job Number'!$E$2:$E$290,'Line Output'!$A$17)</f>
        <v>0</v>
      </c>
      <c r="AA18" s="214">
        <f>SUMIFS('Job Number'!$K$2:$K$290,'Job Number'!$A$2:$A$290,'Line Output'!AA$1,'Job Number'!$B$2:$B$290,'Line Output'!$C18,'Job Number'!$E$2:$E$290,'Line Output'!$A$17)</f>
        <v>0</v>
      </c>
      <c r="AB18" s="214">
        <f>SUMIFS('Job Number'!$K$2:$K$290,'Job Number'!$A$2:$A$290,'Line Output'!AB$1,'Job Number'!$B$2:$B$290,'Line Output'!$C18,'Job Number'!$E$2:$E$290,'Line Output'!$A$17)</f>
        <v>0</v>
      </c>
      <c r="AC18" s="214">
        <f>SUMIFS('Job Number'!$K$2:$K$290,'Job Number'!$A$2:$A$290,'Line Output'!AC$1,'Job Number'!$B$2:$B$290,'Line Output'!$C18,'Job Number'!$E$2:$E$290,'Line Output'!$A$17)</f>
        <v>0</v>
      </c>
      <c r="AD18" s="214">
        <f>SUMIFS('Job Number'!$K$2:$K$290,'Job Number'!$A$2:$A$290,'Line Output'!AD$1,'Job Number'!$B$2:$B$290,'Line Output'!$C18,'Job Number'!$E$2:$E$290,'Line Output'!$A$17)</f>
        <v>0</v>
      </c>
      <c r="AE18" s="214">
        <f>SUMIFS('Job Number'!$K$2:$K$290,'Job Number'!$A$2:$A$290,'Line Output'!AE$1,'Job Number'!$B$2:$B$290,'Line Output'!$C18,'Job Number'!$E$2:$E$290,'Line Output'!$A$17)</f>
        <v>0</v>
      </c>
      <c r="AF18" s="214">
        <f>SUMIFS('Job Number'!$K$2:$K$290,'Job Number'!$A$2:$A$290,'Line Output'!AF$1,'Job Number'!$B$2:$B$290,'Line Output'!$C18,'Job Number'!$E$2:$E$290,'Line Output'!$A$17)</f>
        <v>0</v>
      </c>
      <c r="AG18" s="214">
        <f>SUMIFS('Job Number'!$K$2:$K$290,'Job Number'!$A$2:$A$290,'Line Output'!AG$1,'Job Number'!$B$2:$B$290,'Line Output'!$C18,'Job Number'!$E$2:$E$290,'Line Output'!$A$17)</f>
        <v>0</v>
      </c>
      <c r="AH18" s="214">
        <f>SUMIFS('Job Number'!$K$2:$K$290,'Job Number'!$A$2:$A$290,'Line Output'!AH$1,'Job Number'!$B$2:$B$290,'Line Output'!$C18,'Job Number'!$E$2:$E$290,'Line Output'!$A$17)</f>
        <v>0</v>
      </c>
    </row>
    <row r="19" spans="1:34">
      <c r="B19" s="214"/>
      <c r="C19" s="239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</row>
    <row r="20" spans="1:34" ht="13.5" customHeight="1">
      <c r="A20" s="61" t="str">
        <f>'FG TYPE'!B15</f>
        <v>W01-03000024</v>
      </c>
      <c r="B20" s="61" t="str">
        <f>'FG TYPE'!C15</f>
        <v>0,260 A</v>
      </c>
      <c r="C20" s="238">
        <f>SUM(B21:B21)</f>
        <v>0</v>
      </c>
      <c r="D20" s="215">
        <f t="shared" ref="D20:AH20" si="6">SUM(D21:D21)</f>
        <v>0</v>
      </c>
      <c r="E20" s="215">
        <f t="shared" si="6"/>
        <v>0</v>
      </c>
      <c r="F20" s="215">
        <f t="shared" si="6"/>
        <v>0</v>
      </c>
      <c r="G20" s="215">
        <f t="shared" si="6"/>
        <v>0</v>
      </c>
      <c r="H20" s="215">
        <f t="shared" si="6"/>
        <v>0</v>
      </c>
      <c r="I20" s="215">
        <f t="shared" si="6"/>
        <v>0</v>
      </c>
      <c r="J20" s="215">
        <f t="shared" si="6"/>
        <v>0</v>
      </c>
      <c r="K20" s="215">
        <f t="shared" si="6"/>
        <v>0</v>
      </c>
      <c r="L20" s="215">
        <f t="shared" si="6"/>
        <v>0</v>
      </c>
      <c r="M20" s="215">
        <f t="shared" si="6"/>
        <v>0</v>
      </c>
      <c r="N20" s="215">
        <f t="shared" si="6"/>
        <v>0</v>
      </c>
      <c r="O20" s="215">
        <f t="shared" si="6"/>
        <v>0</v>
      </c>
      <c r="P20" s="215">
        <f t="shared" si="6"/>
        <v>0</v>
      </c>
      <c r="Q20" s="215">
        <f t="shared" si="6"/>
        <v>0</v>
      </c>
      <c r="R20" s="215">
        <f t="shared" si="6"/>
        <v>0</v>
      </c>
      <c r="S20" s="215">
        <f t="shared" si="6"/>
        <v>0</v>
      </c>
      <c r="T20" s="215">
        <f t="shared" si="6"/>
        <v>0</v>
      </c>
      <c r="U20" s="215">
        <f t="shared" si="6"/>
        <v>0</v>
      </c>
      <c r="V20" s="215">
        <f t="shared" si="6"/>
        <v>0</v>
      </c>
      <c r="W20" s="215">
        <f t="shared" si="6"/>
        <v>0</v>
      </c>
      <c r="X20" s="215">
        <f t="shared" si="6"/>
        <v>0</v>
      </c>
      <c r="Y20" s="215">
        <f t="shared" si="6"/>
        <v>0</v>
      </c>
      <c r="Z20" s="215">
        <f t="shared" si="6"/>
        <v>0</v>
      </c>
      <c r="AA20" s="215">
        <f t="shared" si="6"/>
        <v>0</v>
      </c>
      <c r="AB20" s="215">
        <f t="shared" si="6"/>
        <v>0</v>
      </c>
      <c r="AC20" s="215">
        <f t="shared" si="6"/>
        <v>0</v>
      </c>
      <c r="AD20" s="215">
        <f t="shared" si="6"/>
        <v>0</v>
      </c>
      <c r="AE20" s="215">
        <f t="shared" si="6"/>
        <v>0</v>
      </c>
      <c r="AF20" s="215">
        <f t="shared" si="6"/>
        <v>0</v>
      </c>
      <c r="AG20" s="215">
        <f t="shared" si="6"/>
        <v>0</v>
      </c>
      <c r="AH20" s="215">
        <f t="shared" si="6"/>
        <v>0</v>
      </c>
    </row>
    <row r="21" spans="1:34">
      <c r="B21" s="214">
        <f>SUM(D21:AG21)</f>
        <v>0</v>
      </c>
      <c r="C21" s="239" t="str">
        <f>'FG TYPE'!E15</f>
        <v>S01</v>
      </c>
      <c r="D21" s="214">
        <f>SUMIFS('Job Number'!$K$2:$K$290,'Job Number'!$A$2:$A$290,'Line Output'!D$1,'Job Number'!$B$2:$B$290,'Line Output'!$C21,'Job Number'!$E$2:$E$290,'Line Output'!$A$20)</f>
        <v>0</v>
      </c>
      <c r="E21" s="214">
        <f>SUMIFS('Job Number'!$K$2:$K$290,'Job Number'!$A$2:$A$290,'Line Output'!E$1,'Job Number'!$B$2:$B$290,'Line Output'!$C21,'Job Number'!$E$2:$E$290,'Line Output'!$A$20)</f>
        <v>0</v>
      </c>
      <c r="F21" s="214">
        <f>SUMIFS('Job Number'!$K$2:$K$290,'Job Number'!$A$2:$A$290,'Line Output'!F$1,'Job Number'!$B$2:$B$290,'Line Output'!$C21,'Job Number'!$E$2:$E$290,'Line Output'!$A$20)</f>
        <v>0</v>
      </c>
      <c r="G21" s="214">
        <f>SUMIFS('Job Number'!$K$2:$K$290,'Job Number'!$A$2:$A$290,'Line Output'!G$1,'Job Number'!$B$2:$B$290,'Line Output'!$C21,'Job Number'!$E$2:$E$290,'Line Output'!$A$20)</f>
        <v>0</v>
      </c>
      <c r="H21" s="214">
        <f>SUMIFS('Job Number'!$K$2:$K$290,'Job Number'!$A$2:$A$290,'Line Output'!H$1,'Job Number'!$B$2:$B$290,'Line Output'!$C21,'Job Number'!$E$2:$E$290,'Line Output'!$A$20)</f>
        <v>0</v>
      </c>
      <c r="I21" s="214">
        <f>SUMIFS('Job Number'!$K$2:$K$290,'Job Number'!$A$2:$A$290,'Line Output'!I$1,'Job Number'!$B$2:$B$290,'Line Output'!$C21,'Job Number'!$E$2:$E$290,'Line Output'!$A$20)</f>
        <v>0</v>
      </c>
      <c r="J21" s="214">
        <f>SUMIFS('Job Number'!$K$2:$K$290,'Job Number'!$A$2:$A$290,'Line Output'!J$1,'Job Number'!$B$2:$B$290,'Line Output'!$C21,'Job Number'!$E$2:$E$290,'Line Output'!$A$20)</f>
        <v>0</v>
      </c>
      <c r="K21" s="214">
        <f>SUMIFS('Job Number'!$K$2:$K$290,'Job Number'!$A$2:$A$290,'Line Output'!K$1,'Job Number'!$B$2:$B$290,'Line Output'!$C21,'Job Number'!$E$2:$E$290,'Line Output'!$A$20)</f>
        <v>0</v>
      </c>
      <c r="L21" s="214">
        <f>SUMIFS('Job Number'!$K$2:$K$290,'Job Number'!$A$2:$A$290,'Line Output'!L$1,'Job Number'!$B$2:$B$290,'Line Output'!$C21,'Job Number'!$E$2:$E$290,'Line Output'!$A$20)</f>
        <v>0</v>
      </c>
      <c r="M21" s="214">
        <f>SUMIFS('Job Number'!$K$2:$K$290,'Job Number'!$A$2:$A$290,'Line Output'!M$1,'Job Number'!$B$2:$B$290,'Line Output'!$C21,'Job Number'!$E$2:$E$290,'Line Output'!$A$20)</f>
        <v>0</v>
      </c>
      <c r="N21" s="214">
        <f>SUMIFS('Job Number'!$K$2:$K$290,'Job Number'!$A$2:$A$290,'Line Output'!N$1,'Job Number'!$B$2:$B$290,'Line Output'!$C21,'Job Number'!$E$2:$E$290,'Line Output'!$A$20)</f>
        <v>0</v>
      </c>
      <c r="O21" s="214">
        <f>SUMIFS('Job Number'!$K$2:$K$290,'Job Number'!$A$2:$A$290,'Line Output'!O$1,'Job Number'!$B$2:$B$290,'Line Output'!$C21,'Job Number'!$E$2:$E$290,'Line Output'!$A$20)</f>
        <v>0</v>
      </c>
      <c r="P21" s="214">
        <f>SUMIFS('Job Number'!$K$2:$K$290,'Job Number'!$A$2:$A$290,'Line Output'!P$1,'Job Number'!$B$2:$B$290,'Line Output'!$C21,'Job Number'!$E$2:$E$290,'Line Output'!$A$20)</f>
        <v>0</v>
      </c>
      <c r="Q21" s="214">
        <f>SUMIFS('Job Number'!$K$2:$K$290,'Job Number'!$A$2:$A$290,'Line Output'!Q$1,'Job Number'!$B$2:$B$290,'Line Output'!$C21,'Job Number'!$E$2:$E$290,'Line Output'!$A$20)</f>
        <v>0</v>
      </c>
      <c r="R21" s="214">
        <f>SUMIFS('Job Number'!$K$2:$K$290,'Job Number'!$A$2:$A$290,'Line Output'!R$1,'Job Number'!$B$2:$B$290,'Line Output'!$C21,'Job Number'!$E$2:$E$290,'Line Output'!$A$20)</f>
        <v>0</v>
      </c>
      <c r="S21" s="214">
        <f>SUMIFS('Job Number'!$K$2:$K$290,'Job Number'!$A$2:$A$290,'Line Output'!S$1,'Job Number'!$B$2:$B$290,'Line Output'!$C21,'Job Number'!$E$2:$E$290,'Line Output'!$A$20)</f>
        <v>0</v>
      </c>
      <c r="T21" s="214">
        <f>SUMIFS('Job Number'!$K$2:$K$290,'Job Number'!$A$2:$A$290,'Line Output'!T$1,'Job Number'!$B$2:$B$290,'Line Output'!$C21,'Job Number'!$E$2:$E$290,'Line Output'!$A$20)</f>
        <v>0</v>
      </c>
      <c r="U21" s="214">
        <f>SUMIFS('Job Number'!$K$2:$K$290,'Job Number'!$A$2:$A$290,'Line Output'!U$1,'Job Number'!$B$2:$B$290,'Line Output'!$C21,'Job Number'!$E$2:$E$290,'Line Output'!$A$20)</f>
        <v>0</v>
      </c>
      <c r="V21" s="214">
        <f>SUMIFS('Job Number'!$K$2:$K$290,'Job Number'!$A$2:$A$290,'Line Output'!V$1,'Job Number'!$B$2:$B$290,'Line Output'!$C21,'Job Number'!$E$2:$E$290,'Line Output'!$A$20)</f>
        <v>0</v>
      </c>
      <c r="W21" s="214">
        <f>SUMIFS('Job Number'!$K$2:$K$290,'Job Number'!$A$2:$A$290,'Line Output'!W$1,'Job Number'!$B$2:$B$290,'Line Output'!$C21,'Job Number'!$E$2:$E$290,'Line Output'!$A$20)</f>
        <v>0</v>
      </c>
      <c r="X21" s="214">
        <f>SUMIFS('Job Number'!$K$2:$K$290,'Job Number'!$A$2:$A$290,'Line Output'!X$1,'Job Number'!$B$2:$B$290,'Line Output'!$C21,'Job Number'!$E$2:$E$290,'Line Output'!$A$20)</f>
        <v>0</v>
      </c>
      <c r="Y21" s="214">
        <f>SUMIFS('Job Number'!$K$2:$K$290,'Job Number'!$A$2:$A$290,'Line Output'!Y$1,'Job Number'!$B$2:$B$290,'Line Output'!$C21,'Job Number'!$E$2:$E$290,'Line Output'!$A$20)</f>
        <v>0</v>
      </c>
      <c r="Z21" s="214">
        <f>SUMIFS('Job Number'!$K$2:$K$290,'Job Number'!$A$2:$A$290,'Line Output'!Z$1,'Job Number'!$B$2:$B$290,'Line Output'!$C21,'Job Number'!$E$2:$E$290,'Line Output'!$A$20)</f>
        <v>0</v>
      </c>
      <c r="AA21" s="214">
        <f>SUMIFS('Job Number'!$K$2:$K$290,'Job Number'!$A$2:$A$290,'Line Output'!AA$1,'Job Number'!$B$2:$B$290,'Line Output'!$C21,'Job Number'!$E$2:$E$290,'Line Output'!$A$20)</f>
        <v>0</v>
      </c>
      <c r="AB21" s="214">
        <f>SUMIFS('Job Number'!$K$2:$K$290,'Job Number'!$A$2:$A$290,'Line Output'!AB$1,'Job Number'!$B$2:$B$290,'Line Output'!$C21,'Job Number'!$E$2:$E$290,'Line Output'!$A$20)</f>
        <v>0</v>
      </c>
      <c r="AC21" s="214">
        <f>SUMIFS('Job Number'!$K$2:$K$290,'Job Number'!$A$2:$A$290,'Line Output'!AC$1,'Job Number'!$B$2:$B$290,'Line Output'!$C21,'Job Number'!$E$2:$E$290,'Line Output'!$A$20)</f>
        <v>0</v>
      </c>
      <c r="AD21" s="214">
        <f>SUMIFS('Job Number'!$K$2:$K$290,'Job Number'!$A$2:$A$290,'Line Output'!AD$1,'Job Number'!$B$2:$B$290,'Line Output'!$C21,'Job Number'!$E$2:$E$290,'Line Output'!$A$20)</f>
        <v>0</v>
      </c>
      <c r="AE21" s="214">
        <f>SUMIFS('Job Number'!$K$2:$K$290,'Job Number'!$A$2:$A$290,'Line Output'!AE$1,'Job Number'!$B$2:$B$290,'Line Output'!$C21,'Job Number'!$E$2:$E$290,'Line Output'!$A$20)</f>
        <v>0</v>
      </c>
      <c r="AF21" s="214">
        <f>SUMIFS('Job Number'!$K$2:$K$290,'Job Number'!$A$2:$A$290,'Line Output'!AF$1,'Job Number'!$B$2:$B$290,'Line Output'!$C21,'Job Number'!$E$2:$E$290,'Line Output'!$A$20)</f>
        <v>0</v>
      </c>
      <c r="AG21" s="214">
        <f>SUMIFS('Job Number'!$K$2:$K$290,'Job Number'!$A$2:$A$290,'Line Output'!AG$1,'Job Number'!$B$2:$B$290,'Line Output'!$C21,'Job Number'!$E$2:$E$290,'Line Output'!$A$20)</f>
        <v>0</v>
      </c>
      <c r="AH21" s="214">
        <f>SUMIFS('Job Number'!$K$2:$K$290,'Job Number'!$A$2:$A$290,'Line Output'!AH$1,'Job Number'!$B$2:$B$290,'Line Output'!$C21,'Job Number'!$E$2:$E$290,'Line Output'!$A$20)</f>
        <v>0</v>
      </c>
    </row>
    <row r="22" spans="1:34">
      <c r="B22" s="214"/>
      <c r="C22" s="239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</row>
    <row r="23" spans="1:34" ht="13.5" customHeight="1">
      <c r="A23" s="61" t="str">
        <f>'FG TYPE'!B16</f>
        <v>W01-03000032</v>
      </c>
      <c r="B23" s="61" t="str">
        <f>'FG TYPE'!C16</f>
        <v>0,320 A</v>
      </c>
      <c r="C23" s="238">
        <f>SUM(B24:B24)</f>
        <v>0</v>
      </c>
      <c r="D23" s="215">
        <f t="shared" ref="D23:AH23" si="7">SUM(D24:D24)</f>
        <v>0</v>
      </c>
      <c r="E23" s="215">
        <f t="shared" si="7"/>
        <v>0</v>
      </c>
      <c r="F23" s="215">
        <f t="shared" si="7"/>
        <v>0</v>
      </c>
      <c r="G23" s="215">
        <f t="shared" si="7"/>
        <v>0</v>
      </c>
      <c r="H23" s="215">
        <f t="shared" si="7"/>
        <v>0</v>
      </c>
      <c r="I23" s="215">
        <f t="shared" si="7"/>
        <v>0</v>
      </c>
      <c r="J23" s="215">
        <f t="shared" si="7"/>
        <v>0</v>
      </c>
      <c r="K23" s="215">
        <f t="shared" si="7"/>
        <v>0</v>
      </c>
      <c r="L23" s="215">
        <f t="shared" si="7"/>
        <v>0</v>
      </c>
      <c r="M23" s="215">
        <f t="shared" si="7"/>
        <v>0</v>
      </c>
      <c r="N23" s="215">
        <f t="shared" si="7"/>
        <v>0</v>
      </c>
      <c r="O23" s="215">
        <f t="shared" si="7"/>
        <v>0</v>
      </c>
      <c r="P23" s="215">
        <f t="shared" si="7"/>
        <v>0</v>
      </c>
      <c r="Q23" s="215">
        <f t="shared" si="7"/>
        <v>0</v>
      </c>
      <c r="R23" s="215">
        <f t="shared" si="7"/>
        <v>0</v>
      </c>
      <c r="S23" s="215">
        <f t="shared" si="7"/>
        <v>0</v>
      </c>
      <c r="T23" s="215">
        <f t="shared" si="7"/>
        <v>0</v>
      </c>
      <c r="U23" s="215">
        <f t="shared" si="7"/>
        <v>0</v>
      </c>
      <c r="V23" s="215">
        <f t="shared" si="7"/>
        <v>0</v>
      </c>
      <c r="W23" s="215">
        <f t="shared" si="7"/>
        <v>0</v>
      </c>
      <c r="X23" s="215">
        <f t="shared" si="7"/>
        <v>0</v>
      </c>
      <c r="Y23" s="215">
        <f t="shared" si="7"/>
        <v>0</v>
      </c>
      <c r="Z23" s="215">
        <f t="shared" si="7"/>
        <v>0</v>
      </c>
      <c r="AA23" s="215">
        <f t="shared" si="7"/>
        <v>0</v>
      </c>
      <c r="AB23" s="215">
        <f t="shared" si="7"/>
        <v>0</v>
      </c>
      <c r="AC23" s="215">
        <f t="shared" si="7"/>
        <v>0</v>
      </c>
      <c r="AD23" s="215">
        <f t="shared" si="7"/>
        <v>0</v>
      </c>
      <c r="AE23" s="215">
        <f t="shared" si="7"/>
        <v>0</v>
      </c>
      <c r="AF23" s="215">
        <f t="shared" si="7"/>
        <v>0</v>
      </c>
      <c r="AG23" s="215">
        <f t="shared" si="7"/>
        <v>0</v>
      </c>
      <c r="AH23" s="215">
        <f t="shared" si="7"/>
        <v>0</v>
      </c>
    </row>
    <row r="24" spans="1:34">
      <c r="B24" s="214">
        <f>SUM(D24:AG24)</f>
        <v>0</v>
      </c>
      <c r="C24" s="239" t="str">
        <f>'FG TYPE'!E16</f>
        <v>S01</v>
      </c>
      <c r="D24" s="214">
        <f>SUMIFS('Job Number'!$K$2:$K$290,'Job Number'!$A$2:$A$290,'Line Output'!D$1,'Job Number'!$B$2:$B$290,'Line Output'!$C24,'Job Number'!$E$2:$E$290,'Line Output'!$A$23)</f>
        <v>0</v>
      </c>
      <c r="E24" s="214">
        <f>SUMIFS('Job Number'!$K$2:$K$290,'Job Number'!$A$2:$A$290,'Line Output'!E$1,'Job Number'!$B$2:$B$290,'Line Output'!$C24,'Job Number'!$E$2:$E$290,'Line Output'!$A$23)</f>
        <v>0</v>
      </c>
      <c r="F24" s="214">
        <f>SUMIFS('Job Number'!$K$2:$K$290,'Job Number'!$A$2:$A$290,'Line Output'!F$1,'Job Number'!$B$2:$B$290,'Line Output'!$C24,'Job Number'!$E$2:$E$290,'Line Output'!$A$23)</f>
        <v>0</v>
      </c>
      <c r="G24" s="214">
        <f>SUMIFS('Job Number'!$K$2:$K$290,'Job Number'!$A$2:$A$290,'Line Output'!G$1,'Job Number'!$B$2:$B$290,'Line Output'!$C24,'Job Number'!$E$2:$E$290,'Line Output'!$A$23)</f>
        <v>0</v>
      </c>
      <c r="H24" s="214">
        <f>SUMIFS('Job Number'!$K$2:$K$290,'Job Number'!$A$2:$A$290,'Line Output'!H$1,'Job Number'!$B$2:$B$290,'Line Output'!$C24,'Job Number'!$E$2:$E$290,'Line Output'!$A$23)</f>
        <v>0</v>
      </c>
      <c r="I24" s="214">
        <f>SUMIFS('Job Number'!$K$2:$K$290,'Job Number'!$A$2:$A$290,'Line Output'!I$1,'Job Number'!$B$2:$B$290,'Line Output'!$C24,'Job Number'!$E$2:$E$290,'Line Output'!$A$23)</f>
        <v>0</v>
      </c>
      <c r="J24" s="214">
        <f>SUMIFS('Job Number'!$K$2:$K$290,'Job Number'!$A$2:$A$290,'Line Output'!J$1,'Job Number'!$B$2:$B$290,'Line Output'!$C24,'Job Number'!$E$2:$E$290,'Line Output'!$A$23)</f>
        <v>0</v>
      </c>
      <c r="K24" s="214">
        <f>SUMIFS('Job Number'!$K$2:$K$290,'Job Number'!$A$2:$A$290,'Line Output'!K$1,'Job Number'!$B$2:$B$290,'Line Output'!$C24,'Job Number'!$E$2:$E$290,'Line Output'!$A$23)</f>
        <v>0</v>
      </c>
      <c r="L24" s="214">
        <f>SUMIFS('Job Number'!$K$2:$K$290,'Job Number'!$A$2:$A$290,'Line Output'!L$1,'Job Number'!$B$2:$B$290,'Line Output'!$C24,'Job Number'!$E$2:$E$290,'Line Output'!$A$23)</f>
        <v>0</v>
      </c>
      <c r="M24" s="214">
        <f>SUMIFS('Job Number'!$K$2:$K$290,'Job Number'!$A$2:$A$290,'Line Output'!M$1,'Job Number'!$B$2:$B$290,'Line Output'!$C24,'Job Number'!$E$2:$E$290,'Line Output'!$A$23)</f>
        <v>0</v>
      </c>
      <c r="N24" s="214">
        <f>SUMIFS('Job Number'!$K$2:$K$290,'Job Number'!$A$2:$A$290,'Line Output'!N$1,'Job Number'!$B$2:$B$290,'Line Output'!$C24,'Job Number'!$E$2:$E$290,'Line Output'!$A$23)</f>
        <v>0</v>
      </c>
      <c r="O24" s="214">
        <f>SUMIFS('Job Number'!$K$2:$K$290,'Job Number'!$A$2:$A$290,'Line Output'!O$1,'Job Number'!$B$2:$B$290,'Line Output'!$C24,'Job Number'!$E$2:$E$290,'Line Output'!$A$23)</f>
        <v>0</v>
      </c>
      <c r="P24" s="214">
        <f>SUMIFS('Job Number'!$K$2:$K$290,'Job Number'!$A$2:$A$290,'Line Output'!P$1,'Job Number'!$B$2:$B$290,'Line Output'!$C24,'Job Number'!$E$2:$E$290,'Line Output'!$A$23)</f>
        <v>0</v>
      </c>
      <c r="Q24" s="214">
        <f>SUMIFS('Job Number'!$K$2:$K$290,'Job Number'!$A$2:$A$290,'Line Output'!Q$1,'Job Number'!$B$2:$B$290,'Line Output'!$C24,'Job Number'!$E$2:$E$290,'Line Output'!$A$23)</f>
        <v>0</v>
      </c>
      <c r="R24" s="214">
        <f>SUMIFS('Job Number'!$K$2:$K$290,'Job Number'!$A$2:$A$290,'Line Output'!R$1,'Job Number'!$B$2:$B$290,'Line Output'!$C24,'Job Number'!$E$2:$E$290,'Line Output'!$A$23)</f>
        <v>0</v>
      </c>
      <c r="S24" s="214">
        <f>SUMIFS('Job Number'!$K$2:$K$290,'Job Number'!$A$2:$A$290,'Line Output'!S$1,'Job Number'!$B$2:$B$290,'Line Output'!$C24,'Job Number'!$E$2:$E$290,'Line Output'!$A$23)</f>
        <v>0</v>
      </c>
      <c r="T24" s="214">
        <f>SUMIFS('Job Number'!$K$2:$K$290,'Job Number'!$A$2:$A$290,'Line Output'!T$1,'Job Number'!$B$2:$B$290,'Line Output'!$C24,'Job Number'!$E$2:$E$290,'Line Output'!$A$23)</f>
        <v>0</v>
      </c>
      <c r="U24" s="214">
        <f>SUMIFS('Job Number'!$K$2:$K$290,'Job Number'!$A$2:$A$290,'Line Output'!U$1,'Job Number'!$B$2:$B$290,'Line Output'!$C24,'Job Number'!$E$2:$E$290,'Line Output'!$A$23)</f>
        <v>0</v>
      </c>
      <c r="V24" s="214">
        <f>SUMIFS('Job Number'!$K$2:$K$290,'Job Number'!$A$2:$A$290,'Line Output'!V$1,'Job Number'!$B$2:$B$290,'Line Output'!$C24,'Job Number'!$E$2:$E$290,'Line Output'!$A$23)</f>
        <v>0</v>
      </c>
      <c r="W24" s="214">
        <f>SUMIFS('Job Number'!$K$2:$K$290,'Job Number'!$A$2:$A$290,'Line Output'!W$1,'Job Number'!$B$2:$B$290,'Line Output'!$C24,'Job Number'!$E$2:$E$290,'Line Output'!$A$23)</f>
        <v>0</v>
      </c>
      <c r="X24" s="214">
        <f>SUMIFS('Job Number'!$K$2:$K$290,'Job Number'!$A$2:$A$290,'Line Output'!X$1,'Job Number'!$B$2:$B$290,'Line Output'!$C24,'Job Number'!$E$2:$E$290,'Line Output'!$A$23)</f>
        <v>0</v>
      </c>
      <c r="Y24" s="214">
        <f>SUMIFS('Job Number'!$K$2:$K$290,'Job Number'!$A$2:$A$290,'Line Output'!Y$1,'Job Number'!$B$2:$B$290,'Line Output'!$C24,'Job Number'!$E$2:$E$290,'Line Output'!$A$23)</f>
        <v>0</v>
      </c>
      <c r="Z24" s="214">
        <f>SUMIFS('Job Number'!$K$2:$K$290,'Job Number'!$A$2:$A$290,'Line Output'!Z$1,'Job Number'!$B$2:$B$290,'Line Output'!$C24,'Job Number'!$E$2:$E$290,'Line Output'!$A$23)</f>
        <v>0</v>
      </c>
      <c r="AA24" s="214">
        <f>SUMIFS('Job Number'!$K$2:$K$290,'Job Number'!$A$2:$A$290,'Line Output'!AA$1,'Job Number'!$B$2:$B$290,'Line Output'!$C24,'Job Number'!$E$2:$E$290,'Line Output'!$A$23)</f>
        <v>0</v>
      </c>
      <c r="AB24" s="214">
        <f>SUMIFS('Job Number'!$K$2:$K$290,'Job Number'!$A$2:$A$290,'Line Output'!AB$1,'Job Number'!$B$2:$B$290,'Line Output'!$C24,'Job Number'!$E$2:$E$290,'Line Output'!$A$23)</f>
        <v>0</v>
      </c>
      <c r="AC24" s="214">
        <f>SUMIFS('Job Number'!$K$2:$K$290,'Job Number'!$A$2:$A$290,'Line Output'!AC$1,'Job Number'!$B$2:$B$290,'Line Output'!$C24,'Job Number'!$E$2:$E$290,'Line Output'!$A$23)</f>
        <v>0</v>
      </c>
      <c r="AD24" s="214">
        <f>SUMIFS('Job Number'!$K$2:$K$290,'Job Number'!$A$2:$A$290,'Line Output'!AD$1,'Job Number'!$B$2:$B$290,'Line Output'!$C24,'Job Number'!$E$2:$E$290,'Line Output'!$A$23)</f>
        <v>0</v>
      </c>
      <c r="AE24" s="214">
        <f>SUMIFS('Job Number'!$K$2:$K$290,'Job Number'!$A$2:$A$290,'Line Output'!AE$1,'Job Number'!$B$2:$B$290,'Line Output'!$C24,'Job Number'!$E$2:$E$290,'Line Output'!$A$23)</f>
        <v>0</v>
      </c>
      <c r="AF24" s="214">
        <f>SUMIFS('Job Number'!$K$2:$K$290,'Job Number'!$A$2:$A$290,'Line Output'!AF$1,'Job Number'!$B$2:$B$290,'Line Output'!$C24,'Job Number'!$E$2:$E$290,'Line Output'!$A$23)</f>
        <v>0</v>
      </c>
      <c r="AG24" s="214">
        <f>SUMIFS('Job Number'!$K$2:$K$290,'Job Number'!$A$2:$A$290,'Line Output'!AG$1,'Job Number'!$B$2:$B$290,'Line Output'!$C24,'Job Number'!$E$2:$E$290,'Line Output'!$A$23)</f>
        <v>0</v>
      </c>
      <c r="AH24" s="214">
        <f>SUMIFS('Job Number'!$K$2:$K$290,'Job Number'!$A$2:$A$290,'Line Output'!AH$1,'Job Number'!$B$2:$B$290,'Line Output'!$C24,'Job Number'!$E$2:$E$290,'Line Output'!$A$23)</f>
        <v>0</v>
      </c>
    </row>
    <row r="25" spans="1:34">
      <c r="B25" s="64"/>
      <c r="C25" s="239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</row>
    <row r="26" spans="1:34" ht="13.5" customHeight="1">
      <c r="A26" s="61" t="str">
        <f>'FG TYPE'!B8</f>
        <v>W01-04040001</v>
      </c>
      <c r="B26" s="61" t="str">
        <f>'FG TYPE'!C8</f>
        <v>0,080 UEW</v>
      </c>
      <c r="C26" s="238">
        <f>SUM(B27:B27)</f>
        <v>1672.8200000000002</v>
      </c>
      <c r="D26" s="215">
        <f t="shared" ref="D26:AH26" si="8">SUM(D27:D27)</f>
        <v>224.62</v>
      </c>
      <c r="E26" s="215">
        <f t="shared" si="8"/>
        <v>161.74</v>
      </c>
      <c r="F26" s="215">
        <f t="shared" si="8"/>
        <v>0</v>
      </c>
      <c r="G26" s="215">
        <f t="shared" si="8"/>
        <v>3.86</v>
      </c>
      <c r="H26" s="215">
        <f t="shared" si="8"/>
        <v>0</v>
      </c>
      <c r="I26" s="215">
        <f t="shared" si="8"/>
        <v>0</v>
      </c>
      <c r="J26" s="215">
        <f t="shared" si="8"/>
        <v>0</v>
      </c>
      <c r="K26" s="215">
        <f t="shared" si="8"/>
        <v>0</v>
      </c>
      <c r="L26" s="215">
        <f t="shared" si="8"/>
        <v>0</v>
      </c>
      <c r="M26" s="215">
        <f t="shared" si="8"/>
        <v>0</v>
      </c>
      <c r="N26" s="215">
        <f t="shared" si="8"/>
        <v>0</v>
      </c>
      <c r="O26" s="215">
        <f t="shared" si="8"/>
        <v>146.80000000000001</v>
      </c>
      <c r="P26" s="215">
        <f t="shared" si="8"/>
        <v>154.6</v>
      </c>
      <c r="Q26" s="215">
        <f t="shared" si="8"/>
        <v>29.44</v>
      </c>
      <c r="R26" s="215">
        <f t="shared" si="8"/>
        <v>0</v>
      </c>
      <c r="S26" s="215">
        <f t="shared" si="8"/>
        <v>0</v>
      </c>
      <c r="T26" s="215">
        <f t="shared" si="8"/>
        <v>0</v>
      </c>
      <c r="U26" s="215">
        <f t="shared" si="8"/>
        <v>0</v>
      </c>
      <c r="V26" s="215">
        <f t="shared" si="8"/>
        <v>96.04</v>
      </c>
      <c r="W26" s="215">
        <f t="shared" si="8"/>
        <v>131.66</v>
      </c>
      <c r="X26" s="215">
        <f t="shared" si="8"/>
        <v>97.66</v>
      </c>
      <c r="Y26" s="215">
        <f t="shared" si="8"/>
        <v>65.760000000000005</v>
      </c>
      <c r="Z26" s="215">
        <f t="shared" si="8"/>
        <v>0</v>
      </c>
      <c r="AA26" s="215">
        <f t="shared" si="8"/>
        <v>0</v>
      </c>
      <c r="AB26" s="215">
        <f t="shared" si="8"/>
        <v>111.94</v>
      </c>
      <c r="AC26" s="215">
        <f t="shared" si="8"/>
        <v>204.92</v>
      </c>
      <c r="AD26" s="215">
        <f t="shared" si="8"/>
        <v>195.84</v>
      </c>
      <c r="AE26" s="215">
        <f t="shared" si="8"/>
        <v>47.94</v>
      </c>
      <c r="AF26" s="215">
        <f t="shared" si="8"/>
        <v>0</v>
      </c>
      <c r="AG26" s="215">
        <f t="shared" si="8"/>
        <v>0</v>
      </c>
      <c r="AH26" s="215">
        <f t="shared" si="8"/>
        <v>0</v>
      </c>
    </row>
    <row r="27" spans="1:34">
      <c r="B27" s="214">
        <f>SUM(D27:AG27)</f>
        <v>1672.8200000000002</v>
      </c>
      <c r="C27" s="239" t="str">
        <f>'FG TYPE'!E8</f>
        <v>S01</v>
      </c>
      <c r="D27" s="214">
        <f>SUMIFS('Job Number'!$K$2:$K$290,'Job Number'!$A$2:$A$290,'Line Output'!D$1,'Job Number'!$B$2:$B$290,'Line Output'!$C27,'Job Number'!$E$2:$E$290,'Line Output'!$A$26)</f>
        <v>224.62</v>
      </c>
      <c r="E27" s="214">
        <f>SUMIFS('Job Number'!$K$2:$K$290,'Job Number'!$A$2:$A$290,'Line Output'!E$1,'Job Number'!$B$2:$B$290,'Line Output'!$C27,'Job Number'!$E$2:$E$290,'Line Output'!$A$26)</f>
        <v>161.74</v>
      </c>
      <c r="F27" s="214">
        <f>SUMIFS('Job Number'!$K$2:$K$290,'Job Number'!$A$2:$A$290,'Line Output'!F$1,'Job Number'!$B$2:$B$290,'Line Output'!$C27,'Job Number'!$E$2:$E$290,'Line Output'!$A$26)</f>
        <v>0</v>
      </c>
      <c r="G27" s="214">
        <f>SUMIFS('Job Number'!$K$2:$K$290,'Job Number'!$A$2:$A$290,'Line Output'!G$1,'Job Number'!$B$2:$B$290,'Line Output'!$C27,'Job Number'!$E$2:$E$290,'Line Output'!$A$26)</f>
        <v>3.86</v>
      </c>
      <c r="H27" s="214">
        <f>SUMIFS('Job Number'!$K$2:$K$290,'Job Number'!$A$2:$A$290,'Line Output'!H$1,'Job Number'!$B$2:$B$290,'Line Output'!$C27,'Job Number'!$E$2:$E$290,'Line Output'!$A$26)</f>
        <v>0</v>
      </c>
      <c r="I27" s="214">
        <f>SUMIFS('Job Number'!$K$2:$K$290,'Job Number'!$A$2:$A$290,'Line Output'!I$1,'Job Number'!$B$2:$B$290,'Line Output'!$C27,'Job Number'!$E$2:$E$290,'Line Output'!$A$26)</f>
        <v>0</v>
      </c>
      <c r="J27" s="214">
        <f>SUMIFS('Job Number'!$K$2:$K$290,'Job Number'!$A$2:$A$290,'Line Output'!J$1,'Job Number'!$B$2:$B$290,'Line Output'!$C27,'Job Number'!$E$2:$E$290,'Line Output'!$A$26)</f>
        <v>0</v>
      </c>
      <c r="K27" s="214">
        <f>SUMIFS('Job Number'!$K$2:$K$290,'Job Number'!$A$2:$A$290,'Line Output'!K$1,'Job Number'!$B$2:$B$290,'Line Output'!$C27,'Job Number'!$E$2:$E$290,'Line Output'!$A$26)</f>
        <v>0</v>
      </c>
      <c r="L27" s="214">
        <f>SUMIFS('Job Number'!$K$2:$K$290,'Job Number'!$A$2:$A$290,'Line Output'!L$1,'Job Number'!$B$2:$B$290,'Line Output'!$C27,'Job Number'!$E$2:$E$290,'Line Output'!$A$26)</f>
        <v>0</v>
      </c>
      <c r="M27" s="214">
        <f>SUMIFS('Job Number'!$K$2:$K$290,'Job Number'!$A$2:$A$290,'Line Output'!M$1,'Job Number'!$B$2:$B$290,'Line Output'!$C27,'Job Number'!$E$2:$E$290,'Line Output'!$A$26)</f>
        <v>0</v>
      </c>
      <c r="N27" s="214">
        <f>SUMIFS('Job Number'!$K$2:$K$290,'Job Number'!$A$2:$A$290,'Line Output'!N$1,'Job Number'!$B$2:$B$290,'Line Output'!$C27,'Job Number'!$E$2:$E$290,'Line Output'!$A$26)</f>
        <v>0</v>
      </c>
      <c r="O27" s="214">
        <f>SUMIFS('Job Number'!$K$2:$K$290,'Job Number'!$A$2:$A$290,'Line Output'!O$1,'Job Number'!$B$2:$B$290,'Line Output'!$C27,'Job Number'!$E$2:$E$290,'Line Output'!$A$26)</f>
        <v>146.80000000000001</v>
      </c>
      <c r="P27" s="214">
        <f>SUMIFS('Job Number'!$K$2:$K$290,'Job Number'!$A$2:$A$290,'Line Output'!P$1,'Job Number'!$B$2:$B$290,'Line Output'!$C27,'Job Number'!$E$2:$E$290,'Line Output'!$A$26)</f>
        <v>154.6</v>
      </c>
      <c r="Q27" s="214">
        <f>SUMIFS('Job Number'!$K$2:$K$290,'Job Number'!$A$2:$A$290,'Line Output'!Q$1,'Job Number'!$B$2:$B$290,'Line Output'!$C27,'Job Number'!$E$2:$E$290,'Line Output'!$A$26)</f>
        <v>29.44</v>
      </c>
      <c r="R27" s="214">
        <f>SUMIFS('Job Number'!$K$2:$K$290,'Job Number'!$A$2:$A$290,'Line Output'!R$1,'Job Number'!$B$2:$B$290,'Line Output'!$C27,'Job Number'!$E$2:$E$290,'Line Output'!$A$26)</f>
        <v>0</v>
      </c>
      <c r="S27" s="214">
        <f>SUMIFS('Job Number'!$K$2:$K$290,'Job Number'!$A$2:$A$290,'Line Output'!S$1,'Job Number'!$B$2:$B$290,'Line Output'!$C27,'Job Number'!$E$2:$E$290,'Line Output'!$A$26)</f>
        <v>0</v>
      </c>
      <c r="T27" s="214">
        <f>SUMIFS('Job Number'!$K$2:$K$290,'Job Number'!$A$2:$A$290,'Line Output'!T$1,'Job Number'!$B$2:$B$290,'Line Output'!$C27,'Job Number'!$E$2:$E$290,'Line Output'!$A$26)</f>
        <v>0</v>
      </c>
      <c r="U27" s="214">
        <f>SUMIFS('Job Number'!$K$2:$K$290,'Job Number'!$A$2:$A$290,'Line Output'!U$1,'Job Number'!$B$2:$B$290,'Line Output'!$C27,'Job Number'!$E$2:$E$290,'Line Output'!$A$26)</f>
        <v>0</v>
      </c>
      <c r="V27" s="214">
        <f>SUMIFS('Job Number'!$K$2:$K$290,'Job Number'!$A$2:$A$290,'Line Output'!V$1,'Job Number'!$B$2:$B$290,'Line Output'!$C27,'Job Number'!$E$2:$E$290,'Line Output'!$A$26)</f>
        <v>96.04</v>
      </c>
      <c r="W27" s="214">
        <f>SUMIFS('Job Number'!$K$2:$K$290,'Job Number'!$A$2:$A$290,'Line Output'!W$1,'Job Number'!$B$2:$B$290,'Line Output'!$C27,'Job Number'!$E$2:$E$290,'Line Output'!$A$26)</f>
        <v>131.66</v>
      </c>
      <c r="X27" s="214">
        <f>SUMIFS('Job Number'!$K$2:$K$290,'Job Number'!$A$2:$A$290,'Line Output'!X$1,'Job Number'!$B$2:$B$290,'Line Output'!$C27,'Job Number'!$E$2:$E$290,'Line Output'!$A$26)</f>
        <v>97.66</v>
      </c>
      <c r="Y27" s="214">
        <f>SUMIFS('Job Number'!$K$2:$K$290,'Job Number'!$A$2:$A$290,'Line Output'!Y$1,'Job Number'!$B$2:$B$290,'Line Output'!$C27,'Job Number'!$E$2:$E$290,'Line Output'!$A$26)</f>
        <v>65.760000000000005</v>
      </c>
      <c r="Z27" s="214">
        <f>SUMIFS('Job Number'!$K$2:$K$290,'Job Number'!$A$2:$A$290,'Line Output'!Z$1,'Job Number'!$B$2:$B$290,'Line Output'!$C27,'Job Number'!$E$2:$E$290,'Line Output'!$A$26)</f>
        <v>0</v>
      </c>
      <c r="AA27" s="214">
        <f>SUMIFS('Job Number'!$K$2:$K$290,'Job Number'!$A$2:$A$290,'Line Output'!AA$1,'Job Number'!$B$2:$B$290,'Line Output'!$C27,'Job Number'!$E$2:$E$290,'Line Output'!$A$26)</f>
        <v>0</v>
      </c>
      <c r="AB27" s="214">
        <f>SUMIFS('Job Number'!$K$2:$K$290,'Job Number'!$A$2:$A$290,'Line Output'!AB$1,'Job Number'!$B$2:$B$290,'Line Output'!$C27,'Job Number'!$E$2:$E$290,'Line Output'!$A$26)</f>
        <v>111.94</v>
      </c>
      <c r="AC27" s="214">
        <f>SUMIFS('Job Number'!$K$2:$K$290,'Job Number'!$A$2:$A$290,'Line Output'!AC$1,'Job Number'!$B$2:$B$290,'Line Output'!$C27,'Job Number'!$E$2:$E$290,'Line Output'!$A$26)</f>
        <v>204.92</v>
      </c>
      <c r="AD27" s="214">
        <f>SUMIFS('Job Number'!$K$2:$K$290,'Job Number'!$A$2:$A$290,'Line Output'!AD$1,'Job Number'!$B$2:$B$290,'Line Output'!$C27,'Job Number'!$E$2:$E$290,'Line Output'!$A$26)</f>
        <v>195.84</v>
      </c>
      <c r="AE27" s="214">
        <f>SUMIFS('Job Number'!$K$2:$K$290,'Job Number'!$A$2:$A$290,'Line Output'!AE$1,'Job Number'!$B$2:$B$290,'Line Output'!$C27,'Job Number'!$E$2:$E$290,'Line Output'!$A$26)</f>
        <v>47.94</v>
      </c>
      <c r="AF27" s="214">
        <f>SUMIFS('Job Number'!$K$2:$K$290,'Job Number'!$A$2:$A$290,'Line Output'!AF$1,'Job Number'!$B$2:$B$290,'Line Output'!$C27,'Job Number'!$E$2:$E$290,'Line Output'!$A$26)</f>
        <v>0</v>
      </c>
      <c r="AG27" s="214">
        <f>SUMIFS('Job Number'!$K$2:$K$290,'Job Number'!$A$2:$A$290,'Line Output'!AG$1,'Job Number'!$B$2:$B$290,'Line Output'!$C27,'Job Number'!$E$2:$E$290,'Line Output'!$A$26)</f>
        <v>0</v>
      </c>
      <c r="AH27" s="214">
        <f>SUMIFS('Job Number'!$K$2:$K$290,'Job Number'!$A$2:$A$290,'Line Output'!AH$1,'Job Number'!$B$2:$B$290,'Line Output'!$C27,'Job Number'!$E$2:$E$290,'Line Output'!$A$26)</f>
        <v>0</v>
      </c>
    </row>
    <row r="28" spans="1:34">
      <c r="B28" s="64"/>
      <c r="C28" s="239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</row>
    <row r="29" spans="1:34" ht="13.5" customHeight="1">
      <c r="A29" s="61" t="str">
        <f>'FG TYPE'!B9</f>
        <v>W01-04040011-Y</v>
      </c>
      <c r="B29" s="61" t="str">
        <f>'FG TYPE'!C9</f>
        <v>0,080 T</v>
      </c>
      <c r="C29" s="238">
        <f>SUM(B30:B30)</f>
        <v>86.139999999999986</v>
      </c>
      <c r="D29" s="215">
        <f t="shared" ref="D29:AH29" si="9">SUM(D30:D30)</f>
        <v>0</v>
      </c>
      <c r="E29" s="215">
        <f t="shared" si="9"/>
        <v>0</v>
      </c>
      <c r="F29" s="215">
        <f t="shared" si="9"/>
        <v>0</v>
      </c>
      <c r="G29" s="215">
        <f t="shared" si="9"/>
        <v>0</v>
      </c>
      <c r="H29" s="215">
        <f t="shared" si="9"/>
        <v>9.02</v>
      </c>
      <c r="I29" s="215">
        <f t="shared" si="9"/>
        <v>6.2</v>
      </c>
      <c r="J29" s="215">
        <f t="shared" si="9"/>
        <v>0</v>
      </c>
      <c r="K29" s="215">
        <f t="shared" si="9"/>
        <v>3.76</v>
      </c>
      <c r="L29" s="215">
        <f t="shared" si="9"/>
        <v>0</v>
      </c>
      <c r="M29" s="215">
        <f t="shared" si="9"/>
        <v>0</v>
      </c>
      <c r="N29" s="215">
        <f t="shared" si="9"/>
        <v>0</v>
      </c>
      <c r="O29" s="215">
        <f t="shared" si="9"/>
        <v>0</v>
      </c>
      <c r="P29" s="215">
        <f t="shared" si="9"/>
        <v>0</v>
      </c>
      <c r="Q29" s="215">
        <f t="shared" si="9"/>
        <v>0</v>
      </c>
      <c r="R29" s="215">
        <f t="shared" si="9"/>
        <v>0</v>
      </c>
      <c r="S29" s="215">
        <f t="shared" si="9"/>
        <v>0</v>
      </c>
      <c r="T29" s="215">
        <f t="shared" si="9"/>
        <v>0</v>
      </c>
      <c r="U29" s="215">
        <f t="shared" si="9"/>
        <v>0</v>
      </c>
      <c r="V29" s="215">
        <f t="shared" si="9"/>
        <v>0</v>
      </c>
      <c r="W29" s="215">
        <f t="shared" si="9"/>
        <v>0</v>
      </c>
      <c r="X29" s="215">
        <f t="shared" si="9"/>
        <v>8.58</v>
      </c>
      <c r="Y29" s="215">
        <f t="shared" si="9"/>
        <v>12.98</v>
      </c>
      <c r="Z29" s="215">
        <f t="shared" si="9"/>
        <v>0</v>
      </c>
      <c r="AA29" s="215">
        <f t="shared" si="9"/>
        <v>0</v>
      </c>
      <c r="AB29" s="215">
        <f t="shared" si="9"/>
        <v>12.96</v>
      </c>
      <c r="AC29" s="215">
        <f t="shared" si="9"/>
        <v>12.58</v>
      </c>
      <c r="AD29" s="215">
        <f t="shared" si="9"/>
        <v>10.74</v>
      </c>
      <c r="AE29" s="215">
        <f t="shared" si="9"/>
        <v>9.32</v>
      </c>
      <c r="AF29" s="215">
        <f t="shared" si="9"/>
        <v>0</v>
      </c>
      <c r="AG29" s="215">
        <f t="shared" si="9"/>
        <v>0</v>
      </c>
      <c r="AH29" s="215">
        <f t="shared" si="9"/>
        <v>0</v>
      </c>
    </row>
    <row r="30" spans="1:34">
      <c r="B30" s="214">
        <f>SUM(D30:AG30)</f>
        <v>86.139999999999986</v>
      </c>
      <c r="C30" s="239" t="str">
        <f>'FG TYPE'!E9</f>
        <v>S01</v>
      </c>
      <c r="D30" s="214">
        <f>SUMIFS('Job Number'!$K$2:$K$290,'Job Number'!$A$2:$A$290,'Line Output'!D$1,'Job Number'!$B$2:$B$290,'Line Output'!$C30,'Job Number'!$E$2:$E$290,'Line Output'!$A$29)</f>
        <v>0</v>
      </c>
      <c r="E30" s="214">
        <f>SUMIFS('Job Number'!$K$2:$K$290,'Job Number'!$A$2:$A$290,'Line Output'!E$1,'Job Number'!$B$2:$B$290,'Line Output'!$C30,'Job Number'!$E$2:$E$290,'Line Output'!$A$29)</f>
        <v>0</v>
      </c>
      <c r="F30" s="214">
        <f>SUMIFS('Job Number'!$K$2:$K$290,'Job Number'!$A$2:$A$290,'Line Output'!F$1,'Job Number'!$B$2:$B$290,'Line Output'!$C30,'Job Number'!$E$2:$E$290,'Line Output'!$A$29)</f>
        <v>0</v>
      </c>
      <c r="G30" s="214">
        <f>SUMIFS('Job Number'!$K$2:$K$290,'Job Number'!$A$2:$A$290,'Line Output'!G$1,'Job Number'!$B$2:$B$290,'Line Output'!$C30,'Job Number'!$E$2:$E$290,'Line Output'!$A$29)</f>
        <v>0</v>
      </c>
      <c r="H30" s="214">
        <f>SUMIFS('Job Number'!$K$2:$K$290,'Job Number'!$A$2:$A$290,'Line Output'!H$1,'Job Number'!$B$2:$B$290,'Line Output'!$C30,'Job Number'!$E$2:$E$290,'Line Output'!$A$29)</f>
        <v>9.02</v>
      </c>
      <c r="I30" s="214">
        <f>SUMIFS('Job Number'!$K$2:$K$290,'Job Number'!$A$2:$A$290,'Line Output'!I$1,'Job Number'!$B$2:$B$290,'Line Output'!$C30,'Job Number'!$E$2:$E$290,'Line Output'!$A$29)</f>
        <v>6.2</v>
      </c>
      <c r="J30" s="214">
        <f>SUMIFS('Job Number'!$K$2:$K$290,'Job Number'!$A$2:$A$290,'Line Output'!J$1,'Job Number'!$B$2:$B$290,'Line Output'!$C30,'Job Number'!$E$2:$E$290,'Line Output'!$A$29)</f>
        <v>0</v>
      </c>
      <c r="K30" s="214">
        <f>SUMIFS('Job Number'!$K$2:$K$290,'Job Number'!$A$2:$A$290,'Line Output'!K$1,'Job Number'!$B$2:$B$290,'Line Output'!$C30,'Job Number'!$E$2:$E$290,'Line Output'!$A$29)</f>
        <v>3.76</v>
      </c>
      <c r="L30" s="214">
        <f>SUMIFS('Job Number'!$K$2:$K$290,'Job Number'!$A$2:$A$290,'Line Output'!L$1,'Job Number'!$B$2:$B$290,'Line Output'!$C30,'Job Number'!$E$2:$E$290,'Line Output'!$A$29)</f>
        <v>0</v>
      </c>
      <c r="M30" s="214">
        <f>SUMIFS('Job Number'!$K$2:$K$290,'Job Number'!$A$2:$A$290,'Line Output'!M$1,'Job Number'!$B$2:$B$290,'Line Output'!$C30,'Job Number'!$E$2:$E$290,'Line Output'!$A$29)</f>
        <v>0</v>
      </c>
      <c r="N30" s="214">
        <f>SUMIFS('Job Number'!$K$2:$K$290,'Job Number'!$A$2:$A$290,'Line Output'!N$1,'Job Number'!$B$2:$B$290,'Line Output'!$C30,'Job Number'!$E$2:$E$290,'Line Output'!$A$29)</f>
        <v>0</v>
      </c>
      <c r="O30" s="214">
        <f>SUMIFS('Job Number'!$K$2:$K$290,'Job Number'!$A$2:$A$290,'Line Output'!O$1,'Job Number'!$B$2:$B$290,'Line Output'!$C30,'Job Number'!$E$2:$E$290,'Line Output'!$A$29)</f>
        <v>0</v>
      </c>
      <c r="P30" s="214">
        <f>SUMIFS('Job Number'!$K$2:$K$290,'Job Number'!$A$2:$A$290,'Line Output'!P$1,'Job Number'!$B$2:$B$290,'Line Output'!$C30,'Job Number'!$E$2:$E$290,'Line Output'!$A$29)</f>
        <v>0</v>
      </c>
      <c r="Q30" s="214">
        <f>SUMIFS('Job Number'!$K$2:$K$290,'Job Number'!$A$2:$A$290,'Line Output'!Q$1,'Job Number'!$B$2:$B$290,'Line Output'!$C30,'Job Number'!$E$2:$E$290,'Line Output'!$A$29)</f>
        <v>0</v>
      </c>
      <c r="R30" s="214">
        <f>SUMIFS('Job Number'!$K$2:$K$290,'Job Number'!$A$2:$A$290,'Line Output'!R$1,'Job Number'!$B$2:$B$290,'Line Output'!$C30,'Job Number'!$E$2:$E$290,'Line Output'!$A$29)</f>
        <v>0</v>
      </c>
      <c r="S30" s="214">
        <f>SUMIFS('Job Number'!$K$2:$K$290,'Job Number'!$A$2:$A$290,'Line Output'!S$1,'Job Number'!$B$2:$B$290,'Line Output'!$C30,'Job Number'!$E$2:$E$290,'Line Output'!$A$29)</f>
        <v>0</v>
      </c>
      <c r="T30" s="214">
        <f>SUMIFS('Job Number'!$K$2:$K$290,'Job Number'!$A$2:$A$290,'Line Output'!T$1,'Job Number'!$B$2:$B$290,'Line Output'!$C30,'Job Number'!$E$2:$E$290,'Line Output'!$A$29)</f>
        <v>0</v>
      </c>
      <c r="U30" s="214">
        <f>SUMIFS('Job Number'!$K$2:$K$290,'Job Number'!$A$2:$A$290,'Line Output'!U$1,'Job Number'!$B$2:$B$290,'Line Output'!$C30,'Job Number'!$E$2:$E$290,'Line Output'!$A$29)</f>
        <v>0</v>
      </c>
      <c r="V30" s="214">
        <f>SUMIFS('Job Number'!$K$2:$K$290,'Job Number'!$A$2:$A$290,'Line Output'!V$1,'Job Number'!$B$2:$B$290,'Line Output'!$C30,'Job Number'!$E$2:$E$290,'Line Output'!$A$29)</f>
        <v>0</v>
      </c>
      <c r="W30" s="214">
        <f>SUMIFS('Job Number'!$K$2:$K$290,'Job Number'!$A$2:$A$290,'Line Output'!W$1,'Job Number'!$B$2:$B$290,'Line Output'!$C30,'Job Number'!$E$2:$E$290,'Line Output'!$A$29)</f>
        <v>0</v>
      </c>
      <c r="X30" s="214">
        <f>SUMIFS('Job Number'!$K$2:$K$290,'Job Number'!$A$2:$A$290,'Line Output'!X$1,'Job Number'!$B$2:$B$290,'Line Output'!$C30,'Job Number'!$E$2:$E$290,'Line Output'!$A$29)</f>
        <v>8.58</v>
      </c>
      <c r="Y30" s="214">
        <f>SUMIFS('Job Number'!$K$2:$K$290,'Job Number'!$A$2:$A$290,'Line Output'!Y$1,'Job Number'!$B$2:$B$290,'Line Output'!$C30,'Job Number'!$E$2:$E$290,'Line Output'!$A$29)</f>
        <v>12.98</v>
      </c>
      <c r="Z30" s="214">
        <f>SUMIFS('Job Number'!$K$2:$K$290,'Job Number'!$A$2:$A$290,'Line Output'!Z$1,'Job Number'!$B$2:$B$290,'Line Output'!$C30,'Job Number'!$E$2:$E$290,'Line Output'!$A$29)</f>
        <v>0</v>
      </c>
      <c r="AA30" s="214">
        <f>SUMIFS('Job Number'!$K$2:$K$290,'Job Number'!$A$2:$A$290,'Line Output'!AA$1,'Job Number'!$B$2:$B$290,'Line Output'!$C30,'Job Number'!$E$2:$E$290,'Line Output'!$A$29)</f>
        <v>0</v>
      </c>
      <c r="AB30" s="214">
        <f>SUMIFS('Job Number'!$K$2:$K$290,'Job Number'!$A$2:$A$290,'Line Output'!AB$1,'Job Number'!$B$2:$B$290,'Line Output'!$C30,'Job Number'!$E$2:$E$290,'Line Output'!$A$29)</f>
        <v>12.96</v>
      </c>
      <c r="AC30" s="214">
        <f>SUMIFS('Job Number'!$K$2:$K$290,'Job Number'!$A$2:$A$290,'Line Output'!AC$1,'Job Number'!$B$2:$B$290,'Line Output'!$C30,'Job Number'!$E$2:$E$290,'Line Output'!$A$29)</f>
        <v>12.58</v>
      </c>
      <c r="AD30" s="214">
        <f>SUMIFS('Job Number'!$K$2:$K$290,'Job Number'!$A$2:$A$290,'Line Output'!AD$1,'Job Number'!$B$2:$B$290,'Line Output'!$C30,'Job Number'!$E$2:$E$290,'Line Output'!$A$29)</f>
        <v>10.74</v>
      </c>
      <c r="AE30" s="214">
        <f>SUMIFS('Job Number'!$K$2:$K$290,'Job Number'!$A$2:$A$290,'Line Output'!AE$1,'Job Number'!$B$2:$B$290,'Line Output'!$C30,'Job Number'!$E$2:$E$290,'Line Output'!$A$29)</f>
        <v>9.32</v>
      </c>
      <c r="AF30" s="214">
        <f>SUMIFS('Job Number'!$K$2:$K$290,'Job Number'!$A$2:$A$290,'Line Output'!AF$1,'Job Number'!$B$2:$B$290,'Line Output'!$C30,'Job Number'!$E$2:$E$290,'Line Output'!$A$29)</f>
        <v>0</v>
      </c>
      <c r="AG30" s="214">
        <f>SUMIFS('Job Number'!$K$2:$K$290,'Job Number'!$A$2:$A$290,'Line Output'!AG$1,'Job Number'!$B$2:$B$290,'Line Output'!$C30,'Job Number'!$E$2:$E$290,'Line Output'!$A$29)</f>
        <v>0</v>
      </c>
      <c r="AH30" s="214">
        <f>SUMIFS('Job Number'!$K$2:$K$290,'Job Number'!$A$2:$A$290,'Line Output'!AH$1,'Job Number'!$B$2:$B$290,'Line Output'!$C30,'Job Number'!$E$2:$E$290,'Line Output'!$A$29)</f>
        <v>0</v>
      </c>
    </row>
    <row r="31" spans="1:34">
      <c r="B31" s="64"/>
      <c r="C31" s="239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</row>
    <row r="32" spans="1:34" ht="13.5" customHeight="1">
      <c r="A32" s="61" t="str">
        <f>'FG TYPE'!B10</f>
        <v>W01-04040013-Y</v>
      </c>
      <c r="B32" s="61" t="str">
        <f>'FG TYPE'!C10</f>
        <v>0,254 T</v>
      </c>
      <c r="C32" s="238">
        <f>SUM(B33:B33)</f>
        <v>0</v>
      </c>
      <c r="D32" s="215">
        <f t="shared" ref="D32:AH32" si="10">SUM(D33:D33)</f>
        <v>0</v>
      </c>
      <c r="E32" s="215">
        <f t="shared" si="10"/>
        <v>0</v>
      </c>
      <c r="F32" s="215">
        <f t="shared" si="10"/>
        <v>0</v>
      </c>
      <c r="G32" s="215">
        <f t="shared" si="10"/>
        <v>0</v>
      </c>
      <c r="H32" s="215">
        <f t="shared" si="10"/>
        <v>0</v>
      </c>
      <c r="I32" s="215">
        <f t="shared" si="10"/>
        <v>0</v>
      </c>
      <c r="J32" s="215">
        <f t="shared" si="10"/>
        <v>0</v>
      </c>
      <c r="K32" s="215">
        <f t="shared" si="10"/>
        <v>0</v>
      </c>
      <c r="L32" s="215">
        <f t="shared" si="10"/>
        <v>0</v>
      </c>
      <c r="M32" s="215">
        <f t="shared" si="10"/>
        <v>0</v>
      </c>
      <c r="N32" s="215">
        <f t="shared" si="10"/>
        <v>0</v>
      </c>
      <c r="O32" s="215">
        <f t="shared" si="10"/>
        <v>0</v>
      </c>
      <c r="P32" s="215">
        <f t="shared" si="10"/>
        <v>0</v>
      </c>
      <c r="Q32" s="215">
        <f t="shared" si="10"/>
        <v>0</v>
      </c>
      <c r="R32" s="215">
        <f t="shared" si="10"/>
        <v>0</v>
      </c>
      <c r="S32" s="215">
        <f t="shared" si="10"/>
        <v>0</v>
      </c>
      <c r="T32" s="215">
        <f t="shared" si="10"/>
        <v>0</v>
      </c>
      <c r="U32" s="215">
        <f t="shared" si="10"/>
        <v>0</v>
      </c>
      <c r="V32" s="215">
        <f t="shared" si="10"/>
        <v>0</v>
      </c>
      <c r="W32" s="215">
        <f t="shared" si="10"/>
        <v>0</v>
      </c>
      <c r="X32" s="215">
        <f t="shared" si="10"/>
        <v>0</v>
      </c>
      <c r="Y32" s="215">
        <f t="shared" si="10"/>
        <v>0</v>
      </c>
      <c r="Z32" s="215">
        <f t="shared" si="10"/>
        <v>0</v>
      </c>
      <c r="AA32" s="215">
        <f t="shared" si="10"/>
        <v>0</v>
      </c>
      <c r="AB32" s="215">
        <f t="shared" si="10"/>
        <v>0</v>
      </c>
      <c r="AC32" s="215">
        <f t="shared" si="10"/>
        <v>0</v>
      </c>
      <c r="AD32" s="215">
        <f t="shared" si="10"/>
        <v>0</v>
      </c>
      <c r="AE32" s="215">
        <f t="shared" si="10"/>
        <v>0</v>
      </c>
      <c r="AF32" s="215">
        <f t="shared" si="10"/>
        <v>0</v>
      </c>
      <c r="AG32" s="215">
        <f t="shared" si="10"/>
        <v>0</v>
      </c>
      <c r="AH32" s="215">
        <f t="shared" si="10"/>
        <v>0</v>
      </c>
    </row>
    <row r="33" spans="1:34">
      <c r="B33" s="64">
        <f>SUM(D33:AG33)</f>
        <v>0</v>
      </c>
      <c r="C33" s="177" t="str">
        <f>'FG TYPE'!E10</f>
        <v>S01</v>
      </c>
      <c r="D33" s="214">
        <f>SUMIFS('Job Number'!$K$2:$K$290,'Job Number'!$A$2:$A$290,'Line Output'!D$1,'Job Number'!$B$2:$B$290,'Line Output'!$C33,'Job Number'!$E$2:$E$290,'Line Output'!$A$32)</f>
        <v>0</v>
      </c>
      <c r="E33" s="214">
        <f>SUMIFS('Job Number'!$K$2:$K$290,'Job Number'!$A$2:$A$290,'Line Output'!E$1,'Job Number'!$B$2:$B$290,'Line Output'!$C33,'Job Number'!$E$2:$E$290,'Line Output'!$A$32)</f>
        <v>0</v>
      </c>
      <c r="F33" s="214">
        <f>SUMIFS('Job Number'!$K$2:$K$290,'Job Number'!$A$2:$A$290,'Line Output'!F$1,'Job Number'!$B$2:$B$290,'Line Output'!$C33,'Job Number'!$E$2:$E$290,'Line Output'!$A$32)</f>
        <v>0</v>
      </c>
      <c r="G33" s="214">
        <f>SUMIFS('Job Number'!$K$2:$K$290,'Job Number'!$A$2:$A$290,'Line Output'!G$1,'Job Number'!$B$2:$B$290,'Line Output'!$C33,'Job Number'!$E$2:$E$290,'Line Output'!$A$32)</f>
        <v>0</v>
      </c>
      <c r="H33" s="214">
        <f>SUMIFS('Job Number'!$K$2:$K$290,'Job Number'!$A$2:$A$290,'Line Output'!H$1,'Job Number'!$B$2:$B$290,'Line Output'!$C33,'Job Number'!$E$2:$E$290,'Line Output'!$A$32)</f>
        <v>0</v>
      </c>
      <c r="I33" s="214">
        <f>SUMIFS('Job Number'!$K$2:$K$290,'Job Number'!$A$2:$A$290,'Line Output'!I$1,'Job Number'!$B$2:$B$290,'Line Output'!$C33,'Job Number'!$E$2:$E$290,'Line Output'!$A$32)</f>
        <v>0</v>
      </c>
      <c r="J33" s="214">
        <f>SUMIFS('Job Number'!$K$2:$K$290,'Job Number'!$A$2:$A$290,'Line Output'!J$1,'Job Number'!$B$2:$B$290,'Line Output'!$C33,'Job Number'!$E$2:$E$290,'Line Output'!$A$32)</f>
        <v>0</v>
      </c>
      <c r="K33" s="214">
        <f>SUMIFS('Job Number'!$K$2:$K$290,'Job Number'!$A$2:$A$290,'Line Output'!K$1,'Job Number'!$B$2:$B$290,'Line Output'!$C33,'Job Number'!$E$2:$E$290,'Line Output'!$A$32)</f>
        <v>0</v>
      </c>
      <c r="L33" s="214">
        <f>SUMIFS('Job Number'!$K$2:$K$290,'Job Number'!$A$2:$A$290,'Line Output'!L$1,'Job Number'!$B$2:$B$290,'Line Output'!$C33,'Job Number'!$E$2:$E$290,'Line Output'!$A$32)</f>
        <v>0</v>
      </c>
      <c r="M33" s="214">
        <f>SUMIFS('Job Number'!$K$2:$K$290,'Job Number'!$A$2:$A$290,'Line Output'!M$1,'Job Number'!$B$2:$B$290,'Line Output'!$C33,'Job Number'!$E$2:$E$290,'Line Output'!$A$32)</f>
        <v>0</v>
      </c>
      <c r="N33" s="214">
        <f>SUMIFS('Job Number'!$K$2:$K$290,'Job Number'!$A$2:$A$290,'Line Output'!N$1,'Job Number'!$B$2:$B$290,'Line Output'!$C33,'Job Number'!$E$2:$E$290,'Line Output'!$A$32)</f>
        <v>0</v>
      </c>
      <c r="O33" s="214">
        <f>SUMIFS('Job Number'!$K$2:$K$290,'Job Number'!$A$2:$A$290,'Line Output'!O$1,'Job Number'!$B$2:$B$290,'Line Output'!$C33,'Job Number'!$E$2:$E$290,'Line Output'!$A$32)</f>
        <v>0</v>
      </c>
      <c r="P33" s="214">
        <f>SUMIFS('Job Number'!$K$2:$K$290,'Job Number'!$A$2:$A$290,'Line Output'!P$1,'Job Number'!$B$2:$B$290,'Line Output'!$C33,'Job Number'!$E$2:$E$290,'Line Output'!$A$32)</f>
        <v>0</v>
      </c>
      <c r="Q33" s="214">
        <f>SUMIFS('Job Number'!$K$2:$K$290,'Job Number'!$A$2:$A$290,'Line Output'!Q$1,'Job Number'!$B$2:$B$290,'Line Output'!$C33,'Job Number'!$E$2:$E$290,'Line Output'!$A$32)</f>
        <v>0</v>
      </c>
      <c r="R33" s="214">
        <f>SUMIFS('Job Number'!$K$2:$K$290,'Job Number'!$A$2:$A$290,'Line Output'!R$1,'Job Number'!$B$2:$B$290,'Line Output'!$C33,'Job Number'!$E$2:$E$290,'Line Output'!$A$32)</f>
        <v>0</v>
      </c>
      <c r="S33" s="214">
        <f>SUMIFS('Job Number'!$K$2:$K$290,'Job Number'!$A$2:$A$290,'Line Output'!S$1,'Job Number'!$B$2:$B$290,'Line Output'!$C33,'Job Number'!$E$2:$E$290,'Line Output'!$A$32)</f>
        <v>0</v>
      </c>
      <c r="T33" s="214">
        <f>SUMIFS('Job Number'!$K$2:$K$290,'Job Number'!$A$2:$A$290,'Line Output'!T$1,'Job Number'!$B$2:$B$290,'Line Output'!$C33,'Job Number'!$E$2:$E$290,'Line Output'!$A$32)</f>
        <v>0</v>
      </c>
      <c r="U33" s="214">
        <f>SUMIFS('Job Number'!$K$2:$K$290,'Job Number'!$A$2:$A$290,'Line Output'!U$1,'Job Number'!$B$2:$B$290,'Line Output'!$C33,'Job Number'!$E$2:$E$290,'Line Output'!$A$32)</f>
        <v>0</v>
      </c>
      <c r="V33" s="214">
        <f>SUMIFS('Job Number'!$K$2:$K$290,'Job Number'!$A$2:$A$290,'Line Output'!V$1,'Job Number'!$B$2:$B$290,'Line Output'!$C33,'Job Number'!$E$2:$E$290,'Line Output'!$A$32)</f>
        <v>0</v>
      </c>
      <c r="W33" s="214">
        <f>SUMIFS('Job Number'!$K$2:$K$290,'Job Number'!$A$2:$A$290,'Line Output'!W$1,'Job Number'!$B$2:$B$290,'Line Output'!$C33,'Job Number'!$E$2:$E$290,'Line Output'!$A$32)</f>
        <v>0</v>
      </c>
      <c r="X33" s="214">
        <f>SUMIFS('Job Number'!$K$2:$K$290,'Job Number'!$A$2:$A$290,'Line Output'!X$1,'Job Number'!$B$2:$B$290,'Line Output'!$C33,'Job Number'!$E$2:$E$290,'Line Output'!$A$32)</f>
        <v>0</v>
      </c>
      <c r="Y33" s="214">
        <f>SUMIFS('Job Number'!$K$2:$K$290,'Job Number'!$A$2:$A$290,'Line Output'!Y$1,'Job Number'!$B$2:$B$290,'Line Output'!$C33,'Job Number'!$E$2:$E$290,'Line Output'!$A$32)</f>
        <v>0</v>
      </c>
      <c r="Z33" s="214">
        <f>SUMIFS('Job Number'!$K$2:$K$290,'Job Number'!$A$2:$A$290,'Line Output'!Z$1,'Job Number'!$B$2:$B$290,'Line Output'!$C33,'Job Number'!$E$2:$E$290,'Line Output'!$A$32)</f>
        <v>0</v>
      </c>
      <c r="AA33" s="214">
        <f>SUMIFS('Job Number'!$K$2:$K$290,'Job Number'!$A$2:$A$290,'Line Output'!AA$1,'Job Number'!$B$2:$B$290,'Line Output'!$C33,'Job Number'!$E$2:$E$290,'Line Output'!$A$32)</f>
        <v>0</v>
      </c>
      <c r="AB33" s="214">
        <f>SUMIFS('Job Number'!$K$2:$K$290,'Job Number'!$A$2:$A$290,'Line Output'!AB$1,'Job Number'!$B$2:$B$290,'Line Output'!$C33,'Job Number'!$E$2:$E$290,'Line Output'!$A$32)</f>
        <v>0</v>
      </c>
      <c r="AC33" s="214">
        <f>SUMIFS('Job Number'!$K$2:$K$290,'Job Number'!$A$2:$A$290,'Line Output'!AC$1,'Job Number'!$B$2:$B$290,'Line Output'!$C33,'Job Number'!$E$2:$E$290,'Line Output'!$A$32)</f>
        <v>0</v>
      </c>
      <c r="AD33" s="214">
        <f>SUMIFS('Job Number'!$K$2:$K$290,'Job Number'!$A$2:$A$290,'Line Output'!AD$1,'Job Number'!$B$2:$B$290,'Line Output'!$C33,'Job Number'!$E$2:$E$290,'Line Output'!$A$32)</f>
        <v>0</v>
      </c>
      <c r="AE33" s="214">
        <f>SUMIFS('Job Number'!$K$2:$K$290,'Job Number'!$A$2:$A$290,'Line Output'!AE$1,'Job Number'!$B$2:$B$290,'Line Output'!$C33,'Job Number'!$E$2:$E$290,'Line Output'!$A$32)</f>
        <v>0</v>
      </c>
      <c r="AF33" s="214">
        <f>SUMIFS('Job Number'!$K$2:$K$290,'Job Number'!$A$2:$A$290,'Line Output'!AF$1,'Job Number'!$B$2:$B$290,'Line Output'!$C33,'Job Number'!$E$2:$E$290,'Line Output'!$A$32)</f>
        <v>0</v>
      </c>
      <c r="AG33" s="214">
        <f>SUMIFS('Job Number'!$K$2:$K$290,'Job Number'!$A$2:$A$290,'Line Output'!AG$1,'Job Number'!$B$2:$B$290,'Line Output'!$C33,'Job Number'!$E$2:$E$290,'Line Output'!$A$32)</f>
        <v>0</v>
      </c>
      <c r="AH33" s="214">
        <f>SUMIFS('Job Number'!$K$2:$K$290,'Job Number'!$A$2:$A$290,'Line Output'!AH$1,'Job Number'!$B$2:$B$290,'Line Output'!$C33,'Job Number'!$E$2:$E$290,'Line Output'!$A$32)</f>
        <v>0</v>
      </c>
    </row>
    <row r="34" spans="1:34">
      <c r="B34" s="64"/>
      <c r="C34" s="2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</row>
    <row r="35" spans="1:34" ht="13.5" customHeight="1">
      <c r="A35" s="61" t="str">
        <f>'FG TYPE'!B14</f>
        <v>W01-04040012</v>
      </c>
      <c r="B35" s="61" t="str">
        <f>'FG TYPE'!C14</f>
        <v>0,100 T</v>
      </c>
      <c r="C35" s="238">
        <f>SUM(B36:B36)</f>
        <v>111.14</v>
      </c>
      <c r="D35" s="215">
        <f t="shared" ref="D35:AH35" si="11">SUM(D36:D36)</f>
        <v>0</v>
      </c>
      <c r="E35" s="215">
        <f t="shared" si="11"/>
        <v>0</v>
      </c>
      <c r="F35" s="215">
        <f t="shared" si="11"/>
        <v>0</v>
      </c>
      <c r="G35" s="215">
        <f t="shared" si="11"/>
        <v>0</v>
      </c>
      <c r="H35" s="215">
        <f t="shared" si="11"/>
        <v>12.44</v>
      </c>
      <c r="I35" s="215">
        <f t="shared" si="11"/>
        <v>3.66</v>
      </c>
      <c r="J35" s="215">
        <f t="shared" si="11"/>
        <v>0</v>
      </c>
      <c r="K35" s="215">
        <f t="shared" si="11"/>
        <v>0</v>
      </c>
      <c r="L35" s="215">
        <f t="shared" si="11"/>
        <v>0</v>
      </c>
      <c r="M35" s="215">
        <f t="shared" si="11"/>
        <v>0</v>
      </c>
      <c r="N35" s="215">
        <f t="shared" si="11"/>
        <v>0</v>
      </c>
      <c r="O35" s="215">
        <f t="shared" si="11"/>
        <v>0</v>
      </c>
      <c r="P35" s="215">
        <f t="shared" si="11"/>
        <v>0</v>
      </c>
      <c r="Q35" s="215">
        <f t="shared" si="11"/>
        <v>0</v>
      </c>
      <c r="R35" s="215">
        <f t="shared" si="11"/>
        <v>0</v>
      </c>
      <c r="S35" s="215">
        <f t="shared" si="11"/>
        <v>0</v>
      </c>
      <c r="T35" s="215">
        <f t="shared" si="11"/>
        <v>0</v>
      </c>
      <c r="U35" s="215">
        <f t="shared" si="11"/>
        <v>0</v>
      </c>
      <c r="V35" s="215">
        <f t="shared" si="11"/>
        <v>0</v>
      </c>
      <c r="W35" s="215">
        <f t="shared" si="11"/>
        <v>0</v>
      </c>
      <c r="X35" s="215">
        <f t="shared" si="11"/>
        <v>10</v>
      </c>
      <c r="Y35" s="215">
        <f t="shared" si="11"/>
        <v>0</v>
      </c>
      <c r="Z35" s="215">
        <f t="shared" si="11"/>
        <v>0</v>
      </c>
      <c r="AA35" s="215">
        <f t="shared" si="11"/>
        <v>0</v>
      </c>
      <c r="AB35" s="215">
        <f t="shared" si="11"/>
        <v>0</v>
      </c>
      <c r="AC35" s="215">
        <f t="shared" si="11"/>
        <v>0</v>
      </c>
      <c r="AD35" s="215">
        <f t="shared" si="11"/>
        <v>37.06</v>
      </c>
      <c r="AE35" s="215">
        <f t="shared" si="11"/>
        <v>47.98</v>
      </c>
      <c r="AF35" s="215">
        <f t="shared" si="11"/>
        <v>0</v>
      </c>
      <c r="AG35" s="215">
        <f t="shared" si="11"/>
        <v>0</v>
      </c>
      <c r="AH35" s="215">
        <f t="shared" si="11"/>
        <v>0</v>
      </c>
    </row>
    <row r="36" spans="1:34">
      <c r="B36" s="214">
        <f>SUM(D36:AG36)</f>
        <v>111.14</v>
      </c>
      <c r="C36" s="177" t="str">
        <f>'FG TYPE'!E14</f>
        <v>S01</v>
      </c>
      <c r="D36" s="214">
        <f>SUMIFS('Job Number'!$K$2:$K$290,'Job Number'!$A$2:$A$290,'Line Output'!D$1,'Job Number'!$B$2:$B$290,'Line Output'!$C36,'Job Number'!$E$2:$E$290,'Line Output'!$A$35)</f>
        <v>0</v>
      </c>
      <c r="E36" s="214">
        <f>SUMIFS('Job Number'!$K$2:$K$290,'Job Number'!$A$2:$A$290,'Line Output'!E$1,'Job Number'!$B$2:$B$290,'Line Output'!$C36,'Job Number'!$E$2:$E$290,'Line Output'!$A$35)</f>
        <v>0</v>
      </c>
      <c r="F36" s="214">
        <f>SUMIFS('Job Number'!$K$2:$K$290,'Job Number'!$A$2:$A$290,'Line Output'!F$1,'Job Number'!$B$2:$B$290,'Line Output'!$C36,'Job Number'!$E$2:$E$290,'Line Output'!$A$35)</f>
        <v>0</v>
      </c>
      <c r="G36" s="214">
        <f>SUMIFS('Job Number'!$K$2:$K$290,'Job Number'!$A$2:$A$290,'Line Output'!G$1,'Job Number'!$B$2:$B$290,'Line Output'!$C36,'Job Number'!$E$2:$E$290,'Line Output'!$A$35)</f>
        <v>0</v>
      </c>
      <c r="H36" s="214">
        <f>SUMIFS('Job Number'!$K$2:$K$290,'Job Number'!$A$2:$A$290,'Line Output'!H$1,'Job Number'!$B$2:$B$290,'Line Output'!$C36,'Job Number'!$E$2:$E$290,'Line Output'!$A$35)</f>
        <v>12.44</v>
      </c>
      <c r="I36" s="214">
        <f>SUMIFS('Job Number'!$K$2:$K$290,'Job Number'!$A$2:$A$290,'Line Output'!I$1,'Job Number'!$B$2:$B$290,'Line Output'!$C36,'Job Number'!$E$2:$E$290,'Line Output'!$A$35)</f>
        <v>3.66</v>
      </c>
      <c r="J36" s="214">
        <f>SUMIFS('Job Number'!$K$2:$K$290,'Job Number'!$A$2:$A$290,'Line Output'!J$1,'Job Number'!$B$2:$B$290,'Line Output'!$C36,'Job Number'!$E$2:$E$290,'Line Output'!$A$35)</f>
        <v>0</v>
      </c>
      <c r="K36" s="214">
        <f>SUMIFS('Job Number'!$K$2:$K$290,'Job Number'!$A$2:$A$290,'Line Output'!K$1,'Job Number'!$B$2:$B$290,'Line Output'!$C36,'Job Number'!$E$2:$E$290,'Line Output'!$A$35)</f>
        <v>0</v>
      </c>
      <c r="L36" s="214">
        <f>SUMIFS('Job Number'!$K$2:$K$290,'Job Number'!$A$2:$A$290,'Line Output'!L$1,'Job Number'!$B$2:$B$290,'Line Output'!$C36,'Job Number'!$E$2:$E$290,'Line Output'!$A$35)</f>
        <v>0</v>
      </c>
      <c r="M36" s="214">
        <f>SUMIFS('Job Number'!$K$2:$K$290,'Job Number'!$A$2:$A$290,'Line Output'!M$1,'Job Number'!$B$2:$B$290,'Line Output'!$C36,'Job Number'!$E$2:$E$290,'Line Output'!$A$35)</f>
        <v>0</v>
      </c>
      <c r="N36" s="214">
        <f>SUMIFS('Job Number'!$K$2:$K$290,'Job Number'!$A$2:$A$290,'Line Output'!N$1,'Job Number'!$B$2:$B$290,'Line Output'!$C36,'Job Number'!$E$2:$E$290,'Line Output'!$A$35)</f>
        <v>0</v>
      </c>
      <c r="O36" s="214">
        <f>SUMIFS('Job Number'!$K$2:$K$290,'Job Number'!$A$2:$A$290,'Line Output'!O$1,'Job Number'!$B$2:$B$290,'Line Output'!$C36,'Job Number'!$E$2:$E$290,'Line Output'!$A$35)</f>
        <v>0</v>
      </c>
      <c r="P36" s="214">
        <f>SUMIFS('Job Number'!$K$2:$K$290,'Job Number'!$A$2:$A$290,'Line Output'!P$1,'Job Number'!$B$2:$B$290,'Line Output'!$C36,'Job Number'!$E$2:$E$290,'Line Output'!$A$35)</f>
        <v>0</v>
      </c>
      <c r="Q36" s="214">
        <f>SUMIFS('Job Number'!$K$2:$K$290,'Job Number'!$A$2:$A$290,'Line Output'!Q$1,'Job Number'!$B$2:$B$290,'Line Output'!$C36,'Job Number'!$E$2:$E$290,'Line Output'!$A$35)</f>
        <v>0</v>
      </c>
      <c r="R36" s="214">
        <f>SUMIFS('Job Number'!$K$2:$K$290,'Job Number'!$A$2:$A$290,'Line Output'!R$1,'Job Number'!$B$2:$B$290,'Line Output'!$C36,'Job Number'!$E$2:$E$290,'Line Output'!$A$35)</f>
        <v>0</v>
      </c>
      <c r="S36" s="214">
        <f>SUMIFS('Job Number'!$K$2:$K$290,'Job Number'!$A$2:$A$290,'Line Output'!S$1,'Job Number'!$B$2:$B$290,'Line Output'!$C36,'Job Number'!$E$2:$E$290,'Line Output'!$A$35)</f>
        <v>0</v>
      </c>
      <c r="T36" s="214">
        <f>SUMIFS('Job Number'!$K$2:$K$290,'Job Number'!$A$2:$A$290,'Line Output'!T$1,'Job Number'!$B$2:$B$290,'Line Output'!$C36,'Job Number'!$E$2:$E$290,'Line Output'!$A$35)</f>
        <v>0</v>
      </c>
      <c r="U36" s="214">
        <f>SUMIFS('Job Number'!$K$2:$K$290,'Job Number'!$A$2:$A$290,'Line Output'!U$1,'Job Number'!$B$2:$B$290,'Line Output'!$C36,'Job Number'!$E$2:$E$290,'Line Output'!$A$35)</f>
        <v>0</v>
      </c>
      <c r="V36" s="214">
        <f>SUMIFS('Job Number'!$K$2:$K$290,'Job Number'!$A$2:$A$290,'Line Output'!V$1,'Job Number'!$B$2:$B$290,'Line Output'!$C36,'Job Number'!$E$2:$E$290,'Line Output'!$A$35)</f>
        <v>0</v>
      </c>
      <c r="W36" s="214">
        <f>SUMIFS('Job Number'!$K$2:$K$290,'Job Number'!$A$2:$A$290,'Line Output'!W$1,'Job Number'!$B$2:$B$290,'Line Output'!$C36,'Job Number'!$E$2:$E$290,'Line Output'!$A$35)</f>
        <v>0</v>
      </c>
      <c r="X36" s="214">
        <f>SUMIFS('Job Number'!$K$2:$K$290,'Job Number'!$A$2:$A$290,'Line Output'!X$1,'Job Number'!$B$2:$B$290,'Line Output'!$C36,'Job Number'!$E$2:$E$290,'Line Output'!$A$35)</f>
        <v>10</v>
      </c>
      <c r="Y36" s="214">
        <f>SUMIFS('Job Number'!$K$2:$K$290,'Job Number'!$A$2:$A$290,'Line Output'!Y$1,'Job Number'!$B$2:$B$290,'Line Output'!$C36,'Job Number'!$E$2:$E$290,'Line Output'!$A$35)</f>
        <v>0</v>
      </c>
      <c r="Z36" s="214">
        <f>SUMIFS('Job Number'!$K$2:$K$290,'Job Number'!$A$2:$A$290,'Line Output'!Z$1,'Job Number'!$B$2:$B$290,'Line Output'!$C36,'Job Number'!$E$2:$E$290,'Line Output'!$A$35)</f>
        <v>0</v>
      </c>
      <c r="AA36" s="214">
        <f>SUMIFS('Job Number'!$K$2:$K$290,'Job Number'!$A$2:$A$290,'Line Output'!AA$1,'Job Number'!$B$2:$B$290,'Line Output'!$C36,'Job Number'!$E$2:$E$290,'Line Output'!$A$35)</f>
        <v>0</v>
      </c>
      <c r="AB36" s="214">
        <f>SUMIFS('Job Number'!$K$2:$K$290,'Job Number'!$A$2:$A$290,'Line Output'!AB$1,'Job Number'!$B$2:$B$290,'Line Output'!$C36,'Job Number'!$E$2:$E$290,'Line Output'!$A$35)</f>
        <v>0</v>
      </c>
      <c r="AC36" s="214">
        <f>SUMIFS('Job Number'!$K$2:$K$290,'Job Number'!$A$2:$A$290,'Line Output'!AC$1,'Job Number'!$B$2:$B$290,'Line Output'!$C36,'Job Number'!$E$2:$E$290,'Line Output'!$A$35)</f>
        <v>0</v>
      </c>
      <c r="AD36" s="214">
        <f>SUMIFS('Job Number'!$K$2:$K$290,'Job Number'!$A$2:$A$290,'Line Output'!AD$1,'Job Number'!$B$2:$B$290,'Line Output'!$C36,'Job Number'!$E$2:$E$290,'Line Output'!$A$35)</f>
        <v>37.06</v>
      </c>
      <c r="AE36" s="214">
        <f>SUMIFS('Job Number'!$K$2:$K$290,'Job Number'!$A$2:$A$290,'Line Output'!AE$1,'Job Number'!$B$2:$B$290,'Line Output'!$C36,'Job Number'!$E$2:$E$290,'Line Output'!$A$35)</f>
        <v>47.98</v>
      </c>
      <c r="AF36" s="214">
        <f>SUMIFS('Job Number'!$K$2:$K$290,'Job Number'!$A$2:$A$290,'Line Output'!AF$1,'Job Number'!$B$2:$B$290,'Line Output'!$C36,'Job Number'!$E$2:$E$290,'Line Output'!$A$35)</f>
        <v>0</v>
      </c>
      <c r="AG36" s="214">
        <f>SUMIFS('Job Number'!$K$2:$K$290,'Job Number'!$A$2:$A$290,'Line Output'!AG$1,'Job Number'!$B$2:$B$290,'Line Output'!$C36,'Job Number'!$E$2:$E$290,'Line Output'!$A$35)</f>
        <v>0</v>
      </c>
      <c r="AH36" s="214">
        <f>SUMIFS('Job Number'!$K$2:$K$290,'Job Number'!$A$2:$A$290,'Line Output'!AH$1,'Job Number'!$B$2:$B$290,'Line Output'!$C36,'Job Number'!$E$2:$E$290,'Line Output'!$A$35)</f>
        <v>0</v>
      </c>
    </row>
    <row r="37" spans="1:34">
      <c r="B37" s="64"/>
      <c r="C37" s="239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</row>
    <row r="38" spans="1:34" ht="13.5" customHeight="1">
      <c r="A38" s="61" t="str">
        <f>'FG TYPE'!B11</f>
        <v>W01-04040015</v>
      </c>
      <c r="B38" s="61" t="str">
        <f>'FG TYPE'!C11</f>
        <v>0,127 T</v>
      </c>
      <c r="C38" s="238">
        <f>SUM(B39:B39)</f>
        <v>187.10000000000002</v>
      </c>
      <c r="D38" s="215">
        <f t="shared" ref="D38:AH38" si="12">SUM(D39:D39)</f>
        <v>0</v>
      </c>
      <c r="E38" s="215">
        <f t="shared" si="12"/>
        <v>0</v>
      </c>
      <c r="F38" s="215">
        <f t="shared" si="12"/>
        <v>0</v>
      </c>
      <c r="G38" s="215">
        <f t="shared" si="12"/>
        <v>0</v>
      </c>
      <c r="H38" s="215">
        <f t="shared" si="12"/>
        <v>0</v>
      </c>
      <c r="I38" s="215">
        <f t="shared" si="12"/>
        <v>0</v>
      </c>
      <c r="J38" s="215">
        <f t="shared" si="12"/>
        <v>0</v>
      </c>
      <c r="K38" s="215">
        <f t="shared" si="12"/>
        <v>0</v>
      </c>
      <c r="L38" s="215">
        <f t="shared" si="12"/>
        <v>0</v>
      </c>
      <c r="M38" s="215">
        <f t="shared" si="12"/>
        <v>0</v>
      </c>
      <c r="N38" s="215">
        <f t="shared" si="12"/>
        <v>0</v>
      </c>
      <c r="O38" s="215">
        <f t="shared" si="12"/>
        <v>0</v>
      </c>
      <c r="P38" s="215">
        <f t="shared" si="12"/>
        <v>44.62</v>
      </c>
      <c r="Q38" s="215">
        <f t="shared" si="12"/>
        <v>21.34</v>
      </c>
      <c r="R38" s="215">
        <f t="shared" si="12"/>
        <v>0</v>
      </c>
      <c r="S38" s="215">
        <f t="shared" si="12"/>
        <v>0</v>
      </c>
      <c r="T38" s="215">
        <f t="shared" si="12"/>
        <v>0</v>
      </c>
      <c r="U38" s="215">
        <f t="shared" si="12"/>
        <v>0</v>
      </c>
      <c r="V38" s="215">
        <f t="shared" si="12"/>
        <v>0</v>
      </c>
      <c r="W38" s="215">
        <f t="shared" si="12"/>
        <v>0</v>
      </c>
      <c r="X38" s="215">
        <f t="shared" si="12"/>
        <v>24.08</v>
      </c>
      <c r="Y38" s="215">
        <f t="shared" si="12"/>
        <v>27.68</v>
      </c>
      <c r="Z38" s="215">
        <f t="shared" si="12"/>
        <v>58.24</v>
      </c>
      <c r="AA38" s="215">
        <f t="shared" si="12"/>
        <v>0</v>
      </c>
      <c r="AB38" s="215">
        <f t="shared" si="12"/>
        <v>4.5599999999999996</v>
      </c>
      <c r="AC38" s="215">
        <f t="shared" si="12"/>
        <v>6.58</v>
      </c>
      <c r="AD38" s="215">
        <f t="shared" si="12"/>
        <v>0</v>
      </c>
      <c r="AE38" s="215">
        <f t="shared" si="12"/>
        <v>0</v>
      </c>
      <c r="AF38" s="215">
        <f t="shared" si="12"/>
        <v>0</v>
      </c>
      <c r="AG38" s="215">
        <f t="shared" si="12"/>
        <v>0</v>
      </c>
      <c r="AH38" s="215">
        <f t="shared" si="12"/>
        <v>0</v>
      </c>
    </row>
    <row r="39" spans="1:34">
      <c r="B39" s="214">
        <f>SUM(D39:AG39)</f>
        <v>187.10000000000002</v>
      </c>
      <c r="C39" s="177" t="str">
        <f>'FG TYPE'!E11</f>
        <v>S01</v>
      </c>
      <c r="D39" s="214">
        <f>SUMIFS('Job Number'!$K$2:$K$290,'Job Number'!$A$2:$A$290,'Line Output'!D$1,'Job Number'!$B$2:$B$290,'Line Output'!$C39,'Job Number'!$E$2:$E$290,'Line Output'!$A$38)</f>
        <v>0</v>
      </c>
      <c r="E39" s="214">
        <f>SUMIFS('Job Number'!$K$2:$K$290,'Job Number'!$A$2:$A$290,'Line Output'!E$1,'Job Number'!$B$2:$B$290,'Line Output'!$C39,'Job Number'!$E$2:$E$290,'Line Output'!$A$38)</f>
        <v>0</v>
      </c>
      <c r="F39" s="214">
        <f>SUMIFS('Job Number'!$K$2:$K$290,'Job Number'!$A$2:$A$290,'Line Output'!F$1,'Job Number'!$B$2:$B$290,'Line Output'!$C39,'Job Number'!$E$2:$E$290,'Line Output'!$A$38)</f>
        <v>0</v>
      </c>
      <c r="G39" s="214">
        <f>SUMIFS('Job Number'!$K$2:$K$290,'Job Number'!$A$2:$A$290,'Line Output'!G$1,'Job Number'!$B$2:$B$290,'Line Output'!$C39,'Job Number'!$E$2:$E$290,'Line Output'!$A$38)</f>
        <v>0</v>
      </c>
      <c r="H39" s="214">
        <f>SUMIFS('Job Number'!$K$2:$K$290,'Job Number'!$A$2:$A$290,'Line Output'!H$1,'Job Number'!$B$2:$B$290,'Line Output'!$C39,'Job Number'!$E$2:$E$290,'Line Output'!$A$38)</f>
        <v>0</v>
      </c>
      <c r="I39" s="214">
        <f>SUMIFS('Job Number'!$K$2:$K$290,'Job Number'!$A$2:$A$290,'Line Output'!I$1,'Job Number'!$B$2:$B$290,'Line Output'!$C39,'Job Number'!$E$2:$E$290,'Line Output'!$A$38)</f>
        <v>0</v>
      </c>
      <c r="J39" s="214">
        <f>SUMIFS('Job Number'!$K$2:$K$290,'Job Number'!$A$2:$A$290,'Line Output'!J$1,'Job Number'!$B$2:$B$290,'Line Output'!$C39,'Job Number'!$E$2:$E$290,'Line Output'!$A$38)</f>
        <v>0</v>
      </c>
      <c r="K39" s="214">
        <f>SUMIFS('Job Number'!$K$2:$K$290,'Job Number'!$A$2:$A$290,'Line Output'!K$1,'Job Number'!$B$2:$B$290,'Line Output'!$C39,'Job Number'!$E$2:$E$290,'Line Output'!$A$38)</f>
        <v>0</v>
      </c>
      <c r="L39" s="214">
        <f>SUMIFS('Job Number'!$K$2:$K$290,'Job Number'!$A$2:$A$290,'Line Output'!L$1,'Job Number'!$B$2:$B$290,'Line Output'!$C39,'Job Number'!$E$2:$E$290,'Line Output'!$A$38)</f>
        <v>0</v>
      </c>
      <c r="M39" s="214">
        <f>SUMIFS('Job Number'!$K$2:$K$290,'Job Number'!$A$2:$A$290,'Line Output'!M$1,'Job Number'!$B$2:$B$290,'Line Output'!$C39,'Job Number'!$E$2:$E$290,'Line Output'!$A$38)</f>
        <v>0</v>
      </c>
      <c r="N39" s="214">
        <f>SUMIFS('Job Number'!$K$2:$K$290,'Job Number'!$A$2:$A$290,'Line Output'!N$1,'Job Number'!$B$2:$B$290,'Line Output'!$C39,'Job Number'!$E$2:$E$290,'Line Output'!$A$38)</f>
        <v>0</v>
      </c>
      <c r="O39" s="214">
        <f>SUMIFS('Job Number'!$K$2:$K$290,'Job Number'!$A$2:$A$290,'Line Output'!O$1,'Job Number'!$B$2:$B$290,'Line Output'!$C39,'Job Number'!$E$2:$E$290,'Line Output'!$A$38)</f>
        <v>0</v>
      </c>
      <c r="P39" s="214">
        <f>SUMIFS('Job Number'!$K$2:$K$290,'Job Number'!$A$2:$A$290,'Line Output'!P$1,'Job Number'!$B$2:$B$290,'Line Output'!$C39,'Job Number'!$E$2:$E$290,'Line Output'!$A$38)</f>
        <v>44.62</v>
      </c>
      <c r="Q39" s="214">
        <f>SUMIFS('Job Number'!$K$2:$K$290,'Job Number'!$A$2:$A$290,'Line Output'!Q$1,'Job Number'!$B$2:$B$290,'Line Output'!$C39,'Job Number'!$E$2:$E$290,'Line Output'!$A$38)</f>
        <v>21.34</v>
      </c>
      <c r="R39" s="214">
        <f>SUMIFS('Job Number'!$K$2:$K$290,'Job Number'!$A$2:$A$290,'Line Output'!R$1,'Job Number'!$B$2:$B$290,'Line Output'!$C39,'Job Number'!$E$2:$E$290,'Line Output'!$A$38)</f>
        <v>0</v>
      </c>
      <c r="S39" s="214">
        <f>SUMIFS('Job Number'!$K$2:$K$290,'Job Number'!$A$2:$A$290,'Line Output'!S$1,'Job Number'!$B$2:$B$290,'Line Output'!$C39,'Job Number'!$E$2:$E$290,'Line Output'!$A$38)</f>
        <v>0</v>
      </c>
      <c r="T39" s="214">
        <f>SUMIFS('Job Number'!$K$2:$K$290,'Job Number'!$A$2:$A$290,'Line Output'!T$1,'Job Number'!$B$2:$B$290,'Line Output'!$C39,'Job Number'!$E$2:$E$290,'Line Output'!$A$38)</f>
        <v>0</v>
      </c>
      <c r="U39" s="214">
        <f>SUMIFS('Job Number'!$K$2:$K$290,'Job Number'!$A$2:$A$290,'Line Output'!U$1,'Job Number'!$B$2:$B$290,'Line Output'!$C39,'Job Number'!$E$2:$E$290,'Line Output'!$A$38)</f>
        <v>0</v>
      </c>
      <c r="V39" s="214">
        <f>SUMIFS('Job Number'!$K$2:$K$290,'Job Number'!$A$2:$A$290,'Line Output'!V$1,'Job Number'!$B$2:$B$290,'Line Output'!$C39,'Job Number'!$E$2:$E$290,'Line Output'!$A$38)</f>
        <v>0</v>
      </c>
      <c r="W39" s="214">
        <f>SUMIFS('Job Number'!$K$2:$K$290,'Job Number'!$A$2:$A$290,'Line Output'!W$1,'Job Number'!$B$2:$B$290,'Line Output'!$C39,'Job Number'!$E$2:$E$290,'Line Output'!$A$38)</f>
        <v>0</v>
      </c>
      <c r="X39" s="214">
        <f>SUMIFS('Job Number'!$K$2:$K$290,'Job Number'!$A$2:$A$290,'Line Output'!X$1,'Job Number'!$B$2:$B$290,'Line Output'!$C39,'Job Number'!$E$2:$E$290,'Line Output'!$A$38)</f>
        <v>24.08</v>
      </c>
      <c r="Y39" s="214">
        <f>SUMIFS('Job Number'!$K$2:$K$290,'Job Number'!$A$2:$A$290,'Line Output'!Y$1,'Job Number'!$B$2:$B$290,'Line Output'!$C39,'Job Number'!$E$2:$E$290,'Line Output'!$A$38)</f>
        <v>27.68</v>
      </c>
      <c r="Z39" s="214">
        <f>SUMIFS('Job Number'!$K$2:$K$290,'Job Number'!$A$2:$A$290,'Line Output'!Z$1,'Job Number'!$B$2:$B$290,'Line Output'!$C39,'Job Number'!$E$2:$E$290,'Line Output'!$A$38)</f>
        <v>58.24</v>
      </c>
      <c r="AA39" s="214">
        <f>SUMIFS('Job Number'!$K$2:$K$290,'Job Number'!$A$2:$A$290,'Line Output'!AA$1,'Job Number'!$B$2:$B$290,'Line Output'!$C39,'Job Number'!$E$2:$E$290,'Line Output'!$A$38)</f>
        <v>0</v>
      </c>
      <c r="AB39" s="214">
        <f>SUMIFS('Job Number'!$K$2:$K$290,'Job Number'!$A$2:$A$290,'Line Output'!AB$1,'Job Number'!$B$2:$B$290,'Line Output'!$C39,'Job Number'!$E$2:$E$290,'Line Output'!$A$38)</f>
        <v>4.5599999999999996</v>
      </c>
      <c r="AC39" s="214">
        <f>SUMIFS('Job Number'!$K$2:$K$290,'Job Number'!$A$2:$A$290,'Line Output'!AC$1,'Job Number'!$B$2:$B$290,'Line Output'!$C39,'Job Number'!$E$2:$E$290,'Line Output'!$A$38)</f>
        <v>6.58</v>
      </c>
      <c r="AD39" s="214">
        <f>SUMIFS('Job Number'!$K$2:$K$290,'Job Number'!$A$2:$A$290,'Line Output'!AD$1,'Job Number'!$B$2:$B$290,'Line Output'!$C39,'Job Number'!$E$2:$E$290,'Line Output'!$A$38)</f>
        <v>0</v>
      </c>
      <c r="AE39" s="214">
        <f>SUMIFS('Job Number'!$K$2:$K$290,'Job Number'!$A$2:$A$290,'Line Output'!AE$1,'Job Number'!$B$2:$B$290,'Line Output'!$C39,'Job Number'!$E$2:$E$290,'Line Output'!$A$38)</f>
        <v>0</v>
      </c>
      <c r="AF39" s="214">
        <f>SUMIFS('Job Number'!$K$2:$K$290,'Job Number'!$A$2:$A$290,'Line Output'!AF$1,'Job Number'!$B$2:$B$290,'Line Output'!$C39,'Job Number'!$E$2:$E$290,'Line Output'!$A$38)</f>
        <v>0</v>
      </c>
      <c r="AG39" s="214">
        <f>SUMIFS('Job Number'!$K$2:$K$290,'Job Number'!$A$2:$A$290,'Line Output'!AG$1,'Job Number'!$B$2:$B$290,'Line Output'!$C39,'Job Number'!$E$2:$E$290,'Line Output'!$A$38)</f>
        <v>0</v>
      </c>
      <c r="AH39" s="214">
        <f>SUMIFS('Job Number'!$K$2:$K$290,'Job Number'!$A$2:$A$290,'Line Output'!AH$1,'Job Number'!$B$2:$B$290,'Line Output'!$C39,'Job Number'!$E$2:$E$290,'Line Output'!$A$38)</f>
        <v>0</v>
      </c>
    </row>
    <row r="40" spans="1:34">
      <c r="B40" s="64"/>
      <c r="C40" s="23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</row>
    <row r="41" spans="1:34" ht="13.5" customHeight="1">
      <c r="A41" s="61" t="str">
        <f>'FG TYPE'!B13</f>
        <v>W01-04040004</v>
      </c>
      <c r="B41" s="61" t="str">
        <f>'FG TYPE'!C13</f>
        <v>0,160 T</v>
      </c>
      <c r="C41" s="238">
        <f>SUM(B42:B42)</f>
        <v>49.14</v>
      </c>
      <c r="D41" s="215">
        <f t="shared" ref="D41:AH41" si="13">SUM(D42:D42)</f>
        <v>0</v>
      </c>
      <c r="E41" s="215">
        <f t="shared" si="13"/>
        <v>0</v>
      </c>
      <c r="F41" s="215">
        <f t="shared" si="13"/>
        <v>0</v>
      </c>
      <c r="G41" s="215">
        <f t="shared" si="13"/>
        <v>0</v>
      </c>
      <c r="H41" s="215">
        <f t="shared" si="13"/>
        <v>0</v>
      </c>
      <c r="I41" s="215">
        <f t="shared" si="13"/>
        <v>0</v>
      </c>
      <c r="J41" s="215">
        <f t="shared" si="13"/>
        <v>0</v>
      </c>
      <c r="K41" s="215">
        <f t="shared" si="13"/>
        <v>0</v>
      </c>
      <c r="L41" s="215">
        <f t="shared" si="13"/>
        <v>0</v>
      </c>
      <c r="M41" s="215">
        <f t="shared" si="13"/>
        <v>0</v>
      </c>
      <c r="N41" s="215">
        <f t="shared" si="13"/>
        <v>0</v>
      </c>
      <c r="O41" s="215">
        <f t="shared" si="13"/>
        <v>0</v>
      </c>
      <c r="P41" s="215">
        <f t="shared" si="13"/>
        <v>29.12</v>
      </c>
      <c r="Q41" s="215">
        <f t="shared" si="13"/>
        <v>20.02</v>
      </c>
      <c r="R41" s="215">
        <f t="shared" si="13"/>
        <v>0</v>
      </c>
      <c r="S41" s="215">
        <f t="shared" si="13"/>
        <v>0</v>
      </c>
      <c r="T41" s="215">
        <f t="shared" si="13"/>
        <v>0</v>
      </c>
      <c r="U41" s="215">
        <f t="shared" si="13"/>
        <v>0</v>
      </c>
      <c r="V41" s="215">
        <f t="shared" si="13"/>
        <v>0</v>
      </c>
      <c r="W41" s="215">
        <f t="shared" si="13"/>
        <v>0</v>
      </c>
      <c r="X41" s="215">
        <f t="shared" si="13"/>
        <v>0</v>
      </c>
      <c r="Y41" s="215">
        <f t="shared" si="13"/>
        <v>0</v>
      </c>
      <c r="Z41" s="215">
        <f t="shared" si="13"/>
        <v>0</v>
      </c>
      <c r="AA41" s="215">
        <f t="shared" si="13"/>
        <v>0</v>
      </c>
      <c r="AB41" s="215">
        <f t="shared" si="13"/>
        <v>0</v>
      </c>
      <c r="AC41" s="215">
        <f t="shared" si="13"/>
        <v>0</v>
      </c>
      <c r="AD41" s="215">
        <f t="shared" si="13"/>
        <v>0</v>
      </c>
      <c r="AE41" s="215">
        <f t="shared" si="13"/>
        <v>0</v>
      </c>
      <c r="AF41" s="215">
        <f t="shared" si="13"/>
        <v>0</v>
      </c>
      <c r="AG41" s="215">
        <f t="shared" si="13"/>
        <v>0</v>
      </c>
      <c r="AH41" s="215">
        <f t="shared" si="13"/>
        <v>0</v>
      </c>
    </row>
    <row r="42" spans="1:34">
      <c r="B42" s="214">
        <f>SUM(D42:AG42)</f>
        <v>49.14</v>
      </c>
      <c r="C42" s="177" t="str">
        <f>'FG TYPE'!E13</f>
        <v>S01</v>
      </c>
      <c r="D42" s="214">
        <f>SUMIFS('Job Number'!$K$2:$K$290,'Job Number'!$A$2:$A$290,'Line Output'!D$1,'Job Number'!$B$2:$B$290,'Line Output'!$C42,'Job Number'!$E$2:$E$290,'Line Output'!$A$41)</f>
        <v>0</v>
      </c>
      <c r="E42" s="214">
        <f>SUMIFS('Job Number'!$K$2:$K$290,'Job Number'!$A$2:$A$290,'Line Output'!E$1,'Job Number'!$B$2:$B$290,'Line Output'!$C42,'Job Number'!$E$2:$E$290,'Line Output'!$A$41)</f>
        <v>0</v>
      </c>
      <c r="F42" s="214">
        <f>SUMIFS('Job Number'!$K$2:$K$290,'Job Number'!$A$2:$A$290,'Line Output'!F$1,'Job Number'!$B$2:$B$290,'Line Output'!$C42,'Job Number'!$E$2:$E$290,'Line Output'!$A$41)</f>
        <v>0</v>
      </c>
      <c r="G42" s="214">
        <f>SUMIFS('Job Number'!$K$2:$K$290,'Job Number'!$A$2:$A$290,'Line Output'!G$1,'Job Number'!$B$2:$B$290,'Line Output'!$C42,'Job Number'!$E$2:$E$290,'Line Output'!$A$41)</f>
        <v>0</v>
      </c>
      <c r="H42" s="214">
        <f>SUMIFS('Job Number'!$K$2:$K$290,'Job Number'!$A$2:$A$290,'Line Output'!H$1,'Job Number'!$B$2:$B$290,'Line Output'!$C42,'Job Number'!$E$2:$E$290,'Line Output'!$A$41)</f>
        <v>0</v>
      </c>
      <c r="I42" s="214">
        <f>SUMIFS('Job Number'!$K$2:$K$290,'Job Number'!$A$2:$A$290,'Line Output'!I$1,'Job Number'!$B$2:$B$290,'Line Output'!$C42,'Job Number'!$E$2:$E$290,'Line Output'!$A$41)</f>
        <v>0</v>
      </c>
      <c r="J42" s="214">
        <f>SUMIFS('Job Number'!$K$2:$K$290,'Job Number'!$A$2:$A$290,'Line Output'!J$1,'Job Number'!$B$2:$B$290,'Line Output'!$C42,'Job Number'!$E$2:$E$290,'Line Output'!$A$41)</f>
        <v>0</v>
      </c>
      <c r="K42" s="214">
        <f>SUMIFS('Job Number'!$K$2:$K$290,'Job Number'!$A$2:$A$290,'Line Output'!K$1,'Job Number'!$B$2:$B$290,'Line Output'!$C42,'Job Number'!$E$2:$E$290,'Line Output'!$A$41)</f>
        <v>0</v>
      </c>
      <c r="L42" s="214">
        <f>SUMIFS('Job Number'!$K$2:$K$290,'Job Number'!$A$2:$A$290,'Line Output'!L$1,'Job Number'!$B$2:$B$290,'Line Output'!$C42,'Job Number'!$E$2:$E$290,'Line Output'!$A$41)</f>
        <v>0</v>
      </c>
      <c r="M42" s="214">
        <f>SUMIFS('Job Number'!$K$2:$K$290,'Job Number'!$A$2:$A$290,'Line Output'!M$1,'Job Number'!$B$2:$B$290,'Line Output'!$C42,'Job Number'!$E$2:$E$290,'Line Output'!$A$41)</f>
        <v>0</v>
      </c>
      <c r="N42" s="214">
        <f>SUMIFS('Job Number'!$K$2:$K$290,'Job Number'!$A$2:$A$290,'Line Output'!N$1,'Job Number'!$B$2:$B$290,'Line Output'!$C42,'Job Number'!$E$2:$E$290,'Line Output'!$A$41)</f>
        <v>0</v>
      </c>
      <c r="O42" s="214">
        <f>SUMIFS('Job Number'!$K$2:$K$290,'Job Number'!$A$2:$A$290,'Line Output'!O$1,'Job Number'!$B$2:$B$290,'Line Output'!$C42,'Job Number'!$E$2:$E$290,'Line Output'!$A$41)</f>
        <v>0</v>
      </c>
      <c r="P42" s="214">
        <f>SUMIFS('Job Number'!$K$2:$K$290,'Job Number'!$A$2:$A$290,'Line Output'!P$1,'Job Number'!$B$2:$B$290,'Line Output'!$C42,'Job Number'!$E$2:$E$290,'Line Output'!$A$41)</f>
        <v>29.12</v>
      </c>
      <c r="Q42" s="214">
        <f>SUMIFS('Job Number'!$K$2:$K$290,'Job Number'!$A$2:$A$290,'Line Output'!Q$1,'Job Number'!$B$2:$B$290,'Line Output'!$C42,'Job Number'!$E$2:$E$290,'Line Output'!$A$41)</f>
        <v>20.02</v>
      </c>
      <c r="R42" s="214">
        <f>SUMIFS('Job Number'!$K$2:$K$290,'Job Number'!$A$2:$A$290,'Line Output'!R$1,'Job Number'!$B$2:$B$290,'Line Output'!$C42,'Job Number'!$E$2:$E$290,'Line Output'!$A$41)</f>
        <v>0</v>
      </c>
      <c r="S42" s="214">
        <f>SUMIFS('Job Number'!$K$2:$K$290,'Job Number'!$A$2:$A$290,'Line Output'!S$1,'Job Number'!$B$2:$B$290,'Line Output'!$C42,'Job Number'!$E$2:$E$290,'Line Output'!$A$41)</f>
        <v>0</v>
      </c>
      <c r="T42" s="214">
        <f>SUMIFS('Job Number'!$K$2:$K$290,'Job Number'!$A$2:$A$290,'Line Output'!T$1,'Job Number'!$B$2:$B$290,'Line Output'!$C42,'Job Number'!$E$2:$E$290,'Line Output'!$A$41)</f>
        <v>0</v>
      </c>
      <c r="U42" s="214">
        <f>SUMIFS('Job Number'!$K$2:$K$290,'Job Number'!$A$2:$A$290,'Line Output'!U$1,'Job Number'!$B$2:$B$290,'Line Output'!$C42,'Job Number'!$E$2:$E$290,'Line Output'!$A$41)</f>
        <v>0</v>
      </c>
      <c r="V42" s="214">
        <f>SUMIFS('Job Number'!$K$2:$K$290,'Job Number'!$A$2:$A$290,'Line Output'!V$1,'Job Number'!$B$2:$B$290,'Line Output'!$C42,'Job Number'!$E$2:$E$290,'Line Output'!$A$41)</f>
        <v>0</v>
      </c>
      <c r="W42" s="214">
        <f>SUMIFS('Job Number'!$K$2:$K$290,'Job Number'!$A$2:$A$290,'Line Output'!W$1,'Job Number'!$B$2:$B$290,'Line Output'!$C42,'Job Number'!$E$2:$E$290,'Line Output'!$A$41)</f>
        <v>0</v>
      </c>
      <c r="X42" s="214">
        <f>SUMIFS('Job Number'!$K$2:$K$290,'Job Number'!$A$2:$A$290,'Line Output'!X$1,'Job Number'!$B$2:$B$290,'Line Output'!$C42,'Job Number'!$E$2:$E$290,'Line Output'!$A$41)</f>
        <v>0</v>
      </c>
      <c r="Y42" s="214">
        <f>SUMIFS('Job Number'!$K$2:$K$290,'Job Number'!$A$2:$A$290,'Line Output'!Y$1,'Job Number'!$B$2:$B$290,'Line Output'!$C42,'Job Number'!$E$2:$E$290,'Line Output'!$A$41)</f>
        <v>0</v>
      </c>
      <c r="Z42" s="214">
        <f>SUMIFS('Job Number'!$K$2:$K$290,'Job Number'!$A$2:$A$290,'Line Output'!Z$1,'Job Number'!$B$2:$B$290,'Line Output'!$C42,'Job Number'!$E$2:$E$290,'Line Output'!$A$41)</f>
        <v>0</v>
      </c>
      <c r="AA42" s="214">
        <f>SUMIFS('Job Number'!$K$2:$K$290,'Job Number'!$A$2:$A$290,'Line Output'!AA$1,'Job Number'!$B$2:$B$290,'Line Output'!$C42,'Job Number'!$E$2:$E$290,'Line Output'!$A$41)</f>
        <v>0</v>
      </c>
      <c r="AB42" s="214">
        <f>SUMIFS('Job Number'!$K$2:$K$290,'Job Number'!$A$2:$A$290,'Line Output'!AB$1,'Job Number'!$B$2:$B$290,'Line Output'!$C42,'Job Number'!$E$2:$E$290,'Line Output'!$A$41)</f>
        <v>0</v>
      </c>
      <c r="AC42" s="214">
        <f>SUMIFS('Job Number'!$K$2:$K$290,'Job Number'!$A$2:$A$290,'Line Output'!AC$1,'Job Number'!$B$2:$B$290,'Line Output'!$C42,'Job Number'!$E$2:$E$290,'Line Output'!$A$41)</f>
        <v>0</v>
      </c>
      <c r="AD42" s="214">
        <f>SUMIFS('Job Number'!$K$2:$K$290,'Job Number'!$A$2:$A$290,'Line Output'!AD$1,'Job Number'!$B$2:$B$290,'Line Output'!$C42,'Job Number'!$E$2:$E$290,'Line Output'!$A$41)</f>
        <v>0</v>
      </c>
      <c r="AE42" s="214">
        <f>SUMIFS('Job Number'!$K$2:$K$290,'Job Number'!$A$2:$A$290,'Line Output'!AE$1,'Job Number'!$B$2:$B$290,'Line Output'!$C42,'Job Number'!$E$2:$E$290,'Line Output'!$A$41)</f>
        <v>0</v>
      </c>
      <c r="AF42" s="214">
        <f>SUMIFS('Job Number'!$K$2:$K$290,'Job Number'!$A$2:$A$290,'Line Output'!AF$1,'Job Number'!$B$2:$B$290,'Line Output'!$C42,'Job Number'!$E$2:$E$290,'Line Output'!$A$41)</f>
        <v>0</v>
      </c>
      <c r="AG42" s="214">
        <f>SUMIFS('Job Number'!$K$2:$K$290,'Job Number'!$A$2:$A$290,'Line Output'!AG$1,'Job Number'!$B$2:$B$290,'Line Output'!$C42,'Job Number'!$E$2:$E$290,'Line Output'!$A$41)</f>
        <v>0</v>
      </c>
      <c r="AH42" s="214">
        <f>SUMIFS('Job Number'!$K$2:$K$290,'Job Number'!$A$2:$A$290,'Line Output'!AH$1,'Job Number'!$B$2:$B$290,'Line Output'!$C42,'Job Number'!$E$2:$E$290,'Line Output'!$A$41)</f>
        <v>0</v>
      </c>
    </row>
    <row r="43" spans="1:34">
      <c r="B43" s="64"/>
      <c r="C43" s="239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</row>
    <row r="44" spans="1:34" ht="13.5" customHeight="1">
      <c r="A44" s="61" t="str">
        <f>'FG TYPE'!B21</f>
        <v>W03-71010060-Y</v>
      </c>
      <c r="B44" s="61" t="str">
        <f>'FG TYPE'!C21</f>
        <v>AY01</v>
      </c>
      <c r="C44" s="62">
        <f>SUM(B45:B45)</f>
        <v>0</v>
      </c>
      <c r="D44" s="63">
        <f t="shared" ref="D44:AH44" si="14">SUM(D45:D45)</f>
        <v>0</v>
      </c>
      <c r="E44" s="63">
        <f t="shared" si="14"/>
        <v>0</v>
      </c>
      <c r="F44" s="63">
        <f t="shared" si="14"/>
        <v>0</v>
      </c>
      <c r="G44" s="63">
        <f t="shared" si="14"/>
        <v>0</v>
      </c>
      <c r="H44" s="63">
        <f t="shared" si="14"/>
        <v>0</v>
      </c>
      <c r="I44" s="63">
        <f t="shared" si="14"/>
        <v>0</v>
      </c>
      <c r="J44" s="63">
        <f t="shared" si="14"/>
        <v>0</v>
      </c>
      <c r="K44" s="63">
        <f t="shared" si="14"/>
        <v>0</v>
      </c>
      <c r="L44" s="63">
        <f t="shared" si="14"/>
        <v>0</v>
      </c>
      <c r="M44" s="63">
        <f t="shared" si="14"/>
        <v>0</v>
      </c>
      <c r="N44" s="63">
        <f t="shared" si="14"/>
        <v>0</v>
      </c>
      <c r="O44" s="63">
        <f t="shared" si="14"/>
        <v>0</v>
      </c>
      <c r="P44" s="63">
        <f t="shared" si="14"/>
        <v>0</v>
      </c>
      <c r="Q44" s="63">
        <f t="shared" si="14"/>
        <v>0</v>
      </c>
      <c r="R44" s="63">
        <f t="shared" si="14"/>
        <v>0</v>
      </c>
      <c r="S44" s="63">
        <f t="shared" si="14"/>
        <v>0</v>
      </c>
      <c r="T44" s="63">
        <f t="shared" si="14"/>
        <v>0</v>
      </c>
      <c r="U44" s="63">
        <f t="shared" si="14"/>
        <v>0</v>
      </c>
      <c r="V44" s="63">
        <f t="shared" si="14"/>
        <v>0</v>
      </c>
      <c r="W44" s="63">
        <f t="shared" si="14"/>
        <v>0</v>
      </c>
      <c r="X44" s="63">
        <f t="shared" si="14"/>
        <v>0</v>
      </c>
      <c r="Y44" s="63">
        <f t="shared" si="14"/>
        <v>0</v>
      </c>
      <c r="Z44" s="63">
        <f t="shared" si="14"/>
        <v>0</v>
      </c>
      <c r="AA44" s="63">
        <f t="shared" si="14"/>
        <v>0</v>
      </c>
      <c r="AB44" s="63">
        <f t="shared" si="14"/>
        <v>0</v>
      </c>
      <c r="AC44" s="63">
        <f t="shared" si="14"/>
        <v>0</v>
      </c>
      <c r="AD44" s="63">
        <f t="shared" si="14"/>
        <v>0</v>
      </c>
      <c r="AE44" s="63">
        <f t="shared" si="14"/>
        <v>0</v>
      </c>
      <c r="AF44" s="63">
        <f t="shared" si="14"/>
        <v>0</v>
      </c>
      <c r="AG44" s="63">
        <f t="shared" si="14"/>
        <v>0</v>
      </c>
      <c r="AH44" s="63">
        <f t="shared" si="14"/>
        <v>0</v>
      </c>
    </row>
    <row r="45" spans="1:34">
      <c r="B45" s="64">
        <f>SUM(D45:AG45)</f>
        <v>0</v>
      </c>
      <c r="C45" s="177" t="str">
        <f>'FG TYPE'!E21</f>
        <v>Y01</v>
      </c>
      <c r="D45" s="64">
        <f>SUMIFS('Job Number'!$K$2:$K$290,'Job Number'!$A$2:$A$290,'Line Output'!D$1,'Job Number'!$B$2:$B$290,'Line Output'!$C45,'Job Number'!$E$2:$E$290,'Line Output'!$A$44)</f>
        <v>0</v>
      </c>
      <c r="E45" s="64">
        <f>SUMIFS('Job Number'!$K$2:$K$290,'Job Number'!$A$2:$A$290,'Line Output'!E$1,'Job Number'!$B$2:$B$290,'Line Output'!$C45,'Job Number'!$E$2:$E$290,'Line Output'!$A$44)</f>
        <v>0</v>
      </c>
      <c r="F45" s="64">
        <f>SUMIFS('Job Number'!$K$2:$K$290,'Job Number'!$A$2:$A$290,'Line Output'!F$1,'Job Number'!$B$2:$B$290,'Line Output'!$C45,'Job Number'!$E$2:$E$290,'Line Output'!$A$44)</f>
        <v>0</v>
      </c>
      <c r="G45" s="64">
        <f>SUMIFS('Job Number'!$K$2:$K$290,'Job Number'!$A$2:$A$290,'Line Output'!G$1,'Job Number'!$B$2:$B$290,'Line Output'!$C45,'Job Number'!$E$2:$E$290,'Line Output'!$A$44)</f>
        <v>0</v>
      </c>
      <c r="H45" s="64">
        <f>SUMIFS('Job Number'!$K$2:$K$290,'Job Number'!$A$2:$A$290,'Line Output'!H$1,'Job Number'!$B$2:$B$290,'Line Output'!$C45,'Job Number'!$E$2:$E$290,'Line Output'!$A$44)</f>
        <v>0</v>
      </c>
      <c r="I45" s="64">
        <f>SUMIFS('Job Number'!$K$2:$K$290,'Job Number'!$A$2:$A$290,'Line Output'!I$1,'Job Number'!$B$2:$B$290,'Line Output'!$C45,'Job Number'!$E$2:$E$290,'Line Output'!$A$44)</f>
        <v>0</v>
      </c>
      <c r="J45" s="64">
        <f>SUMIFS('Job Number'!$K$2:$K$290,'Job Number'!$A$2:$A$290,'Line Output'!J$1,'Job Number'!$B$2:$B$290,'Line Output'!$C45,'Job Number'!$E$2:$E$290,'Line Output'!$A$44)</f>
        <v>0</v>
      </c>
      <c r="K45" s="64">
        <f>SUMIFS('Job Number'!$K$2:$K$290,'Job Number'!$A$2:$A$290,'Line Output'!K$1,'Job Number'!$B$2:$B$290,'Line Output'!$C45,'Job Number'!$E$2:$E$290,'Line Output'!$A$44)</f>
        <v>0</v>
      </c>
      <c r="L45" s="64">
        <f>SUMIFS('Job Number'!$K$2:$K$290,'Job Number'!$A$2:$A$290,'Line Output'!L$1,'Job Number'!$B$2:$B$290,'Line Output'!$C45,'Job Number'!$E$2:$E$290,'Line Output'!$A$44)</f>
        <v>0</v>
      </c>
      <c r="M45" s="64">
        <f>SUMIFS('Job Number'!$K$2:$K$290,'Job Number'!$A$2:$A$290,'Line Output'!M$1,'Job Number'!$B$2:$B$290,'Line Output'!$C45,'Job Number'!$E$2:$E$290,'Line Output'!$A$44)</f>
        <v>0</v>
      </c>
      <c r="N45" s="64">
        <f>SUMIFS('Job Number'!$K$2:$K$290,'Job Number'!$A$2:$A$290,'Line Output'!N$1,'Job Number'!$B$2:$B$290,'Line Output'!$C45,'Job Number'!$E$2:$E$290,'Line Output'!$A$44)</f>
        <v>0</v>
      </c>
      <c r="O45" s="64">
        <f>SUMIFS('Job Number'!$K$2:$K$290,'Job Number'!$A$2:$A$290,'Line Output'!O$1,'Job Number'!$B$2:$B$290,'Line Output'!$C45,'Job Number'!$E$2:$E$290,'Line Output'!$A$44)</f>
        <v>0</v>
      </c>
      <c r="P45" s="64">
        <f>SUMIFS('Job Number'!$K$2:$K$290,'Job Number'!$A$2:$A$290,'Line Output'!P$1,'Job Number'!$B$2:$B$290,'Line Output'!$C45,'Job Number'!$E$2:$E$290,'Line Output'!$A$44)</f>
        <v>0</v>
      </c>
      <c r="Q45" s="64">
        <f>SUMIFS('Job Number'!$K$2:$K$290,'Job Number'!$A$2:$A$290,'Line Output'!Q$1,'Job Number'!$B$2:$B$290,'Line Output'!$C45,'Job Number'!$E$2:$E$290,'Line Output'!$A$44)</f>
        <v>0</v>
      </c>
      <c r="R45" s="64">
        <f>SUMIFS('Job Number'!$K$2:$K$290,'Job Number'!$A$2:$A$290,'Line Output'!R$1,'Job Number'!$B$2:$B$290,'Line Output'!$C45,'Job Number'!$E$2:$E$290,'Line Output'!$A$44)</f>
        <v>0</v>
      </c>
      <c r="S45" s="64">
        <f>SUMIFS('Job Number'!$K$2:$K$290,'Job Number'!$A$2:$A$290,'Line Output'!S$1,'Job Number'!$B$2:$B$290,'Line Output'!$C45,'Job Number'!$E$2:$E$290,'Line Output'!$A$44)</f>
        <v>0</v>
      </c>
      <c r="T45" s="64">
        <f>SUMIFS('Job Number'!$K$2:$K$290,'Job Number'!$A$2:$A$290,'Line Output'!T$1,'Job Number'!$B$2:$B$290,'Line Output'!$C45,'Job Number'!$E$2:$E$290,'Line Output'!$A$44)</f>
        <v>0</v>
      </c>
      <c r="U45" s="64">
        <f>SUMIFS('Job Number'!$K$2:$K$290,'Job Number'!$A$2:$A$290,'Line Output'!U$1,'Job Number'!$B$2:$B$290,'Line Output'!$C45,'Job Number'!$E$2:$E$290,'Line Output'!$A$44)</f>
        <v>0</v>
      </c>
      <c r="V45" s="64">
        <f>SUMIFS('Job Number'!$K$2:$K$290,'Job Number'!$A$2:$A$290,'Line Output'!V$1,'Job Number'!$B$2:$B$290,'Line Output'!$C45,'Job Number'!$E$2:$E$290,'Line Output'!$A$44)</f>
        <v>0</v>
      </c>
      <c r="W45" s="64">
        <f>SUMIFS('Job Number'!$K$2:$K$290,'Job Number'!$A$2:$A$290,'Line Output'!W$1,'Job Number'!$B$2:$B$290,'Line Output'!$C45,'Job Number'!$E$2:$E$290,'Line Output'!$A$44)</f>
        <v>0</v>
      </c>
      <c r="X45" s="64">
        <f>SUMIFS('Job Number'!$K$2:$K$290,'Job Number'!$A$2:$A$290,'Line Output'!X$1,'Job Number'!$B$2:$B$290,'Line Output'!$C45,'Job Number'!$E$2:$E$290,'Line Output'!$A$44)</f>
        <v>0</v>
      </c>
      <c r="Y45" s="64">
        <f>SUMIFS('Job Number'!$K$2:$K$290,'Job Number'!$A$2:$A$290,'Line Output'!Y$1,'Job Number'!$B$2:$B$290,'Line Output'!$C45,'Job Number'!$E$2:$E$290,'Line Output'!$A$44)</f>
        <v>0</v>
      </c>
      <c r="Z45" s="64">
        <f>SUMIFS('Job Number'!$K$2:$K$290,'Job Number'!$A$2:$A$290,'Line Output'!Z$1,'Job Number'!$B$2:$B$290,'Line Output'!$C45,'Job Number'!$E$2:$E$290,'Line Output'!$A$44)</f>
        <v>0</v>
      </c>
      <c r="AA45" s="64">
        <f>SUMIFS('Job Number'!$K$2:$K$290,'Job Number'!$A$2:$A$290,'Line Output'!AA$1,'Job Number'!$B$2:$B$290,'Line Output'!$C45,'Job Number'!$E$2:$E$290,'Line Output'!$A$44)</f>
        <v>0</v>
      </c>
      <c r="AB45" s="64">
        <f>SUMIFS('Job Number'!$K$2:$K$290,'Job Number'!$A$2:$A$290,'Line Output'!AB$1,'Job Number'!$B$2:$B$290,'Line Output'!$C45,'Job Number'!$E$2:$E$290,'Line Output'!$A$44)</f>
        <v>0</v>
      </c>
      <c r="AC45" s="64">
        <f>SUMIFS('Job Number'!$K$2:$K$290,'Job Number'!$A$2:$A$290,'Line Output'!AC$1,'Job Number'!$B$2:$B$290,'Line Output'!$C45,'Job Number'!$E$2:$E$290,'Line Output'!$A$44)</f>
        <v>0</v>
      </c>
      <c r="AD45" s="64">
        <f>SUMIFS('Job Number'!$K$2:$K$290,'Job Number'!$A$2:$A$290,'Line Output'!AD$1,'Job Number'!$B$2:$B$290,'Line Output'!$C45,'Job Number'!$E$2:$E$290,'Line Output'!$A$44)</f>
        <v>0</v>
      </c>
      <c r="AE45" s="64">
        <f>SUMIFS('Job Number'!$K$2:$K$290,'Job Number'!$A$2:$A$290,'Line Output'!AE$1,'Job Number'!$B$2:$B$290,'Line Output'!$C45,'Job Number'!$E$2:$E$290,'Line Output'!$A$44)</f>
        <v>0</v>
      </c>
      <c r="AF45" s="64">
        <f>SUMIFS('Job Number'!$K$2:$K$290,'Job Number'!$A$2:$A$290,'Line Output'!AF$1,'Job Number'!$B$2:$B$290,'Line Output'!$C45,'Job Number'!$E$2:$E$290,'Line Output'!$A$44)</f>
        <v>0</v>
      </c>
      <c r="AG45" s="64">
        <f>SUMIFS('Job Number'!$K$2:$K$290,'Job Number'!$A$2:$A$290,'Line Output'!AG$1,'Job Number'!$B$2:$B$290,'Line Output'!$C45,'Job Number'!$E$2:$E$290,'Line Output'!$A$44)</f>
        <v>0</v>
      </c>
      <c r="AH45" s="64">
        <f>SUMIFS('Job Number'!$K$2:$K$290,'Job Number'!$A$2:$A$290,'Line Output'!AH$1,'Job Number'!$B$2:$B$290,'Line Output'!$C45,'Job Number'!$E$2:$E$290,'Line Output'!$A$44)</f>
        <v>0</v>
      </c>
    </row>
    <row r="46" spans="1:34">
      <c r="B46" s="64"/>
      <c r="C46" s="177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</row>
    <row r="47" spans="1:34" ht="13.5" customHeight="1">
      <c r="A47" s="61" t="str">
        <f>'FG TYPE'!B22</f>
        <v>W03-71010061-Y</v>
      </c>
      <c r="B47" s="61" t="str">
        <f>'FG TYPE'!C22</f>
        <v>AX88</v>
      </c>
      <c r="C47" s="62">
        <f>SUM(B48)</f>
        <v>64727</v>
      </c>
      <c r="D47" s="63">
        <f>SUM(D48)</f>
        <v>0</v>
      </c>
      <c r="E47" s="63">
        <f t="shared" ref="E47:AH47" si="15">SUM(E48)</f>
        <v>19562</v>
      </c>
      <c r="F47" s="63">
        <f t="shared" si="15"/>
        <v>0</v>
      </c>
      <c r="G47" s="63">
        <f t="shared" si="15"/>
        <v>0</v>
      </c>
      <c r="H47" s="63">
        <f t="shared" si="15"/>
        <v>0</v>
      </c>
      <c r="I47" s="63">
        <f t="shared" si="15"/>
        <v>0</v>
      </c>
      <c r="J47" s="63">
        <f t="shared" si="15"/>
        <v>0</v>
      </c>
      <c r="K47" s="63">
        <f t="shared" si="15"/>
        <v>0</v>
      </c>
      <c r="L47" s="63">
        <f t="shared" si="15"/>
        <v>0</v>
      </c>
      <c r="M47" s="63">
        <f t="shared" si="15"/>
        <v>0</v>
      </c>
      <c r="N47" s="63">
        <f t="shared" si="15"/>
        <v>0</v>
      </c>
      <c r="O47" s="63">
        <f t="shared" si="15"/>
        <v>0</v>
      </c>
      <c r="P47" s="63">
        <f t="shared" si="15"/>
        <v>0</v>
      </c>
      <c r="Q47" s="63">
        <f t="shared" si="15"/>
        <v>0</v>
      </c>
      <c r="R47" s="63">
        <f t="shared" si="15"/>
        <v>0</v>
      </c>
      <c r="S47" s="63">
        <f t="shared" si="15"/>
        <v>0</v>
      </c>
      <c r="T47" s="63">
        <f t="shared" si="15"/>
        <v>0</v>
      </c>
      <c r="U47" s="63">
        <f t="shared" si="15"/>
        <v>0</v>
      </c>
      <c r="V47" s="63">
        <f t="shared" si="15"/>
        <v>0</v>
      </c>
      <c r="W47" s="63">
        <f t="shared" si="15"/>
        <v>0</v>
      </c>
      <c r="X47" s="63">
        <f t="shared" si="15"/>
        <v>0</v>
      </c>
      <c r="Y47" s="63">
        <f t="shared" si="15"/>
        <v>0</v>
      </c>
      <c r="Z47" s="63">
        <f t="shared" si="15"/>
        <v>0</v>
      </c>
      <c r="AA47" s="63">
        <f t="shared" si="15"/>
        <v>0</v>
      </c>
      <c r="AB47" s="63">
        <f t="shared" si="15"/>
        <v>11970</v>
      </c>
      <c r="AC47" s="63">
        <f t="shared" si="15"/>
        <v>28400</v>
      </c>
      <c r="AD47" s="63">
        <f t="shared" si="15"/>
        <v>4795</v>
      </c>
      <c r="AE47" s="63">
        <f t="shared" si="15"/>
        <v>0</v>
      </c>
      <c r="AF47" s="63">
        <f t="shared" si="15"/>
        <v>0</v>
      </c>
      <c r="AG47" s="63">
        <f t="shared" si="15"/>
        <v>0</v>
      </c>
      <c r="AH47" s="63">
        <f t="shared" si="15"/>
        <v>0</v>
      </c>
    </row>
    <row r="48" spans="1:34">
      <c r="B48" s="64">
        <f>SUM(D48:AG48)</f>
        <v>64727</v>
      </c>
      <c r="C48" s="177" t="str">
        <f>'FG TYPE'!E22</f>
        <v>Y01</v>
      </c>
      <c r="D48" s="64">
        <f>SUMIFS('Job Number'!$K$2:$K$290,'Job Number'!$A$2:$A$290,'Line Output'!D$1,'Job Number'!$B$2:$B$290,'Line Output'!$C48,'Job Number'!$E$2:$E$290,'Line Output'!$A$47)</f>
        <v>0</v>
      </c>
      <c r="E48" s="64">
        <f>SUMIFS('Job Number'!$K$2:$K$290,'Job Number'!$A$2:$A$290,'Line Output'!E$1,'Job Number'!$B$2:$B$290,'Line Output'!$C48,'Job Number'!$E$2:$E$290,'Line Output'!$A$47)</f>
        <v>19562</v>
      </c>
      <c r="F48" s="64">
        <f>SUMIFS('Job Number'!$K$2:$K$290,'Job Number'!$A$2:$A$290,'Line Output'!F$1,'Job Number'!$B$2:$B$290,'Line Output'!$C48,'Job Number'!$E$2:$E$290,'Line Output'!$A$47)</f>
        <v>0</v>
      </c>
      <c r="G48" s="64">
        <f>SUMIFS('Job Number'!$K$2:$K$290,'Job Number'!$A$2:$A$290,'Line Output'!G$1,'Job Number'!$B$2:$B$290,'Line Output'!$C48,'Job Number'!$E$2:$E$290,'Line Output'!$A$47)</f>
        <v>0</v>
      </c>
      <c r="H48" s="64">
        <f>SUMIFS('Job Number'!$K$2:$K$290,'Job Number'!$A$2:$A$290,'Line Output'!H$1,'Job Number'!$B$2:$B$290,'Line Output'!$C48,'Job Number'!$E$2:$E$290,'Line Output'!$A$47)</f>
        <v>0</v>
      </c>
      <c r="I48" s="64">
        <f>SUMIFS('Job Number'!$K$2:$K$290,'Job Number'!$A$2:$A$290,'Line Output'!I$1,'Job Number'!$B$2:$B$290,'Line Output'!$C48,'Job Number'!$E$2:$E$290,'Line Output'!$A$47)</f>
        <v>0</v>
      </c>
      <c r="J48" s="64">
        <f>SUMIFS('Job Number'!$K$2:$K$290,'Job Number'!$A$2:$A$290,'Line Output'!J$1,'Job Number'!$B$2:$B$290,'Line Output'!$C48,'Job Number'!$E$2:$E$290,'Line Output'!$A$47)</f>
        <v>0</v>
      </c>
      <c r="K48" s="64">
        <f>SUMIFS('Job Number'!$K$2:$K$290,'Job Number'!$A$2:$A$290,'Line Output'!K$1,'Job Number'!$B$2:$B$290,'Line Output'!$C48,'Job Number'!$E$2:$E$290,'Line Output'!$A$47)</f>
        <v>0</v>
      </c>
      <c r="L48" s="64">
        <f>SUMIFS('Job Number'!$K$2:$K$290,'Job Number'!$A$2:$A$290,'Line Output'!L$1,'Job Number'!$B$2:$B$290,'Line Output'!$C48,'Job Number'!$E$2:$E$290,'Line Output'!$A$47)</f>
        <v>0</v>
      </c>
      <c r="M48" s="64">
        <f>SUMIFS('Job Number'!$K$2:$K$290,'Job Number'!$A$2:$A$290,'Line Output'!M$1,'Job Number'!$B$2:$B$290,'Line Output'!$C48,'Job Number'!$E$2:$E$290,'Line Output'!$A$47)</f>
        <v>0</v>
      </c>
      <c r="N48" s="64">
        <f>SUMIFS('Job Number'!$K$2:$K$290,'Job Number'!$A$2:$A$290,'Line Output'!N$1,'Job Number'!$B$2:$B$290,'Line Output'!$C48,'Job Number'!$E$2:$E$290,'Line Output'!$A$47)</f>
        <v>0</v>
      </c>
      <c r="O48" s="64">
        <f>SUMIFS('Job Number'!$K$2:$K$290,'Job Number'!$A$2:$A$290,'Line Output'!O$1,'Job Number'!$B$2:$B$290,'Line Output'!$C48,'Job Number'!$E$2:$E$290,'Line Output'!$A$47)</f>
        <v>0</v>
      </c>
      <c r="P48" s="64">
        <f>SUMIFS('Job Number'!$K$2:$K$290,'Job Number'!$A$2:$A$290,'Line Output'!P$1,'Job Number'!$B$2:$B$290,'Line Output'!$C48,'Job Number'!$E$2:$E$290,'Line Output'!$A$47)</f>
        <v>0</v>
      </c>
      <c r="Q48" s="64">
        <f>SUMIFS('Job Number'!$K$2:$K$290,'Job Number'!$A$2:$A$290,'Line Output'!Q$1,'Job Number'!$B$2:$B$290,'Line Output'!$C48,'Job Number'!$E$2:$E$290,'Line Output'!$A$47)</f>
        <v>0</v>
      </c>
      <c r="R48" s="64">
        <f>SUMIFS('Job Number'!$K$2:$K$290,'Job Number'!$A$2:$A$290,'Line Output'!R$1,'Job Number'!$B$2:$B$290,'Line Output'!$C48,'Job Number'!$E$2:$E$290,'Line Output'!$A$47)</f>
        <v>0</v>
      </c>
      <c r="S48" s="64">
        <f>SUMIFS('Job Number'!$K$2:$K$290,'Job Number'!$A$2:$A$290,'Line Output'!S$1,'Job Number'!$B$2:$B$290,'Line Output'!$C48,'Job Number'!$E$2:$E$290,'Line Output'!$A$47)</f>
        <v>0</v>
      </c>
      <c r="T48" s="64">
        <f>SUMIFS('Job Number'!$K$2:$K$290,'Job Number'!$A$2:$A$290,'Line Output'!T$1,'Job Number'!$B$2:$B$290,'Line Output'!$C48,'Job Number'!$E$2:$E$290,'Line Output'!$A$47)</f>
        <v>0</v>
      </c>
      <c r="U48" s="64">
        <f>SUMIFS('Job Number'!$K$2:$K$290,'Job Number'!$A$2:$A$290,'Line Output'!U$1,'Job Number'!$B$2:$B$290,'Line Output'!$C48,'Job Number'!$E$2:$E$290,'Line Output'!$A$47)</f>
        <v>0</v>
      </c>
      <c r="V48" s="64">
        <f>SUMIFS('Job Number'!$K$2:$K$290,'Job Number'!$A$2:$A$290,'Line Output'!V$1,'Job Number'!$B$2:$B$290,'Line Output'!$C48,'Job Number'!$E$2:$E$290,'Line Output'!$A$47)</f>
        <v>0</v>
      </c>
      <c r="W48" s="64">
        <f>SUMIFS('Job Number'!$K$2:$K$290,'Job Number'!$A$2:$A$290,'Line Output'!W$1,'Job Number'!$B$2:$B$290,'Line Output'!$C48,'Job Number'!$E$2:$E$290,'Line Output'!$A$47)</f>
        <v>0</v>
      </c>
      <c r="X48" s="64">
        <f>SUMIFS('Job Number'!$K$2:$K$290,'Job Number'!$A$2:$A$290,'Line Output'!X$1,'Job Number'!$B$2:$B$290,'Line Output'!$C48,'Job Number'!$E$2:$E$290,'Line Output'!$A$47)</f>
        <v>0</v>
      </c>
      <c r="Y48" s="64">
        <f>SUMIFS('Job Number'!$K$2:$K$290,'Job Number'!$A$2:$A$290,'Line Output'!Y$1,'Job Number'!$B$2:$B$290,'Line Output'!$C48,'Job Number'!$E$2:$E$290,'Line Output'!$A$47)</f>
        <v>0</v>
      </c>
      <c r="Z48" s="64">
        <f>SUMIFS('Job Number'!$K$2:$K$290,'Job Number'!$A$2:$A$290,'Line Output'!Z$1,'Job Number'!$B$2:$B$290,'Line Output'!$C48,'Job Number'!$E$2:$E$290,'Line Output'!$A$47)</f>
        <v>0</v>
      </c>
      <c r="AA48" s="64">
        <f>SUMIFS('Job Number'!$K$2:$K$290,'Job Number'!$A$2:$A$290,'Line Output'!AA$1,'Job Number'!$B$2:$B$290,'Line Output'!$C48,'Job Number'!$E$2:$E$290,'Line Output'!$A$47)</f>
        <v>0</v>
      </c>
      <c r="AB48" s="64">
        <f>SUMIFS('Job Number'!$K$2:$K$290,'Job Number'!$A$2:$A$290,'Line Output'!AB$1,'Job Number'!$B$2:$B$290,'Line Output'!$C48,'Job Number'!$E$2:$E$290,'Line Output'!$A$47)</f>
        <v>11970</v>
      </c>
      <c r="AC48" s="64">
        <f>SUMIFS('Job Number'!$K$2:$K$290,'Job Number'!$A$2:$A$290,'Line Output'!AC$1,'Job Number'!$B$2:$B$290,'Line Output'!$C48,'Job Number'!$E$2:$E$290,'Line Output'!$A$47)</f>
        <v>28400</v>
      </c>
      <c r="AD48" s="64">
        <f>SUMIFS('Job Number'!$K$2:$K$290,'Job Number'!$A$2:$A$290,'Line Output'!AD$1,'Job Number'!$B$2:$B$290,'Line Output'!$C48,'Job Number'!$E$2:$E$290,'Line Output'!$A$47)</f>
        <v>4795</v>
      </c>
      <c r="AE48" s="64">
        <f>SUMIFS('Job Number'!$K$2:$K$290,'Job Number'!$A$2:$A$290,'Line Output'!AE$1,'Job Number'!$B$2:$B$290,'Line Output'!$C48,'Job Number'!$E$2:$E$290,'Line Output'!$A$47)</f>
        <v>0</v>
      </c>
      <c r="AF48" s="64">
        <f>SUMIFS('Job Number'!$K$2:$K$290,'Job Number'!$A$2:$A$290,'Line Output'!AF$1,'Job Number'!$B$2:$B$290,'Line Output'!$C48,'Job Number'!$E$2:$E$290,'Line Output'!$A$47)</f>
        <v>0</v>
      </c>
      <c r="AG48" s="64">
        <f>SUMIFS('Job Number'!$K$2:$K$290,'Job Number'!$A$2:$A$290,'Line Output'!AG$1,'Job Number'!$B$2:$B$290,'Line Output'!$C48,'Job Number'!$E$2:$E$290,'Line Output'!$A$47)</f>
        <v>0</v>
      </c>
      <c r="AH48" s="64">
        <f>SUMIFS('Job Number'!$K$2:$K$290,'Job Number'!$A$2:$A$290,'Line Output'!AH$1,'Job Number'!$B$2:$B$290,'Line Output'!$C48,'Job Number'!$E$2:$E$290,'Line Output'!$A$47)</f>
        <v>0</v>
      </c>
    </row>
    <row r="49" spans="1:34">
      <c r="B49" s="64"/>
      <c r="C49" s="177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</row>
    <row r="50" spans="1:34" ht="13.5" customHeight="1">
      <c r="A50" s="61" t="str">
        <f>'FG TYPE'!B23</f>
        <v>W03-25040027-Y</v>
      </c>
      <c r="B50" s="61" t="str">
        <f>'FG TYPE'!C23</f>
        <v>28#*2C+24#*2C+AL+D+</v>
      </c>
      <c r="C50" s="62">
        <f>SUM(B51)</f>
        <v>0</v>
      </c>
      <c r="D50" s="63">
        <f>SUM(D51)</f>
        <v>0</v>
      </c>
      <c r="E50" s="63">
        <f t="shared" ref="E50:AH50" si="16">SUM(E51)</f>
        <v>0</v>
      </c>
      <c r="F50" s="63">
        <f t="shared" si="16"/>
        <v>0</v>
      </c>
      <c r="G50" s="63">
        <f t="shared" si="16"/>
        <v>0</v>
      </c>
      <c r="H50" s="63">
        <f t="shared" si="16"/>
        <v>0</v>
      </c>
      <c r="I50" s="63">
        <f t="shared" si="16"/>
        <v>0</v>
      </c>
      <c r="J50" s="63">
        <f t="shared" si="16"/>
        <v>0</v>
      </c>
      <c r="K50" s="63">
        <f t="shared" si="16"/>
        <v>0</v>
      </c>
      <c r="L50" s="63">
        <f t="shared" si="16"/>
        <v>0</v>
      </c>
      <c r="M50" s="63">
        <f t="shared" si="16"/>
        <v>0</v>
      </c>
      <c r="N50" s="63">
        <f t="shared" si="16"/>
        <v>0</v>
      </c>
      <c r="O50" s="63">
        <f t="shared" si="16"/>
        <v>0</v>
      </c>
      <c r="P50" s="63">
        <f t="shared" si="16"/>
        <v>0</v>
      </c>
      <c r="Q50" s="63">
        <f t="shared" si="16"/>
        <v>0</v>
      </c>
      <c r="R50" s="63">
        <f t="shared" si="16"/>
        <v>0</v>
      </c>
      <c r="S50" s="63">
        <f t="shared" si="16"/>
        <v>0</v>
      </c>
      <c r="T50" s="63">
        <f t="shared" si="16"/>
        <v>0</v>
      </c>
      <c r="U50" s="63">
        <f t="shared" si="16"/>
        <v>0</v>
      </c>
      <c r="V50" s="63">
        <f t="shared" si="16"/>
        <v>0</v>
      </c>
      <c r="W50" s="63">
        <f t="shared" si="16"/>
        <v>0</v>
      </c>
      <c r="X50" s="63">
        <f t="shared" si="16"/>
        <v>0</v>
      </c>
      <c r="Y50" s="63">
        <f t="shared" si="16"/>
        <v>0</v>
      </c>
      <c r="Z50" s="63">
        <f t="shared" si="16"/>
        <v>0</v>
      </c>
      <c r="AA50" s="63">
        <f t="shared" si="16"/>
        <v>0</v>
      </c>
      <c r="AB50" s="63">
        <f t="shared" si="16"/>
        <v>0</v>
      </c>
      <c r="AC50" s="63">
        <f t="shared" si="16"/>
        <v>0</v>
      </c>
      <c r="AD50" s="63">
        <f t="shared" si="16"/>
        <v>0</v>
      </c>
      <c r="AE50" s="63">
        <f t="shared" si="16"/>
        <v>0</v>
      </c>
      <c r="AF50" s="63">
        <f t="shared" si="16"/>
        <v>0</v>
      </c>
      <c r="AG50" s="63">
        <f t="shared" si="16"/>
        <v>0</v>
      </c>
      <c r="AH50" s="63">
        <f t="shared" si="16"/>
        <v>0</v>
      </c>
    </row>
    <row r="51" spans="1:34">
      <c r="B51" s="64">
        <f>SUM(D51:AG51)</f>
        <v>0</v>
      </c>
      <c r="C51" s="177" t="str">
        <f>'FG TYPE'!E23</f>
        <v>Y01</v>
      </c>
      <c r="D51" s="64">
        <f>SUMIFS('Job Number'!$K$2:$K$290,'Job Number'!$A$2:$A$290,'Line Output'!D$1,'Job Number'!$B$2:$B$290,'Line Output'!$C51,'Job Number'!$E$2:$E$290,'Line Output'!$A$50)</f>
        <v>0</v>
      </c>
      <c r="E51" s="64">
        <f>SUMIFS('Job Number'!$K$2:$K$290,'Job Number'!$A$2:$A$290,'Line Output'!E$1,'Job Number'!$B$2:$B$290,'Line Output'!$C51,'Job Number'!$E$2:$E$290,'Line Output'!$A$50)</f>
        <v>0</v>
      </c>
      <c r="F51" s="64">
        <f>SUMIFS('Job Number'!$K$2:$K$290,'Job Number'!$A$2:$A$290,'Line Output'!F$1,'Job Number'!$B$2:$B$290,'Line Output'!$C51,'Job Number'!$E$2:$E$290,'Line Output'!$A$50)</f>
        <v>0</v>
      </c>
      <c r="G51" s="64">
        <f>SUMIFS('Job Number'!$K$2:$K$290,'Job Number'!$A$2:$A$290,'Line Output'!G$1,'Job Number'!$B$2:$B$290,'Line Output'!$C51,'Job Number'!$E$2:$E$290,'Line Output'!$A$50)</f>
        <v>0</v>
      </c>
      <c r="H51" s="64">
        <f>SUMIFS('Job Number'!$K$2:$K$290,'Job Number'!$A$2:$A$290,'Line Output'!H$1,'Job Number'!$B$2:$B$290,'Line Output'!$C51,'Job Number'!$E$2:$E$290,'Line Output'!$A$50)</f>
        <v>0</v>
      </c>
      <c r="I51" s="64">
        <f>SUMIFS('Job Number'!$K$2:$K$290,'Job Number'!$A$2:$A$290,'Line Output'!I$1,'Job Number'!$B$2:$B$290,'Line Output'!$C51,'Job Number'!$E$2:$E$290,'Line Output'!$A$50)</f>
        <v>0</v>
      </c>
      <c r="J51" s="64">
        <f>SUMIFS('Job Number'!$K$2:$K$290,'Job Number'!$A$2:$A$290,'Line Output'!J$1,'Job Number'!$B$2:$B$290,'Line Output'!$C51,'Job Number'!$E$2:$E$290,'Line Output'!$A$50)</f>
        <v>0</v>
      </c>
      <c r="K51" s="64">
        <f>SUMIFS('Job Number'!$K$2:$K$290,'Job Number'!$A$2:$A$290,'Line Output'!K$1,'Job Number'!$B$2:$B$290,'Line Output'!$C51,'Job Number'!$E$2:$E$290,'Line Output'!$A$50)</f>
        <v>0</v>
      </c>
      <c r="L51" s="64">
        <f>SUMIFS('Job Number'!$K$2:$K$290,'Job Number'!$A$2:$A$290,'Line Output'!L$1,'Job Number'!$B$2:$B$290,'Line Output'!$C51,'Job Number'!$E$2:$E$290,'Line Output'!$A$50)</f>
        <v>0</v>
      </c>
      <c r="M51" s="64">
        <f>SUMIFS('Job Number'!$K$2:$K$290,'Job Number'!$A$2:$A$290,'Line Output'!M$1,'Job Number'!$B$2:$B$290,'Line Output'!$C51,'Job Number'!$E$2:$E$290,'Line Output'!$A$50)</f>
        <v>0</v>
      </c>
      <c r="N51" s="64">
        <f>SUMIFS('Job Number'!$K$2:$K$290,'Job Number'!$A$2:$A$290,'Line Output'!N$1,'Job Number'!$B$2:$B$290,'Line Output'!$C51,'Job Number'!$E$2:$E$290,'Line Output'!$A$50)</f>
        <v>0</v>
      </c>
      <c r="O51" s="64">
        <f>SUMIFS('Job Number'!$K$2:$K$290,'Job Number'!$A$2:$A$290,'Line Output'!O$1,'Job Number'!$B$2:$B$290,'Line Output'!$C51,'Job Number'!$E$2:$E$290,'Line Output'!$A$50)</f>
        <v>0</v>
      </c>
      <c r="P51" s="64">
        <f>SUMIFS('Job Number'!$K$2:$K$290,'Job Number'!$A$2:$A$290,'Line Output'!P$1,'Job Number'!$B$2:$B$290,'Line Output'!$C51,'Job Number'!$E$2:$E$290,'Line Output'!$A$50)</f>
        <v>0</v>
      </c>
      <c r="Q51" s="64">
        <f>SUMIFS('Job Number'!$K$2:$K$290,'Job Number'!$A$2:$A$290,'Line Output'!Q$1,'Job Number'!$B$2:$B$290,'Line Output'!$C51,'Job Number'!$E$2:$E$290,'Line Output'!$A$50)</f>
        <v>0</v>
      </c>
      <c r="R51" s="64">
        <f>SUMIFS('Job Number'!$K$2:$K$290,'Job Number'!$A$2:$A$290,'Line Output'!R$1,'Job Number'!$B$2:$B$290,'Line Output'!$C51,'Job Number'!$E$2:$E$290,'Line Output'!$A$50)</f>
        <v>0</v>
      </c>
      <c r="S51" s="64">
        <f>SUMIFS('Job Number'!$K$2:$K$290,'Job Number'!$A$2:$A$290,'Line Output'!S$1,'Job Number'!$B$2:$B$290,'Line Output'!$C51,'Job Number'!$E$2:$E$290,'Line Output'!$A$50)</f>
        <v>0</v>
      </c>
      <c r="T51" s="64">
        <f>SUMIFS('Job Number'!$K$2:$K$290,'Job Number'!$A$2:$A$290,'Line Output'!T$1,'Job Number'!$B$2:$B$290,'Line Output'!$C51,'Job Number'!$E$2:$E$290,'Line Output'!$A$50)</f>
        <v>0</v>
      </c>
      <c r="U51" s="64">
        <f>SUMIFS('Job Number'!$K$2:$K$290,'Job Number'!$A$2:$A$290,'Line Output'!U$1,'Job Number'!$B$2:$B$290,'Line Output'!$C51,'Job Number'!$E$2:$E$290,'Line Output'!$A$50)</f>
        <v>0</v>
      </c>
      <c r="V51" s="64">
        <f>SUMIFS('Job Number'!$K$2:$K$290,'Job Number'!$A$2:$A$290,'Line Output'!V$1,'Job Number'!$B$2:$B$290,'Line Output'!$C51,'Job Number'!$E$2:$E$290,'Line Output'!$A$50)</f>
        <v>0</v>
      </c>
      <c r="W51" s="64">
        <f>SUMIFS('Job Number'!$K$2:$K$290,'Job Number'!$A$2:$A$290,'Line Output'!W$1,'Job Number'!$B$2:$B$290,'Line Output'!$C51,'Job Number'!$E$2:$E$290,'Line Output'!$A$50)</f>
        <v>0</v>
      </c>
      <c r="X51" s="64">
        <f>SUMIFS('Job Number'!$K$2:$K$290,'Job Number'!$A$2:$A$290,'Line Output'!X$1,'Job Number'!$B$2:$B$290,'Line Output'!$C51,'Job Number'!$E$2:$E$290,'Line Output'!$A$50)</f>
        <v>0</v>
      </c>
      <c r="Y51" s="64">
        <f>SUMIFS('Job Number'!$K$2:$K$290,'Job Number'!$A$2:$A$290,'Line Output'!Y$1,'Job Number'!$B$2:$B$290,'Line Output'!$C51,'Job Number'!$E$2:$E$290,'Line Output'!$A$50)</f>
        <v>0</v>
      </c>
      <c r="Z51" s="64">
        <f>SUMIFS('Job Number'!$K$2:$K$290,'Job Number'!$A$2:$A$290,'Line Output'!Z$1,'Job Number'!$B$2:$B$290,'Line Output'!$C51,'Job Number'!$E$2:$E$290,'Line Output'!$A$50)</f>
        <v>0</v>
      </c>
      <c r="AA51" s="64">
        <f>SUMIFS('Job Number'!$K$2:$K$290,'Job Number'!$A$2:$A$290,'Line Output'!AA$1,'Job Number'!$B$2:$B$290,'Line Output'!$C51,'Job Number'!$E$2:$E$290,'Line Output'!$A$50)</f>
        <v>0</v>
      </c>
      <c r="AB51" s="64">
        <f>SUMIFS('Job Number'!$K$2:$K$290,'Job Number'!$A$2:$A$290,'Line Output'!AB$1,'Job Number'!$B$2:$B$290,'Line Output'!$C51,'Job Number'!$E$2:$E$290,'Line Output'!$A$50)</f>
        <v>0</v>
      </c>
      <c r="AC51" s="64">
        <f>SUMIFS('Job Number'!$K$2:$K$290,'Job Number'!$A$2:$A$290,'Line Output'!AC$1,'Job Number'!$B$2:$B$290,'Line Output'!$C51,'Job Number'!$E$2:$E$290,'Line Output'!$A$50)</f>
        <v>0</v>
      </c>
      <c r="AD51" s="64">
        <f>SUMIFS('Job Number'!$K$2:$K$290,'Job Number'!$A$2:$A$290,'Line Output'!AD$1,'Job Number'!$B$2:$B$290,'Line Output'!$C51,'Job Number'!$E$2:$E$290,'Line Output'!$A$50)</f>
        <v>0</v>
      </c>
      <c r="AE51" s="64">
        <f>SUMIFS('Job Number'!$K$2:$K$290,'Job Number'!$A$2:$A$290,'Line Output'!AE$1,'Job Number'!$B$2:$B$290,'Line Output'!$C51,'Job Number'!$E$2:$E$290,'Line Output'!$A$50)</f>
        <v>0</v>
      </c>
      <c r="AF51" s="64">
        <f>SUMIFS('Job Number'!$K$2:$K$290,'Job Number'!$A$2:$A$290,'Line Output'!AF$1,'Job Number'!$B$2:$B$290,'Line Output'!$C51,'Job Number'!$E$2:$E$290,'Line Output'!$A$50)</f>
        <v>0</v>
      </c>
      <c r="AG51" s="64">
        <f>SUMIFS('Job Number'!$K$2:$K$290,'Job Number'!$A$2:$A$290,'Line Output'!AG$1,'Job Number'!$B$2:$B$290,'Line Output'!$C51,'Job Number'!$E$2:$E$290,'Line Output'!$A$50)</f>
        <v>0</v>
      </c>
      <c r="AH51" s="64">
        <f>SUMIFS('Job Number'!$K$2:$K$290,'Job Number'!$A$2:$A$290,'Line Output'!AH$1,'Job Number'!$B$2:$B$290,'Line Output'!$C51,'Job Number'!$E$2:$E$290,'Line Output'!$A$50)</f>
        <v>0</v>
      </c>
    </row>
    <row r="52" spans="1:34">
      <c r="B52" s="64"/>
      <c r="C52" s="177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</row>
    <row r="53" spans="1:34" ht="13.5" customHeight="1">
      <c r="A53" s="61" t="str">
        <f>'FG TYPE'!B24</f>
        <v>W03-25040028-Y</v>
      </c>
      <c r="B53" s="61" t="str">
        <f>'FG TYPE'!C24</f>
        <v>28#*2C+24#*2C+AL+D+</v>
      </c>
      <c r="C53" s="62">
        <f>SUM(B54:B54)</f>
        <v>9348</v>
      </c>
      <c r="D53" s="63">
        <f t="shared" ref="D53:AH53" si="17">SUM(D54:D54)</f>
        <v>0</v>
      </c>
      <c r="E53" s="63">
        <f t="shared" si="17"/>
        <v>0</v>
      </c>
      <c r="F53" s="63">
        <f t="shared" si="17"/>
        <v>0</v>
      </c>
      <c r="G53" s="63">
        <f t="shared" si="17"/>
        <v>0</v>
      </c>
      <c r="H53" s="63">
        <f t="shared" si="17"/>
        <v>0</v>
      </c>
      <c r="I53" s="63">
        <f t="shared" si="17"/>
        <v>0</v>
      </c>
      <c r="J53" s="63">
        <f t="shared" si="17"/>
        <v>0</v>
      </c>
      <c r="K53" s="63">
        <f t="shared" si="17"/>
        <v>0</v>
      </c>
      <c r="L53" s="63">
        <f t="shared" si="17"/>
        <v>0</v>
      </c>
      <c r="M53" s="63">
        <f t="shared" si="17"/>
        <v>0</v>
      </c>
      <c r="N53" s="63">
        <f t="shared" si="17"/>
        <v>0</v>
      </c>
      <c r="O53" s="63">
        <f t="shared" si="17"/>
        <v>0</v>
      </c>
      <c r="P53" s="63">
        <f t="shared" si="17"/>
        <v>9348</v>
      </c>
      <c r="Q53" s="63">
        <f t="shared" si="17"/>
        <v>0</v>
      </c>
      <c r="R53" s="63">
        <f t="shared" si="17"/>
        <v>0</v>
      </c>
      <c r="S53" s="63">
        <f t="shared" si="17"/>
        <v>0</v>
      </c>
      <c r="T53" s="63">
        <f t="shared" si="17"/>
        <v>0</v>
      </c>
      <c r="U53" s="63">
        <f t="shared" si="17"/>
        <v>0</v>
      </c>
      <c r="V53" s="63">
        <f t="shared" si="17"/>
        <v>0</v>
      </c>
      <c r="W53" s="63">
        <f t="shared" si="17"/>
        <v>0</v>
      </c>
      <c r="X53" s="63">
        <f t="shared" si="17"/>
        <v>0</v>
      </c>
      <c r="Y53" s="63">
        <f t="shared" si="17"/>
        <v>0</v>
      </c>
      <c r="Z53" s="63">
        <f t="shared" si="17"/>
        <v>0</v>
      </c>
      <c r="AA53" s="63">
        <f t="shared" si="17"/>
        <v>0</v>
      </c>
      <c r="AB53" s="63">
        <f t="shared" si="17"/>
        <v>0</v>
      </c>
      <c r="AC53" s="63">
        <f t="shared" si="17"/>
        <v>0</v>
      </c>
      <c r="AD53" s="63">
        <f t="shared" si="17"/>
        <v>0</v>
      </c>
      <c r="AE53" s="63">
        <f t="shared" si="17"/>
        <v>0</v>
      </c>
      <c r="AF53" s="63">
        <f t="shared" si="17"/>
        <v>0</v>
      </c>
      <c r="AG53" s="63">
        <f t="shared" si="17"/>
        <v>0</v>
      </c>
      <c r="AH53" s="63">
        <f t="shared" si="17"/>
        <v>0</v>
      </c>
    </row>
    <row r="54" spans="1:34">
      <c r="B54" s="64">
        <f>SUM(D54:AG54)</f>
        <v>9348</v>
      </c>
      <c r="C54" s="177" t="str">
        <f>'FG TYPE'!E24</f>
        <v>Y01</v>
      </c>
      <c r="D54" s="64">
        <f>SUMIFS('Job Number'!$K$2:$K$290,'Job Number'!$A$2:$A$290,'Line Output'!D$1,'Job Number'!$B$2:$B$290,'Line Output'!$C54,'Job Number'!$E$2:$E$290,'Line Output'!$A$53)</f>
        <v>0</v>
      </c>
      <c r="E54" s="64">
        <f>SUMIFS('Job Number'!$K$2:$K$290,'Job Number'!$A$2:$A$290,'Line Output'!E$1,'Job Number'!$B$2:$B$290,'Line Output'!$C54,'Job Number'!$E$2:$E$290,'Line Output'!$A$53)</f>
        <v>0</v>
      </c>
      <c r="F54" s="64">
        <f>SUMIFS('Job Number'!$K$2:$K$290,'Job Number'!$A$2:$A$290,'Line Output'!F$1,'Job Number'!$B$2:$B$290,'Line Output'!$C54,'Job Number'!$E$2:$E$290,'Line Output'!$A$53)</f>
        <v>0</v>
      </c>
      <c r="G54" s="64">
        <f>SUMIFS('Job Number'!$K$2:$K$290,'Job Number'!$A$2:$A$290,'Line Output'!G$1,'Job Number'!$B$2:$B$290,'Line Output'!$C54,'Job Number'!$E$2:$E$290,'Line Output'!$A$53)</f>
        <v>0</v>
      </c>
      <c r="H54" s="64">
        <f>SUMIFS('Job Number'!$K$2:$K$290,'Job Number'!$A$2:$A$290,'Line Output'!H$1,'Job Number'!$B$2:$B$290,'Line Output'!$C54,'Job Number'!$E$2:$E$290,'Line Output'!$A$53)</f>
        <v>0</v>
      </c>
      <c r="I54" s="64">
        <f>SUMIFS('Job Number'!$K$2:$K$290,'Job Number'!$A$2:$A$290,'Line Output'!I$1,'Job Number'!$B$2:$B$290,'Line Output'!$C54,'Job Number'!$E$2:$E$290,'Line Output'!$A$53)</f>
        <v>0</v>
      </c>
      <c r="J54" s="64">
        <f>SUMIFS('Job Number'!$K$2:$K$290,'Job Number'!$A$2:$A$290,'Line Output'!J$1,'Job Number'!$B$2:$B$290,'Line Output'!$C54,'Job Number'!$E$2:$E$290,'Line Output'!$A$53)</f>
        <v>0</v>
      </c>
      <c r="K54" s="64">
        <f>SUMIFS('Job Number'!$K$2:$K$290,'Job Number'!$A$2:$A$290,'Line Output'!K$1,'Job Number'!$B$2:$B$290,'Line Output'!$C54,'Job Number'!$E$2:$E$290,'Line Output'!$A$53)</f>
        <v>0</v>
      </c>
      <c r="L54" s="64">
        <f>SUMIFS('Job Number'!$K$2:$K$290,'Job Number'!$A$2:$A$290,'Line Output'!L$1,'Job Number'!$B$2:$B$290,'Line Output'!$C54,'Job Number'!$E$2:$E$290,'Line Output'!$A$53)</f>
        <v>0</v>
      </c>
      <c r="M54" s="64">
        <f>SUMIFS('Job Number'!$K$2:$K$290,'Job Number'!$A$2:$A$290,'Line Output'!M$1,'Job Number'!$B$2:$B$290,'Line Output'!$C54,'Job Number'!$E$2:$E$290,'Line Output'!$A$53)</f>
        <v>0</v>
      </c>
      <c r="N54" s="64">
        <f>SUMIFS('Job Number'!$K$2:$K$290,'Job Number'!$A$2:$A$290,'Line Output'!N$1,'Job Number'!$B$2:$B$290,'Line Output'!$C54,'Job Number'!$E$2:$E$290,'Line Output'!$A$53)</f>
        <v>0</v>
      </c>
      <c r="O54" s="64">
        <f>SUMIFS('Job Number'!$K$2:$K$290,'Job Number'!$A$2:$A$290,'Line Output'!O$1,'Job Number'!$B$2:$B$290,'Line Output'!$C54,'Job Number'!$E$2:$E$290,'Line Output'!$A$53)</f>
        <v>0</v>
      </c>
      <c r="P54" s="64">
        <f>SUMIFS('Job Number'!$K$2:$K$290,'Job Number'!$A$2:$A$290,'Line Output'!P$1,'Job Number'!$B$2:$B$290,'Line Output'!$C54,'Job Number'!$E$2:$E$290,'Line Output'!$A$53)</f>
        <v>9348</v>
      </c>
      <c r="Q54" s="64">
        <f>SUMIFS('Job Number'!$K$2:$K$290,'Job Number'!$A$2:$A$290,'Line Output'!Q$1,'Job Number'!$B$2:$B$290,'Line Output'!$C54,'Job Number'!$E$2:$E$290,'Line Output'!$A$53)</f>
        <v>0</v>
      </c>
      <c r="R54" s="64">
        <f>SUMIFS('Job Number'!$K$2:$K$290,'Job Number'!$A$2:$A$290,'Line Output'!R$1,'Job Number'!$B$2:$B$290,'Line Output'!$C54,'Job Number'!$E$2:$E$290,'Line Output'!$A$53)</f>
        <v>0</v>
      </c>
      <c r="S54" s="64">
        <f>SUMIFS('Job Number'!$K$2:$K$290,'Job Number'!$A$2:$A$290,'Line Output'!S$1,'Job Number'!$B$2:$B$290,'Line Output'!$C54,'Job Number'!$E$2:$E$290,'Line Output'!$A$53)</f>
        <v>0</v>
      </c>
      <c r="T54" s="64">
        <f>SUMIFS('Job Number'!$K$2:$K$290,'Job Number'!$A$2:$A$290,'Line Output'!T$1,'Job Number'!$B$2:$B$290,'Line Output'!$C54,'Job Number'!$E$2:$E$290,'Line Output'!$A$53)</f>
        <v>0</v>
      </c>
      <c r="U54" s="64">
        <f>SUMIFS('Job Number'!$K$2:$K$290,'Job Number'!$A$2:$A$290,'Line Output'!U$1,'Job Number'!$B$2:$B$290,'Line Output'!$C54,'Job Number'!$E$2:$E$290,'Line Output'!$A$53)</f>
        <v>0</v>
      </c>
      <c r="V54" s="64">
        <f>SUMIFS('Job Number'!$K$2:$K$290,'Job Number'!$A$2:$A$290,'Line Output'!V$1,'Job Number'!$B$2:$B$290,'Line Output'!$C54,'Job Number'!$E$2:$E$290,'Line Output'!$A$53)</f>
        <v>0</v>
      </c>
      <c r="W54" s="64">
        <f>SUMIFS('Job Number'!$K$2:$K$290,'Job Number'!$A$2:$A$290,'Line Output'!W$1,'Job Number'!$B$2:$B$290,'Line Output'!$C54,'Job Number'!$E$2:$E$290,'Line Output'!$A$53)</f>
        <v>0</v>
      </c>
      <c r="X54" s="64">
        <f>SUMIFS('Job Number'!$K$2:$K$290,'Job Number'!$A$2:$A$290,'Line Output'!X$1,'Job Number'!$B$2:$B$290,'Line Output'!$C54,'Job Number'!$E$2:$E$290,'Line Output'!$A$53)</f>
        <v>0</v>
      </c>
      <c r="Y54" s="64">
        <f>SUMIFS('Job Number'!$K$2:$K$290,'Job Number'!$A$2:$A$290,'Line Output'!Y$1,'Job Number'!$B$2:$B$290,'Line Output'!$C54,'Job Number'!$E$2:$E$290,'Line Output'!$A$53)</f>
        <v>0</v>
      </c>
      <c r="Z54" s="64">
        <f>SUMIFS('Job Number'!$K$2:$K$290,'Job Number'!$A$2:$A$290,'Line Output'!Z$1,'Job Number'!$B$2:$B$290,'Line Output'!$C54,'Job Number'!$E$2:$E$290,'Line Output'!$A$53)</f>
        <v>0</v>
      </c>
      <c r="AA54" s="64">
        <f>SUMIFS('Job Number'!$K$2:$K$290,'Job Number'!$A$2:$A$290,'Line Output'!AA$1,'Job Number'!$B$2:$B$290,'Line Output'!$C54,'Job Number'!$E$2:$E$290,'Line Output'!$A$53)</f>
        <v>0</v>
      </c>
      <c r="AB54" s="64">
        <f>SUMIFS('Job Number'!$K$2:$K$290,'Job Number'!$A$2:$A$290,'Line Output'!AB$1,'Job Number'!$B$2:$B$290,'Line Output'!$C54,'Job Number'!$E$2:$E$290,'Line Output'!$A$53)</f>
        <v>0</v>
      </c>
      <c r="AC54" s="64">
        <f>SUMIFS('Job Number'!$K$2:$K$290,'Job Number'!$A$2:$A$290,'Line Output'!AC$1,'Job Number'!$B$2:$B$290,'Line Output'!$C54,'Job Number'!$E$2:$E$290,'Line Output'!$A$53)</f>
        <v>0</v>
      </c>
      <c r="AD54" s="64">
        <f>SUMIFS('Job Number'!$K$2:$K$290,'Job Number'!$A$2:$A$290,'Line Output'!AD$1,'Job Number'!$B$2:$B$290,'Line Output'!$C54,'Job Number'!$E$2:$E$290,'Line Output'!$A$53)</f>
        <v>0</v>
      </c>
      <c r="AE54" s="64">
        <f>SUMIFS('Job Number'!$K$2:$K$290,'Job Number'!$A$2:$A$290,'Line Output'!AE$1,'Job Number'!$B$2:$B$290,'Line Output'!$C54,'Job Number'!$E$2:$E$290,'Line Output'!$A$53)</f>
        <v>0</v>
      </c>
      <c r="AF54" s="64">
        <f>SUMIFS('Job Number'!$K$2:$K$290,'Job Number'!$A$2:$A$290,'Line Output'!AF$1,'Job Number'!$B$2:$B$290,'Line Output'!$C54,'Job Number'!$E$2:$E$290,'Line Output'!$A$53)</f>
        <v>0</v>
      </c>
      <c r="AG54" s="64">
        <f>SUMIFS('Job Number'!$K$2:$K$290,'Job Number'!$A$2:$A$290,'Line Output'!AG$1,'Job Number'!$B$2:$B$290,'Line Output'!$C54,'Job Number'!$E$2:$E$290,'Line Output'!$A$53)</f>
        <v>0</v>
      </c>
      <c r="AH54" s="64">
        <f>SUMIFS('Job Number'!$K$2:$K$290,'Job Number'!$A$2:$A$290,'Line Output'!AH$1,'Job Number'!$B$2:$B$290,'Line Output'!$C54,'Job Number'!$E$2:$E$290,'Line Output'!$A$53)</f>
        <v>0</v>
      </c>
    </row>
    <row r="55" spans="1:34">
      <c r="B55" s="64"/>
      <c r="C55" s="177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</row>
    <row r="56" spans="1:34" ht="13.5" customHeight="1">
      <c r="A56" s="61" t="str">
        <f>'FG TYPE'!B25</f>
        <v>W03-25040029-Y</v>
      </c>
      <c r="B56" s="61" t="str">
        <f>'FG TYPE'!C25</f>
        <v>28#*2C+24#*2C+AL+D+</v>
      </c>
      <c r="C56" s="62">
        <f>SUM(B57)</f>
        <v>0</v>
      </c>
      <c r="D56" s="63">
        <f>SUM(D57)</f>
        <v>0</v>
      </c>
      <c r="E56" s="63">
        <f t="shared" ref="E56:AH56" si="18">SUM(E57)</f>
        <v>0</v>
      </c>
      <c r="F56" s="63">
        <f t="shared" si="18"/>
        <v>0</v>
      </c>
      <c r="G56" s="63">
        <f t="shared" si="18"/>
        <v>0</v>
      </c>
      <c r="H56" s="63">
        <f t="shared" si="18"/>
        <v>0</v>
      </c>
      <c r="I56" s="63">
        <f t="shared" si="18"/>
        <v>0</v>
      </c>
      <c r="J56" s="63">
        <f t="shared" si="18"/>
        <v>0</v>
      </c>
      <c r="K56" s="63">
        <f t="shared" si="18"/>
        <v>0</v>
      </c>
      <c r="L56" s="63">
        <f t="shared" si="18"/>
        <v>0</v>
      </c>
      <c r="M56" s="63">
        <f t="shared" si="18"/>
        <v>0</v>
      </c>
      <c r="N56" s="63">
        <f t="shared" si="18"/>
        <v>0</v>
      </c>
      <c r="O56" s="63">
        <f t="shared" si="18"/>
        <v>0</v>
      </c>
      <c r="P56" s="63">
        <f t="shared" si="18"/>
        <v>0</v>
      </c>
      <c r="Q56" s="63">
        <f t="shared" si="18"/>
        <v>0</v>
      </c>
      <c r="R56" s="63">
        <f t="shared" si="18"/>
        <v>0</v>
      </c>
      <c r="S56" s="63">
        <f t="shared" si="18"/>
        <v>0</v>
      </c>
      <c r="T56" s="63">
        <f t="shared" si="18"/>
        <v>0</v>
      </c>
      <c r="U56" s="63">
        <f t="shared" si="18"/>
        <v>0</v>
      </c>
      <c r="V56" s="63">
        <f t="shared" si="18"/>
        <v>0</v>
      </c>
      <c r="W56" s="63">
        <f t="shared" si="18"/>
        <v>0</v>
      </c>
      <c r="X56" s="63">
        <f t="shared" si="18"/>
        <v>0</v>
      </c>
      <c r="Y56" s="63">
        <f t="shared" si="18"/>
        <v>0</v>
      </c>
      <c r="Z56" s="63">
        <f t="shared" si="18"/>
        <v>0</v>
      </c>
      <c r="AA56" s="63">
        <f t="shared" si="18"/>
        <v>0</v>
      </c>
      <c r="AB56" s="63">
        <f t="shared" si="18"/>
        <v>0</v>
      </c>
      <c r="AC56" s="63">
        <f t="shared" si="18"/>
        <v>0</v>
      </c>
      <c r="AD56" s="63">
        <f t="shared" si="18"/>
        <v>0</v>
      </c>
      <c r="AE56" s="63">
        <f t="shared" si="18"/>
        <v>0</v>
      </c>
      <c r="AF56" s="63">
        <f t="shared" si="18"/>
        <v>0</v>
      </c>
      <c r="AG56" s="63">
        <f t="shared" si="18"/>
        <v>0</v>
      </c>
      <c r="AH56" s="63">
        <f t="shared" si="18"/>
        <v>0</v>
      </c>
    </row>
    <row r="57" spans="1:34">
      <c r="B57" s="64">
        <f>SUM(D57:AG57)</f>
        <v>0</v>
      </c>
      <c r="C57" s="177" t="str">
        <f>'FG TYPE'!E25</f>
        <v>Y01</v>
      </c>
      <c r="D57" s="64">
        <f>SUMIFS('Job Number'!$K$2:$K$290,'Job Number'!$A$2:$A$290,'Line Output'!D$1,'Job Number'!$B$2:$B$290,'Line Output'!$C57,'Job Number'!$E$2:$E$290,'Line Output'!$A$56)</f>
        <v>0</v>
      </c>
      <c r="E57" s="64">
        <f>SUMIFS('Job Number'!$K$2:$K$290,'Job Number'!$A$2:$A$290,'Line Output'!E$1,'Job Number'!$B$2:$B$290,'Line Output'!$C57,'Job Number'!$E$2:$E$290,'Line Output'!$A$56)</f>
        <v>0</v>
      </c>
      <c r="F57" s="64">
        <f>SUMIFS('Job Number'!$K$2:$K$290,'Job Number'!$A$2:$A$290,'Line Output'!F$1,'Job Number'!$B$2:$B$290,'Line Output'!$C57,'Job Number'!$E$2:$E$290,'Line Output'!$A$56)</f>
        <v>0</v>
      </c>
      <c r="G57" s="64">
        <f>SUMIFS('Job Number'!$K$2:$K$290,'Job Number'!$A$2:$A$290,'Line Output'!G$1,'Job Number'!$B$2:$B$290,'Line Output'!$C57,'Job Number'!$E$2:$E$290,'Line Output'!$A$56)</f>
        <v>0</v>
      </c>
      <c r="H57" s="64">
        <f>SUMIFS('Job Number'!$K$2:$K$290,'Job Number'!$A$2:$A$290,'Line Output'!H$1,'Job Number'!$B$2:$B$290,'Line Output'!$C57,'Job Number'!$E$2:$E$290,'Line Output'!$A$56)</f>
        <v>0</v>
      </c>
      <c r="I57" s="64">
        <f>SUMIFS('Job Number'!$K$2:$K$290,'Job Number'!$A$2:$A$290,'Line Output'!I$1,'Job Number'!$B$2:$B$290,'Line Output'!$C57,'Job Number'!$E$2:$E$290,'Line Output'!$A$56)</f>
        <v>0</v>
      </c>
      <c r="J57" s="64">
        <f>SUMIFS('Job Number'!$K$2:$K$290,'Job Number'!$A$2:$A$290,'Line Output'!J$1,'Job Number'!$B$2:$B$290,'Line Output'!$C57,'Job Number'!$E$2:$E$290,'Line Output'!$A$56)</f>
        <v>0</v>
      </c>
      <c r="K57" s="64">
        <f>SUMIFS('Job Number'!$K$2:$K$290,'Job Number'!$A$2:$A$290,'Line Output'!K$1,'Job Number'!$B$2:$B$290,'Line Output'!$C57,'Job Number'!$E$2:$E$290,'Line Output'!$A$56)</f>
        <v>0</v>
      </c>
      <c r="L57" s="64">
        <f>SUMIFS('Job Number'!$K$2:$K$290,'Job Number'!$A$2:$A$290,'Line Output'!L$1,'Job Number'!$B$2:$B$290,'Line Output'!$C57,'Job Number'!$E$2:$E$290,'Line Output'!$A$56)</f>
        <v>0</v>
      </c>
      <c r="M57" s="64">
        <f>SUMIFS('Job Number'!$K$2:$K$290,'Job Number'!$A$2:$A$290,'Line Output'!M$1,'Job Number'!$B$2:$B$290,'Line Output'!$C57,'Job Number'!$E$2:$E$290,'Line Output'!$A$56)</f>
        <v>0</v>
      </c>
      <c r="N57" s="64">
        <f>SUMIFS('Job Number'!$K$2:$K$290,'Job Number'!$A$2:$A$290,'Line Output'!N$1,'Job Number'!$B$2:$B$290,'Line Output'!$C57,'Job Number'!$E$2:$E$290,'Line Output'!$A$56)</f>
        <v>0</v>
      </c>
      <c r="O57" s="64">
        <f>SUMIFS('Job Number'!$K$2:$K$290,'Job Number'!$A$2:$A$290,'Line Output'!O$1,'Job Number'!$B$2:$B$290,'Line Output'!$C57,'Job Number'!$E$2:$E$290,'Line Output'!$A$56)</f>
        <v>0</v>
      </c>
      <c r="P57" s="64">
        <f>SUMIFS('Job Number'!$K$2:$K$290,'Job Number'!$A$2:$A$290,'Line Output'!P$1,'Job Number'!$B$2:$B$290,'Line Output'!$C57,'Job Number'!$E$2:$E$290,'Line Output'!$A$56)</f>
        <v>0</v>
      </c>
      <c r="Q57" s="64">
        <f>SUMIFS('Job Number'!$K$2:$K$290,'Job Number'!$A$2:$A$290,'Line Output'!Q$1,'Job Number'!$B$2:$B$290,'Line Output'!$C57,'Job Number'!$E$2:$E$290,'Line Output'!$A$56)</f>
        <v>0</v>
      </c>
      <c r="R57" s="64">
        <f>SUMIFS('Job Number'!$K$2:$K$290,'Job Number'!$A$2:$A$290,'Line Output'!R$1,'Job Number'!$B$2:$B$290,'Line Output'!$C57,'Job Number'!$E$2:$E$290,'Line Output'!$A$56)</f>
        <v>0</v>
      </c>
      <c r="S57" s="64">
        <f>SUMIFS('Job Number'!$K$2:$K$290,'Job Number'!$A$2:$A$290,'Line Output'!S$1,'Job Number'!$B$2:$B$290,'Line Output'!$C57,'Job Number'!$E$2:$E$290,'Line Output'!$A$56)</f>
        <v>0</v>
      </c>
      <c r="T57" s="64">
        <f>SUMIFS('Job Number'!$K$2:$K$290,'Job Number'!$A$2:$A$290,'Line Output'!T$1,'Job Number'!$B$2:$B$290,'Line Output'!$C57,'Job Number'!$E$2:$E$290,'Line Output'!$A$56)</f>
        <v>0</v>
      </c>
      <c r="U57" s="64">
        <f>SUMIFS('Job Number'!$K$2:$K$290,'Job Number'!$A$2:$A$290,'Line Output'!U$1,'Job Number'!$B$2:$B$290,'Line Output'!$C57,'Job Number'!$E$2:$E$290,'Line Output'!$A$56)</f>
        <v>0</v>
      </c>
      <c r="V57" s="64">
        <f>SUMIFS('Job Number'!$K$2:$K$290,'Job Number'!$A$2:$A$290,'Line Output'!V$1,'Job Number'!$B$2:$B$290,'Line Output'!$C57,'Job Number'!$E$2:$E$290,'Line Output'!$A$56)</f>
        <v>0</v>
      </c>
      <c r="W57" s="64">
        <f>SUMIFS('Job Number'!$K$2:$K$290,'Job Number'!$A$2:$A$290,'Line Output'!W$1,'Job Number'!$B$2:$B$290,'Line Output'!$C57,'Job Number'!$E$2:$E$290,'Line Output'!$A$56)</f>
        <v>0</v>
      </c>
      <c r="X57" s="64">
        <f>SUMIFS('Job Number'!$K$2:$K$290,'Job Number'!$A$2:$A$290,'Line Output'!X$1,'Job Number'!$B$2:$B$290,'Line Output'!$C57,'Job Number'!$E$2:$E$290,'Line Output'!$A$56)</f>
        <v>0</v>
      </c>
      <c r="Y57" s="64">
        <f>SUMIFS('Job Number'!$K$2:$K$290,'Job Number'!$A$2:$A$290,'Line Output'!Y$1,'Job Number'!$B$2:$B$290,'Line Output'!$C57,'Job Number'!$E$2:$E$290,'Line Output'!$A$56)</f>
        <v>0</v>
      </c>
      <c r="Z57" s="64">
        <f>SUMIFS('Job Number'!$K$2:$K$290,'Job Number'!$A$2:$A$290,'Line Output'!Z$1,'Job Number'!$B$2:$B$290,'Line Output'!$C57,'Job Number'!$E$2:$E$290,'Line Output'!$A$56)</f>
        <v>0</v>
      </c>
      <c r="AA57" s="64">
        <f>SUMIFS('Job Number'!$K$2:$K$290,'Job Number'!$A$2:$A$290,'Line Output'!AA$1,'Job Number'!$B$2:$B$290,'Line Output'!$C57,'Job Number'!$E$2:$E$290,'Line Output'!$A$56)</f>
        <v>0</v>
      </c>
      <c r="AB57" s="64">
        <f>SUMIFS('Job Number'!$K$2:$K$290,'Job Number'!$A$2:$A$290,'Line Output'!AB$1,'Job Number'!$B$2:$B$290,'Line Output'!$C57,'Job Number'!$E$2:$E$290,'Line Output'!$A$56)</f>
        <v>0</v>
      </c>
      <c r="AC57" s="64">
        <f>SUMIFS('Job Number'!$K$2:$K$290,'Job Number'!$A$2:$A$290,'Line Output'!AC$1,'Job Number'!$B$2:$B$290,'Line Output'!$C57,'Job Number'!$E$2:$E$290,'Line Output'!$A$56)</f>
        <v>0</v>
      </c>
      <c r="AD57" s="64">
        <f>SUMIFS('Job Number'!$K$2:$K$290,'Job Number'!$A$2:$A$290,'Line Output'!AD$1,'Job Number'!$B$2:$B$290,'Line Output'!$C57,'Job Number'!$E$2:$E$290,'Line Output'!$A$56)</f>
        <v>0</v>
      </c>
      <c r="AE57" s="64">
        <f>SUMIFS('Job Number'!$K$2:$K$290,'Job Number'!$A$2:$A$290,'Line Output'!AE$1,'Job Number'!$B$2:$B$290,'Line Output'!$C57,'Job Number'!$E$2:$E$290,'Line Output'!$A$56)</f>
        <v>0</v>
      </c>
      <c r="AF57" s="64">
        <f>SUMIFS('Job Number'!$K$2:$K$290,'Job Number'!$A$2:$A$290,'Line Output'!AF$1,'Job Number'!$B$2:$B$290,'Line Output'!$C57,'Job Number'!$E$2:$E$290,'Line Output'!$A$56)</f>
        <v>0</v>
      </c>
      <c r="AG57" s="64">
        <f>SUMIFS('Job Number'!$K$2:$K$290,'Job Number'!$A$2:$A$290,'Line Output'!AG$1,'Job Number'!$B$2:$B$290,'Line Output'!$C57,'Job Number'!$E$2:$E$290,'Line Output'!$A$56)</f>
        <v>0</v>
      </c>
      <c r="AH57" s="64">
        <f>SUMIFS('Job Number'!$K$2:$K$290,'Job Number'!$A$2:$A$290,'Line Output'!AH$1,'Job Number'!$B$2:$B$290,'Line Output'!$C57,'Job Number'!$E$2:$E$290,'Line Output'!$A$56)</f>
        <v>0</v>
      </c>
    </row>
    <row r="58" spans="1:34">
      <c r="B58" s="64"/>
      <c r="C58" s="177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</row>
    <row r="59" spans="1:34" ht="13.5" customHeight="1">
      <c r="A59" s="61" t="str">
        <f>'FG TYPE'!B26</f>
        <v>W03-25040030-Y</v>
      </c>
      <c r="B59" s="61" t="str">
        <f>'FG TYPE'!C26</f>
        <v>28#*2C+24#*2C+AL+D+</v>
      </c>
      <c r="C59" s="62">
        <f>SUM(B60:B60)</f>
        <v>0</v>
      </c>
      <c r="D59" s="63">
        <f t="shared" ref="D59:AH59" si="19">SUM(D60:D60)</f>
        <v>0</v>
      </c>
      <c r="E59" s="63">
        <f t="shared" si="19"/>
        <v>0</v>
      </c>
      <c r="F59" s="63">
        <f t="shared" si="19"/>
        <v>0</v>
      </c>
      <c r="G59" s="63">
        <f t="shared" si="19"/>
        <v>0</v>
      </c>
      <c r="H59" s="63">
        <f t="shared" si="19"/>
        <v>0</v>
      </c>
      <c r="I59" s="63">
        <f t="shared" si="19"/>
        <v>0</v>
      </c>
      <c r="J59" s="63">
        <f t="shared" si="19"/>
        <v>0</v>
      </c>
      <c r="K59" s="63">
        <f t="shared" si="19"/>
        <v>0</v>
      </c>
      <c r="L59" s="63">
        <f t="shared" si="19"/>
        <v>0</v>
      </c>
      <c r="M59" s="63">
        <f t="shared" si="19"/>
        <v>0</v>
      </c>
      <c r="N59" s="63">
        <f t="shared" si="19"/>
        <v>0</v>
      </c>
      <c r="O59" s="63">
        <f t="shared" si="19"/>
        <v>0</v>
      </c>
      <c r="P59" s="63">
        <f t="shared" si="19"/>
        <v>0</v>
      </c>
      <c r="Q59" s="63">
        <f t="shared" si="19"/>
        <v>0</v>
      </c>
      <c r="R59" s="63">
        <f t="shared" si="19"/>
        <v>0</v>
      </c>
      <c r="S59" s="63">
        <f t="shared" si="19"/>
        <v>0</v>
      </c>
      <c r="T59" s="63">
        <f t="shared" si="19"/>
        <v>0</v>
      </c>
      <c r="U59" s="63">
        <f t="shared" si="19"/>
        <v>0</v>
      </c>
      <c r="V59" s="63">
        <f t="shared" si="19"/>
        <v>0</v>
      </c>
      <c r="W59" s="63">
        <f t="shared" si="19"/>
        <v>0</v>
      </c>
      <c r="X59" s="63">
        <f t="shared" si="19"/>
        <v>0</v>
      </c>
      <c r="Y59" s="63">
        <f t="shared" si="19"/>
        <v>0</v>
      </c>
      <c r="Z59" s="63">
        <f t="shared" si="19"/>
        <v>0</v>
      </c>
      <c r="AA59" s="63">
        <f t="shared" si="19"/>
        <v>0</v>
      </c>
      <c r="AB59" s="63">
        <f t="shared" si="19"/>
        <v>0</v>
      </c>
      <c r="AC59" s="63">
        <f t="shared" si="19"/>
        <v>0</v>
      </c>
      <c r="AD59" s="63">
        <f t="shared" si="19"/>
        <v>0</v>
      </c>
      <c r="AE59" s="63">
        <f t="shared" si="19"/>
        <v>0</v>
      </c>
      <c r="AF59" s="63">
        <f t="shared" si="19"/>
        <v>0</v>
      </c>
      <c r="AG59" s="63">
        <f t="shared" si="19"/>
        <v>0</v>
      </c>
      <c r="AH59" s="63">
        <f t="shared" si="19"/>
        <v>0</v>
      </c>
    </row>
    <row r="60" spans="1:34">
      <c r="B60" s="64">
        <f>SUM(D60:AG60)</f>
        <v>0</v>
      </c>
      <c r="C60" s="177" t="str">
        <f>'FG TYPE'!E26</f>
        <v>Y01</v>
      </c>
      <c r="D60" s="64">
        <f>SUMIFS('Job Number'!$K$2:$K$290,'Job Number'!$A$2:$A$290,'Line Output'!D$1,'Job Number'!$B$2:$B$290,'Line Output'!$C60,'Job Number'!$E$2:$E$290,'Line Output'!$A$59)</f>
        <v>0</v>
      </c>
      <c r="E60" s="64">
        <f>SUMIFS('Job Number'!$K$2:$K$290,'Job Number'!$A$2:$A$290,'Line Output'!E$1,'Job Number'!$B$2:$B$290,'Line Output'!$C60,'Job Number'!$E$2:$E$290,'Line Output'!$A$59)</f>
        <v>0</v>
      </c>
      <c r="F60" s="64">
        <f>SUMIFS('Job Number'!$K$2:$K$290,'Job Number'!$A$2:$A$290,'Line Output'!F$1,'Job Number'!$B$2:$B$290,'Line Output'!$C60,'Job Number'!$E$2:$E$290,'Line Output'!$A$59)</f>
        <v>0</v>
      </c>
      <c r="G60" s="64">
        <f>SUMIFS('Job Number'!$K$2:$K$290,'Job Number'!$A$2:$A$290,'Line Output'!G$1,'Job Number'!$B$2:$B$290,'Line Output'!$C60,'Job Number'!$E$2:$E$290,'Line Output'!$A$59)</f>
        <v>0</v>
      </c>
      <c r="H60" s="64">
        <f>SUMIFS('Job Number'!$K$2:$K$290,'Job Number'!$A$2:$A$290,'Line Output'!H$1,'Job Number'!$B$2:$B$290,'Line Output'!$C60,'Job Number'!$E$2:$E$290,'Line Output'!$A$59)</f>
        <v>0</v>
      </c>
      <c r="I60" s="64">
        <f>SUMIFS('Job Number'!$K$2:$K$290,'Job Number'!$A$2:$A$290,'Line Output'!I$1,'Job Number'!$B$2:$B$290,'Line Output'!$C60,'Job Number'!$E$2:$E$290,'Line Output'!$A$59)</f>
        <v>0</v>
      </c>
      <c r="J60" s="64">
        <f>SUMIFS('Job Number'!$K$2:$K$290,'Job Number'!$A$2:$A$290,'Line Output'!J$1,'Job Number'!$B$2:$B$290,'Line Output'!$C60,'Job Number'!$E$2:$E$290,'Line Output'!$A$59)</f>
        <v>0</v>
      </c>
      <c r="K60" s="64">
        <f>SUMIFS('Job Number'!$K$2:$K$290,'Job Number'!$A$2:$A$290,'Line Output'!K$1,'Job Number'!$B$2:$B$290,'Line Output'!$C60,'Job Number'!$E$2:$E$290,'Line Output'!$A$59)</f>
        <v>0</v>
      </c>
      <c r="L60" s="64">
        <f>SUMIFS('Job Number'!$K$2:$K$290,'Job Number'!$A$2:$A$290,'Line Output'!L$1,'Job Number'!$B$2:$B$290,'Line Output'!$C60,'Job Number'!$E$2:$E$290,'Line Output'!$A$59)</f>
        <v>0</v>
      </c>
      <c r="M60" s="64">
        <f>SUMIFS('Job Number'!$K$2:$K$290,'Job Number'!$A$2:$A$290,'Line Output'!M$1,'Job Number'!$B$2:$B$290,'Line Output'!$C60,'Job Number'!$E$2:$E$290,'Line Output'!$A$59)</f>
        <v>0</v>
      </c>
      <c r="N60" s="64">
        <f>SUMIFS('Job Number'!$K$2:$K$290,'Job Number'!$A$2:$A$290,'Line Output'!N$1,'Job Number'!$B$2:$B$290,'Line Output'!$C60,'Job Number'!$E$2:$E$290,'Line Output'!$A$59)</f>
        <v>0</v>
      </c>
      <c r="O60" s="64">
        <f>SUMIFS('Job Number'!$K$2:$K$290,'Job Number'!$A$2:$A$290,'Line Output'!O$1,'Job Number'!$B$2:$B$290,'Line Output'!$C60,'Job Number'!$E$2:$E$290,'Line Output'!$A$59)</f>
        <v>0</v>
      </c>
      <c r="P60" s="64">
        <f>SUMIFS('Job Number'!$K$2:$K$290,'Job Number'!$A$2:$A$290,'Line Output'!P$1,'Job Number'!$B$2:$B$290,'Line Output'!$C60,'Job Number'!$E$2:$E$290,'Line Output'!$A$59)</f>
        <v>0</v>
      </c>
      <c r="Q60" s="64">
        <f>SUMIFS('Job Number'!$K$2:$K$290,'Job Number'!$A$2:$A$290,'Line Output'!Q$1,'Job Number'!$B$2:$B$290,'Line Output'!$C60,'Job Number'!$E$2:$E$290,'Line Output'!$A$59)</f>
        <v>0</v>
      </c>
      <c r="R60" s="64">
        <f>SUMIFS('Job Number'!$K$2:$K$290,'Job Number'!$A$2:$A$290,'Line Output'!R$1,'Job Number'!$B$2:$B$290,'Line Output'!$C60,'Job Number'!$E$2:$E$290,'Line Output'!$A$59)</f>
        <v>0</v>
      </c>
      <c r="S60" s="64">
        <f>SUMIFS('Job Number'!$K$2:$K$290,'Job Number'!$A$2:$A$290,'Line Output'!S$1,'Job Number'!$B$2:$B$290,'Line Output'!$C60,'Job Number'!$E$2:$E$290,'Line Output'!$A$59)</f>
        <v>0</v>
      </c>
      <c r="T60" s="64">
        <f>SUMIFS('Job Number'!$K$2:$K$290,'Job Number'!$A$2:$A$290,'Line Output'!T$1,'Job Number'!$B$2:$B$290,'Line Output'!$C60,'Job Number'!$E$2:$E$290,'Line Output'!$A$59)</f>
        <v>0</v>
      </c>
      <c r="U60" s="64">
        <f>SUMIFS('Job Number'!$K$2:$K$290,'Job Number'!$A$2:$A$290,'Line Output'!U$1,'Job Number'!$B$2:$B$290,'Line Output'!$C60,'Job Number'!$E$2:$E$290,'Line Output'!$A$59)</f>
        <v>0</v>
      </c>
      <c r="V60" s="64">
        <f>SUMIFS('Job Number'!$K$2:$K$290,'Job Number'!$A$2:$A$290,'Line Output'!V$1,'Job Number'!$B$2:$B$290,'Line Output'!$C60,'Job Number'!$E$2:$E$290,'Line Output'!$A$59)</f>
        <v>0</v>
      </c>
      <c r="W60" s="64">
        <f>SUMIFS('Job Number'!$K$2:$K$290,'Job Number'!$A$2:$A$290,'Line Output'!W$1,'Job Number'!$B$2:$B$290,'Line Output'!$C60,'Job Number'!$E$2:$E$290,'Line Output'!$A$59)</f>
        <v>0</v>
      </c>
      <c r="X60" s="64">
        <f>SUMIFS('Job Number'!$K$2:$K$290,'Job Number'!$A$2:$A$290,'Line Output'!X$1,'Job Number'!$B$2:$B$290,'Line Output'!$C60,'Job Number'!$E$2:$E$290,'Line Output'!$A$59)</f>
        <v>0</v>
      </c>
      <c r="Y60" s="64">
        <f>SUMIFS('Job Number'!$K$2:$K$290,'Job Number'!$A$2:$A$290,'Line Output'!Y$1,'Job Number'!$B$2:$B$290,'Line Output'!$C60,'Job Number'!$E$2:$E$290,'Line Output'!$A$59)</f>
        <v>0</v>
      </c>
      <c r="Z60" s="64">
        <f>SUMIFS('Job Number'!$K$2:$K$290,'Job Number'!$A$2:$A$290,'Line Output'!Z$1,'Job Number'!$B$2:$B$290,'Line Output'!$C60,'Job Number'!$E$2:$E$290,'Line Output'!$A$59)</f>
        <v>0</v>
      </c>
      <c r="AA60" s="64">
        <f>SUMIFS('Job Number'!$K$2:$K$290,'Job Number'!$A$2:$A$290,'Line Output'!AA$1,'Job Number'!$B$2:$B$290,'Line Output'!$C60,'Job Number'!$E$2:$E$290,'Line Output'!$A$59)</f>
        <v>0</v>
      </c>
      <c r="AB60" s="64">
        <f>SUMIFS('Job Number'!$K$2:$K$290,'Job Number'!$A$2:$A$290,'Line Output'!AB$1,'Job Number'!$B$2:$B$290,'Line Output'!$C60,'Job Number'!$E$2:$E$290,'Line Output'!$A$59)</f>
        <v>0</v>
      </c>
      <c r="AC60" s="64">
        <f>SUMIFS('Job Number'!$K$2:$K$290,'Job Number'!$A$2:$A$290,'Line Output'!AC$1,'Job Number'!$B$2:$B$290,'Line Output'!$C60,'Job Number'!$E$2:$E$290,'Line Output'!$A$59)</f>
        <v>0</v>
      </c>
      <c r="AD60" s="64">
        <f>SUMIFS('Job Number'!$K$2:$K$290,'Job Number'!$A$2:$A$290,'Line Output'!AD$1,'Job Number'!$B$2:$B$290,'Line Output'!$C60,'Job Number'!$E$2:$E$290,'Line Output'!$A$59)</f>
        <v>0</v>
      </c>
      <c r="AE60" s="64">
        <f>SUMIFS('Job Number'!$K$2:$K$290,'Job Number'!$A$2:$A$290,'Line Output'!AE$1,'Job Number'!$B$2:$B$290,'Line Output'!$C60,'Job Number'!$E$2:$E$290,'Line Output'!$A$59)</f>
        <v>0</v>
      </c>
      <c r="AF60" s="64">
        <f>SUMIFS('Job Number'!$K$2:$K$290,'Job Number'!$A$2:$A$290,'Line Output'!AF$1,'Job Number'!$B$2:$B$290,'Line Output'!$C60,'Job Number'!$E$2:$E$290,'Line Output'!$A$59)</f>
        <v>0</v>
      </c>
      <c r="AG60" s="64">
        <f>SUMIFS('Job Number'!$K$2:$K$290,'Job Number'!$A$2:$A$290,'Line Output'!AG$1,'Job Number'!$B$2:$B$290,'Line Output'!$C60,'Job Number'!$E$2:$E$290,'Line Output'!$A$59)</f>
        <v>0</v>
      </c>
      <c r="AH60" s="64">
        <f>SUMIFS('Job Number'!$K$2:$K$290,'Job Number'!$A$2:$A$290,'Line Output'!AH$1,'Job Number'!$B$2:$B$290,'Line Output'!$C60,'Job Number'!$E$2:$E$290,'Line Output'!$A$59)</f>
        <v>0</v>
      </c>
    </row>
    <row r="61" spans="1:34">
      <c r="B61" s="64"/>
      <c r="C61" s="177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</row>
    <row r="62" spans="1:34" ht="13.5" customHeight="1">
      <c r="A62" s="61" t="str">
        <f>'FG TYPE'!B27</f>
        <v>W03-25040031-Y</v>
      </c>
      <c r="B62" s="61" t="str">
        <f>'FG TYPE'!C27</f>
        <v>28#*2C+24#*2C+AL+D+</v>
      </c>
      <c r="C62" s="62">
        <f>SUM(B63)</f>
        <v>0</v>
      </c>
      <c r="D62" s="63">
        <f>SUM(D63)</f>
        <v>0</v>
      </c>
      <c r="E62" s="63">
        <f t="shared" ref="E62:AH62" si="20">SUM(E63)</f>
        <v>0</v>
      </c>
      <c r="F62" s="63">
        <f t="shared" si="20"/>
        <v>0</v>
      </c>
      <c r="G62" s="63">
        <f t="shared" si="20"/>
        <v>0</v>
      </c>
      <c r="H62" s="63">
        <f t="shared" si="20"/>
        <v>0</v>
      </c>
      <c r="I62" s="63">
        <f t="shared" si="20"/>
        <v>0</v>
      </c>
      <c r="J62" s="63">
        <f t="shared" si="20"/>
        <v>0</v>
      </c>
      <c r="K62" s="63">
        <f t="shared" si="20"/>
        <v>0</v>
      </c>
      <c r="L62" s="63">
        <f t="shared" si="20"/>
        <v>0</v>
      </c>
      <c r="M62" s="63">
        <f t="shared" si="20"/>
        <v>0</v>
      </c>
      <c r="N62" s="63">
        <f t="shared" si="20"/>
        <v>0</v>
      </c>
      <c r="O62" s="63">
        <f t="shared" si="20"/>
        <v>0</v>
      </c>
      <c r="P62" s="63">
        <f t="shared" si="20"/>
        <v>0</v>
      </c>
      <c r="Q62" s="63">
        <f t="shared" si="20"/>
        <v>0</v>
      </c>
      <c r="R62" s="63">
        <f t="shared" si="20"/>
        <v>0</v>
      </c>
      <c r="S62" s="63">
        <f t="shared" si="20"/>
        <v>0</v>
      </c>
      <c r="T62" s="63">
        <f t="shared" si="20"/>
        <v>0</v>
      </c>
      <c r="U62" s="63">
        <f t="shared" si="20"/>
        <v>0</v>
      </c>
      <c r="V62" s="63">
        <f t="shared" si="20"/>
        <v>0</v>
      </c>
      <c r="W62" s="63">
        <f t="shared" si="20"/>
        <v>0</v>
      </c>
      <c r="X62" s="63">
        <f t="shared" si="20"/>
        <v>0</v>
      </c>
      <c r="Y62" s="63">
        <f t="shared" si="20"/>
        <v>0</v>
      </c>
      <c r="Z62" s="63">
        <f t="shared" si="20"/>
        <v>0</v>
      </c>
      <c r="AA62" s="63">
        <f t="shared" si="20"/>
        <v>0</v>
      </c>
      <c r="AB62" s="63">
        <f t="shared" si="20"/>
        <v>0</v>
      </c>
      <c r="AC62" s="63">
        <f t="shared" si="20"/>
        <v>0</v>
      </c>
      <c r="AD62" s="63">
        <f t="shared" si="20"/>
        <v>0</v>
      </c>
      <c r="AE62" s="63">
        <f t="shared" si="20"/>
        <v>0</v>
      </c>
      <c r="AF62" s="63">
        <f t="shared" si="20"/>
        <v>0</v>
      </c>
      <c r="AG62" s="63">
        <f t="shared" si="20"/>
        <v>0</v>
      </c>
      <c r="AH62" s="63">
        <f t="shared" si="20"/>
        <v>0</v>
      </c>
    </row>
    <row r="63" spans="1:34">
      <c r="B63" s="64">
        <f>SUM(D63:AG63)</f>
        <v>0</v>
      </c>
      <c r="C63" s="177" t="str">
        <f>'FG TYPE'!E27</f>
        <v>Y01</v>
      </c>
      <c r="D63" s="64">
        <f>SUMIFS('Job Number'!$K$2:$K$290,'Job Number'!$A$2:$A$290,'Line Output'!D$1,'Job Number'!$B$2:$B$290,'Line Output'!$C63,'Job Number'!$E$2:$E$290,'Line Output'!$A$62)</f>
        <v>0</v>
      </c>
      <c r="E63" s="64">
        <f>SUMIFS('Job Number'!$K$2:$K$290,'Job Number'!$A$2:$A$290,'Line Output'!E$1,'Job Number'!$B$2:$B$290,'Line Output'!$C63,'Job Number'!$E$2:$E$290,'Line Output'!$A$62)</f>
        <v>0</v>
      </c>
      <c r="F63" s="64">
        <f>SUMIFS('Job Number'!$K$2:$K$290,'Job Number'!$A$2:$A$290,'Line Output'!F$1,'Job Number'!$B$2:$B$290,'Line Output'!$C63,'Job Number'!$E$2:$E$290,'Line Output'!$A$62)</f>
        <v>0</v>
      </c>
      <c r="G63" s="64">
        <f>SUMIFS('Job Number'!$K$2:$K$290,'Job Number'!$A$2:$A$290,'Line Output'!G$1,'Job Number'!$B$2:$B$290,'Line Output'!$C63,'Job Number'!$E$2:$E$290,'Line Output'!$A$62)</f>
        <v>0</v>
      </c>
      <c r="H63" s="64">
        <f>SUMIFS('Job Number'!$K$2:$K$290,'Job Number'!$A$2:$A$290,'Line Output'!H$1,'Job Number'!$B$2:$B$290,'Line Output'!$C63,'Job Number'!$E$2:$E$290,'Line Output'!$A$62)</f>
        <v>0</v>
      </c>
      <c r="I63" s="64">
        <f>SUMIFS('Job Number'!$K$2:$K$290,'Job Number'!$A$2:$A$290,'Line Output'!I$1,'Job Number'!$B$2:$B$290,'Line Output'!$C63,'Job Number'!$E$2:$E$290,'Line Output'!$A$62)</f>
        <v>0</v>
      </c>
      <c r="J63" s="64">
        <f>SUMIFS('Job Number'!$K$2:$K$290,'Job Number'!$A$2:$A$290,'Line Output'!J$1,'Job Number'!$B$2:$B$290,'Line Output'!$C63,'Job Number'!$E$2:$E$290,'Line Output'!$A$62)</f>
        <v>0</v>
      </c>
      <c r="K63" s="64">
        <f>SUMIFS('Job Number'!$K$2:$K$290,'Job Number'!$A$2:$A$290,'Line Output'!K$1,'Job Number'!$B$2:$B$290,'Line Output'!$C63,'Job Number'!$E$2:$E$290,'Line Output'!$A$62)</f>
        <v>0</v>
      </c>
      <c r="L63" s="64">
        <f>SUMIFS('Job Number'!$K$2:$K$290,'Job Number'!$A$2:$A$290,'Line Output'!L$1,'Job Number'!$B$2:$B$290,'Line Output'!$C63,'Job Number'!$E$2:$E$290,'Line Output'!$A$62)</f>
        <v>0</v>
      </c>
      <c r="M63" s="64">
        <f>SUMIFS('Job Number'!$K$2:$K$290,'Job Number'!$A$2:$A$290,'Line Output'!M$1,'Job Number'!$B$2:$B$290,'Line Output'!$C63,'Job Number'!$E$2:$E$290,'Line Output'!$A$62)</f>
        <v>0</v>
      </c>
      <c r="N63" s="64">
        <f>SUMIFS('Job Number'!$K$2:$K$290,'Job Number'!$A$2:$A$290,'Line Output'!N$1,'Job Number'!$B$2:$B$290,'Line Output'!$C63,'Job Number'!$E$2:$E$290,'Line Output'!$A$62)</f>
        <v>0</v>
      </c>
      <c r="O63" s="64">
        <f>SUMIFS('Job Number'!$K$2:$K$290,'Job Number'!$A$2:$A$290,'Line Output'!O$1,'Job Number'!$B$2:$B$290,'Line Output'!$C63,'Job Number'!$E$2:$E$290,'Line Output'!$A$62)</f>
        <v>0</v>
      </c>
      <c r="P63" s="64">
        <f>SUMIFS('Job Number'!$K$2:$K$290,'Job Number'!$A$2:$A$290,'Line Output'!P$1,'Job Number'!$B$2:$B$290,'Line Output'!$C63,'Job Number'!$E$2:$E$290,'Line Output'!$A$62)</f>
        <v>0</v>
      </c>
      <c r="Q63" s="64">
        <f>SUMIFS('Job Number'!$K$2:$K$290,'Job Number'!$A$2:$A$290,'Line Output'!Q$1,'Job Number'!$B$2:$B$290,'Line Output'!$C63,'Job Number'!$E$2:$E$290,'Line Output'!$A$62)</f>
        <v>0</v>
      </c>
      <c r="R63" s="64">
        <f>SUMIFS('Job Number'!$K$2:$K$290,'Job Number'!$A$2:$A$290,'Line Output'!R$1,'Job Number'!$B$2:$B$290,'Line Output'!$C63,'Job Number'!$E$2:$E$290,'Line Output'!$A$62)</f>
        <v>0</v>
      </c>
      <c r="S63" s="64">
        <f>SUMIFS('Job Number'!$K$2:$K$290,'Job Number'!$A$2:$A$290,'Line Output'!S$1,'Job Number'!$B$2:$B$290,'Line Output'!$C63,'Job Number'!$E$2:$E$290,'Line Output'!$A$62)</f>
        <v>0</v>
      </c>
      <c r="T63" s="64">
        <f>SUMIFS('Job Number'!$K$2:$K$290,'Job Number'!$A$2:$A$290,'Line Output'!T$1,'Job Number'!$B$2:$B$290,'Line Output'!$C63,'Job Number'!$E$2:$E$290,'Line Output'!$A$62)</f>
        <v>0</v>
      </c>
      <c r="U63" s="64">
        <f>SUMIFS('Job Number'!$K$2:$K$290,'Job Number'!$A$2:$A$290,'Line Output'!U$1,'Job Number'!$B$2:$B$290,'Line Output'!$C63,'Job Number'!$E$2:$E$290,'Line Output'!$A$62)</f>
        <v>0</v>
      </c>
      <c r="V63" s="64">
        <f>SUMIFS('Job Number'!$K$2:$K$290,'Job Number'!$A$2:$A$290,'Line Output'!V$1,'Job Number'!$B$2:$B$290,'Line Output'!$C63,'Job Number'!$E$2:$E$290,'Line Output'!$A$62)</f>
        <v>0</v>
      </c>
      <c r="W63" s="64">
        <f>SUMIFS('Job Number'!$K$2:$K$290,'Job Number'!$A$2:$A$290,'Line Output'!W$1,'Job Number'!$B$2:$B$290,'Line Output'!$C63,'Job Number'!$E$2:$E$290,'Line Output'!$A$62)</f>
        <v>0</v>
      </c>
      <c r="X63" s="64">
        <f>SUMIFS('Job Number'!$K$2:$K$290,'Job Number'!$A$2:$A$290,'Line Output'!X$1,'Job Number'!$B$2:$B$290,'Line Output'!$C63,'Job Number'!$E$2:$E$290,'Line Output'!$A$62)</f>
        <v>0</v>
      </c>
      <c r="Y63" s="64">
        <f>SUMIFS('Job Number'!$K$2:$K$290,'Job Number'!$A$2:$A$290,'Line Output'!Y$1,'Job Number'!$B$2:$B$290,'Line Output'!$C63,'Job Number'!$E$2:$E$290,'Line Output'!$A$62)</f>
        <v>0</v>
      </c>
      <c r="Z63" s="64">
        <f>SUMIFS('Job Number'!$K$2:$K$290,'Job Number'!$A$2:$A$290,'Line Output'!Z$1,'Job Number'!$B$2:$B$290,'Line Output'!$C63,'Job Number'!$E$2:$E$290,'Line Output'!$A$62)</f>
        <v>0</v>
      </c>
      <c r="AA63" s="64">
        <f>SUMIFS('Job Number'!$K$2:$K$290,'Job Number'!$A$2:$A$290,'Line Output'!AA$1,'Job Number'!$B$2:$B$290,'Line Output'!$C63,'Job Number'!$E$2:$E$290,'Line Output'!$A$62)</f>
        <v>0</v>
      </c>
      <c r="AB63" s="64">
        <f>SUMIFS('Job Number'!$K$2:$K$290,'Job Number'!$A$2:$A$290,'Line Output'!AB$1,'Job Number'!$B$2:$B$290,'Line Output'!$C63,'Job Number'!$E$2:$E$290,'Line Output'!$A$62)</f>
        <v>0</v>
      </c>
      <c r="AC63" s="64">
        <f>SUMIFS('Job Number'!$K$2:$K$290,'Job Number'!$A$2:$A$290,'Line Output'!AC$1,'Job Number'!$B$2:$B$290,'Line Output'!$C63,'Job Number'!$E$2:$E$290,'Line Output'!$A$62)</f>
        <v>0</v>
      </c>
      <c r="AD63" s="64">
        <f>SUMIFS('Job Number'!$K$2:$K$290,'Job Number'!$A$2:$A$290,'Line Output'!AD$1,'Job Number'!$B$2:$B$290,'Line Output'!$C63,'Job Number'!$E$2:$E$290,'Line Output'!$A$62)</f>
        <v>0</v>
      </c>
      <c r="AE63" s="64">
        <f>SUMIFS('Job Number'!$K$2:$K$290,'Job Number'!$A$2:$A$290,'Line Output'!AE$1,'Job Number'!$B$2:$B$290,'Line Output'!$C63,'Job Number'!$E$2:$E$290,'Line Output'!$A$62)</f>
        <v>0</v>
      </c>
      <c r="AF63" s="64">
        <f>SUMIFS('Job Number'!$K$2:$K$290,'Job Number'!$A$2:$A$290,'Line Output'!AF$1,'Job Number'!$B$2:$B$290,'Line Output'!$C63,'Job Number'!$E$2:$E$290,'Line Output'!$A$62)</f>
        <v>0</v>
      </c>
      <c r="AG63" s="64">
        <f>SUMIFS('Job Number'!$K$2:$K$290,'Job Number'!$A$2:$A$290,'Line Output'!AG$1,'Job Number'!$B$2:$B$290,'Line Output'!$C63,'Job Number'!$E$2:$E$290,'Line Output'!$A$62)</f>
        <v>0</v>
      </c>
      <c r="AH63" s="64">
        <f>SUMIFS('Job Number'!$K$2:$K$290,'Job Number'!$A$2:$A$290,'Line Output'!AH$1,'Job Number'!$B$2:$B$290,'Line Output'!$C63,'Job Number'!$E$2:$E$290,'Line Output'!$A$62)</f>
        <v>0</v>
      </c>
    </row>
    <row r="64" spans="1:34">
      <c r="B64" s="64"/>
      <c r="C64" s="177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</row>
    <row r="65" spans="1:34" ht="13.5" customHeight="1">
      <c r="A65" s="61" t="str">
        <f>'FG TYPE'!B28</f>
        <v>W03-25040032-Y</v>
      </c>
      <c r="B65" s="61" t="str">
        <f>'FG TYPE'!C28</f>
        <v>28#*2C+24#*2C+AL+D+</v>
      </c>
      <c r="C65" s="62">
        <f>SUM(B66)</f>
        <v>0</v>
      </c>
      <c r="D65" s="63">
        <f>SUM(D66)</f>
        <v>0</v>
      </c>
      <c r="E65" s="63">
        <f t="shared" ref="E65:AH65" si="21">SUM(E66)</f>
        <v>0</v>
      </c>
      <c r="F65" s="63">
        <f t="shared" si="21"/>
        <v>0</v>
      </c>
      <c r="G65" s="63">
        <f t="shared" si="21"/>
        <v>0</v>
      </c>
      <c r="H65" s="63">
        <f t="shared" si="21"/>
        <v>0</v>
      </c>
      <c r="I65" s="63">
        <f t="shared" si="21"/>
        <v>0</v>
      </c>
      <c r="J65" s="63">
        <f t="shared" si="21"/>
        <v>0</v>
      </c>
      <c r="K65" s="63">
        <f t="shared" si="21"/>
        <v>0</v>
      </c>
      <c r="L65" s="63">
        <f t="shared" si="21"/>
        <v>0</v>
      </c>
      <c r="M65" s="63">
        <f t="shared" si="21"/>
        <v>0</v>
      </c>
      <c r="N65" s="63">
        <f t="shared" si="21"/>
        <v>0</v>
      </c>
      <c r="O65" s="63">
        <f t="shared" si="21"/>
        <v>0</v>
      </c>
      <c r="P65" s="63">
        <f t="shared" si="21"/>
        <v>0</v>
      </c>
      <c r="Q65" s="63">
        <f t="shared" si="21"/>
        <v>0</v>
      </c>
      <c r="R65" s="63">
        <f t="shared" si="21"/>
        <v>0</v>
      </c>
      <c r="S65" s="63">
        <f t="shared" si="21"/>
        <v>0</v>
      </c>
      <c r="T65" s="63">
        <f t="shared" si="21"/>
        <v>0</v>
      </c>
      <c r="U65" s="63">
        <f t="shared" si="21"/>
        <v>0</v>
      </c>
      <c r="V65" s="63">
        <f t="shared" si="21"/>
        <v>0</v>
      </c>
      <c r="W65" s="63">
        <f t="shared" si="21"/>
        <v>0</v>
      </c>
      <c r="X65" s="63">
        <f t="shared" si="21"/>
        <v>0</v>
      </c>
      <c r="Y65" s="63">
        <f t="shared" si="21"/>
        <v>0</v>
      </c>
      <c r="Z65" s="63">
        <f t="shared" si="21"/>
        <v>0</v>
      </c>
      <c r="AA65" s="63">
        <f t="shared" si="21"/>
        <v>0</v>
      </c>
      <c r="AB65" s="63">
        <f t="shared" si="21"/>
        <v>0</v>
      </c>
      <c r="AC65" s="63">
        <f t="shared" si="21"/>
        <v>0</v>
      </c>
      <c r="AD65" s="63">
        <f t="shared" si="21"/>
        <v>0</v>
      </c>
      <c r="AE65" s="63">
        <f t="shared" si="21"/>
        <v>0</v>
      </c>
      <c r="AF65" s="63">
        <f t="shared" si="21"/>
        <v>0</v>
      </c>
      <c r="AG65" s="63">
        <f t="shared" si="21"/>
        <v>0</v>
      </c>
      <c r="AH65" s="63">
        <f t="shared" si="21"/>
        <v>0</v>
      </c>
    </row>
    <row r="66" spans="1:34">
      <c r="B66" s="64">
        <f>SUM(D66:AG66)</f>
        <v>0</v>
      </c>
      <c r="C66" s="177" t="str">
        <f>'FG TYPE'!E28</f>
        <v>Y01</v>
      </c>
      <c r="D66" s="64">
        <f>SUMIFS('Job Number'!$K$2:$K$290,'Job Number'!$A$2:$A$290,'Line Output'!D$1,'Job Number'!$B$2:$B$290,'Line Output'!$C66,'Job Number'!$E$2:$E$290,'Line Output'!$A$65)</f>
        <v>0</v>
      </c>
      <c r="E66" s="64">
        <f>SUMIFS('Job Number'!$K$2:$K$290,'Job Number'!$A$2:$A$290,'Line Output'!E$1,'Job Number'!$B$2:$B$290,'Line Output'!$C66,'Job Number'!$E$2:$E$290,'Line Output'!$A$65)</f>
        <v>0</v>
      </c>
      <c r="F66" s="64">
        <f>SUMIFS('Job Number'!$K$2:$K$290,'Job Number'!$A$2:$A$290,'Line Output'!F$1,'Job Number'!$B$2:$B$290,'Line Output'!$C66,'Job Number'!$E$2:$E$290,'Line Output'!$A$65)</f>
        <v>0</v>
      </c>
      <c r="G66" s="64">
        <f>SUMIFS('Job Number'!$K$2:$K$290,'Job Number'!$A$2:$A$290,'Line Output'!G$1,'Job Number'!$B$2:$B$290,'Line Output'!$C66,'Job Number'!$E$2:$E$290,'Line Output'!$A$65)</f>
        <v>0</v>
      </c>
      <c r="H66" s="64">
        <f>SUMIFS('Job Number'!$K$2:$K$290,'Job Number'!$A$2:$A$290,'Line Output'!H$1,'Job Number'!$B$2:$B$290,'Line Output'!$C66,'Job Number'!$E$2:$E$290,'Line Output'!$A$65)</f>
        <v>0</v>
      </c>
      <c r="I66" s="64">
        <f>SUMIFS('Job Number'!$K$2:$K$290,'Job Number'!$A$2:$A$290,'Line Output'!I$1,'Job Number'!$B$2:$B$290,'Line Output'!$C66,'Job Number'!$E$2:$E$290,'Line Output'!$A$65)</f>
        <v>0</v>
      </c>
      <c r="J66" s="64">
        <f>SUMIFS('Job Number'!$K$2:$K$290,'Job Number'!$A$2:$A$290,'Line Output'!J$1,'Job Number'!$B$2:$B$290,'Line Output'!$C66,'Job Number'!$E$2:$E$290,'Line Output'!$A$65)</f>
        <v>0</v>
      </c>
      <c r="K66" s="64">
        <f>SUMIFS('Job Number'!$K$2:$K$290,'Job Number'!$A$2:$A$290,'Line Output'!K$1,'Job Number'!$B$2:$B$290,'Line Output'!$C66,'Job Number'!$E$2:$E$290,'Line Output'!$A$65)</f>
        <v>0</v>
      </c>
      <c r="L66" s="64">
        <f>SUMIFS('Job Number'!$K$2:$K$290,'Job Number'!$A$2:$A$290,'Line Output'!L$1,'Job Number'!$B$2:$B$290,'Line Output'!$C66,'Job Number'!$E$2:$E$290,'Line Output'!$A$65)</f>
        <v>0</v>
      </c>
      <c r="M66" s="64">
        <f>SUMIFS('Job Number'!$K$2:$K$290,'Job Number'!$A$2:$A$290,'Line Output'!M$1,'Job Number'!$B$2:$B$290,'Line Output'!$C66,'Job Number'!$E$2:$E$290,'Line Output'!$A$65)</f>
        <v>0</v>
      </c>
      <c r="N66" s="64">
        <f>SUMIFS('Job Number'!$K$2:$K$290,'Job Number'!$A$2:$A$290,'Line Output'!N$1,'Job Number'!$B$2:$B$290,'Line Output'!$C66,'Job Number'!$E$2:$E$290,'Line Output'!$A$65)</f>
        <v>0</v>
      </c>
      <c r="O66" s="64">
        <f>SUMIFS('Job Number'!$K$2:$K$290,'Job Number'!$A$2:$A$290,'Line Output'!O$1,'Job Number'!$B$2:$B$290,'Line Output'!$C66,'Job Number'!$E$2:$E$290,'Line Output'!$A$65)</f>
        <v>0</v>
      </c>
      <c r="P66" s="64">
        <f>SUMIFS('Job Number'!$K$2:$K$290,'Job Number'!$A$2:$A$290,'Line Output'!P$1,'Job Number'!$B$2:$B$290,'Line Output'!$C66,'Job Number'!$E$2:$E$290,'Line Output'!$A$65)</f>
        <v>0</v>
      </c>
      <c r="Q66" s="64">
        <f>SUMIFS('Job Number'!$K$2:$K$290,'Job Number'!$A$2:$A$290,'Line Output'!Q$1,'Job Number'!$B$2:$B$290,'Line Output'!$C66,'Job Number'!$E$2:$E$290,'Line Output'!$A$65)</f>
        <v>0</v>
      </c>
      <c r="R66" s="64">
        <f>SUMIFS('Job Number'!$K$2:$K$290,'Job Number'!$A$2:$A$290,'Line Output'!R$1,'Job Number'!$B$2:$B$290,'Line Output'!$C66,'Job Number'!$E$2:$E$290,'Line Output'!$A$65)</f>
        <v>0</v>
      </c>
      <c r="S66" s="64">
        <f>SUMIFS('Job Number'!$K$2:$K$290,'Job Number'!$A$2:$A$290,'Line Output'!S$1,'Job Number'!$B$2:$B$290,'Line Output'!$C66,'Job Number'!$E$2:$E$290,'Line Output'!$A$65)</f>
        <v>0</v>
      </c>
      <c r="T66" s="64">
        <f>SUMIFS('Job Number'!$K$2:$K$290,'Job Number'!$A$2:$A$290,'Line Output'!T$1,'Job Number'!$B$2:$B$290,'Line Output'!$C66,'Job Number'!$E$2:$E$290,'Line Output'!$A$65)</f>
        <v>0</v>
      </c>
      <c r="U66" s="64">
        <f>SUMIFS('Job Number'!$K$2:$K$290,'Job Number'!$A$2:$A$290,'Line Output'!U$1,'Job Number'!$B$2:$B$290,'Line Output'!$C66,'Job Number'!$E$2:$E$290,'Line Output'!$A$65)</f>
        <v>0</v>
      </c>
      <c r="V66" s="64">
        <f>SUMIFS('Job Number'!$K$2:$K$290,'Job Number'!$A$2:$A$290,'Line Output'!V$1,'Job Number'!$B$2:$B$290,'Line Output'!$C66,'Job Number'!$E$2:$E$290,'Line Output'!$A$65)</f>
        <v>0</v>
      </c>
      <c r="W66" s="64">
        <f>SUMIFS('Job Number'!$K$2:$K$290,'Job Number'!$A$2:$A$290,'Line Output'!W$1,'Job Number'!$B$2:$B$290,'Line Output'!$C66,'Job Number'!$E$2:$E$290,'Line Output'!$A$65)</f>
        <v>0</v>
      </c>
      <c r="X66" s="64">
        <f>SUMIFS('Job Number'!$K$2:$K$290,'Job Number'!$A$2:$A$290,'Line Output'!X$1,'Job Number'!$B$2:$B$290,'Line Output'!$C66,'Job Number'!$E$2:$E$290,'Line Output'!$A$65)</f>
        <v>0</v>
      </c>
      <c r="Y66" s="64">
        <f>SUMIFS('Job Number'!$K$2:$K$290,'Job Number'!$A$2:$A$290,'Line Output'!Y$1,'Job Number'!$B$2:$B$290,'Line Output'!$C66,'Job Number'!$E$2:$E$290,'Line Output'!$A$65)</f>
        <v>0</v>
      </c>
      <c r="Z66" s="64">
        <f>SUMIFS('Job Number'!$K$2:$K$290,'Job Number'!$A$2:$A$290,'Line Output'!Z$1,'Job Number'!$B$2:$B$290,'Line Output'!$C66,'Job Number'!$E$2:$E$290,'Line Output'!$A$65)</f>
        <v>0</v>
      </c>
      <c r="AA66" s="64">
        <f>SUMIFS('Job Number'!$K$2:$K$290,'Job Number'!$A$2:$A$290,'Line Output'!AA$1,'Job Number'!$B$2:$B$290,'Line Output'!$C66,'Job Number'!$E$2:$E$290,'Line Output'!$A$65)</f>
        <v>0</v>
      </c>
      <c r="AB66" s="64">
        <f>SUMIFS('Job Number'!$K$2:$K$290,'Job Number'!$A$2:$A$290,'Line Output'!AB$1,'Job Number'!$B$2:$B$290,'Line Output'!$C66,'Job Number'!$E$2:$E$290,'Line Output'!$A$65)</f>
        <v>0</v>
      </c>
      <c r="AC66" s="64">
        <f>SUMIFS('Job Number'!$K$2:$K$290,'Job Number'!$A$2:$A$290,'Line Output'!AC$1,'Job Number'!$B$2:$B$290,'Line Output'!$C66,'Job Number'!$E$2:$E$290,'Line Output'!$A$65)</f>
        <v>0</v>
      </c>
      <c r="AD66" s="64">
        <f>SUMIFS('Job Number'!$K$2:$K$290,'Job Number'!$A$2:$A$290,'Line Output'!AD$1,'Job Number'!$B$2:$B$290,'Line Output'!$C66,'Job Number'!$E$2:$E$290,'Line Output'!$A$65)</f>
        <v>0</v>
      </c>
      <c r="AE66" s="64">
        <f>SUMIFS('Job Number'!$K$2:$K$290,'Job Number'!$A$2:$A$290,'Line Output'!AE$1,'Job Number'!$B$2:$B$290,'Line Output'!$C66,'Job Number'!$E$2:$E$290,'Line Output'!$A$65)</f>
        <v>0</v>
      </c>
      <c r="AF66" s="64">
        <f>SUMIFS('Job Number'!$K$2:$K$290,'Job Number'!$A$2:$A$290,'Line Output'!AF$1,'Job Number'!$B$2:$B$290,'Line Output'!$C66,'Job Number'!$E$2:$E$290,'Line Output'!$A$65)</f>
        <v>0</v>
      </c>
      <c r="AG66" s="64">
        <f>SUMIFS('Job Number'!$K$2:$K$290,'Job Number'!$A$2:$A$290,'Line Output'!AG$1,'Job Number'!$B$2:$B$290,'Line Output'!$C66,'Job Number'!$E$2:$E$290,'Line Output'!$A$65)</f>
        <v>0</v>
      </c>
      <c r="AH66" s="64">
        <f>SUMIFS('Job Number'!$K$2:$K$290,'Job Number'!$A$2:$A$290,'Line Output'!AH$1,'Job Number'!$B$2:$B$290,'Line Output'!$C66,'Job Number'!$E$2:$E$290,'Line Output'!$A$65)</f>
        <v>0</v>
      </c>
    </row>
    <row r="67" spans="1:34">
      <c r="B67" s="64"/>
      <c r="C67" s="1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</row>
    <row r="68" spans="1:34" ht="13.5" customHeight="1">
      <c r="A68" s="61" t="str">
        <f>'FG TYPE'!B29</f>
        <v>W03-25040033-Y</v>
      </c>
      <c r="B68" s="61" t="str">
        <f>'FG TYPE'!C29</f>
        <v>28#*2C+24#*2C+AL+D+</v>
      </c>
      <c r="C68" s="62">
        <f>SUM(B69)</f>
        <v>24984</v>
      </c>
      <c r="D68" s="63">
        <f>SUM(D69)</f>
        <v>6050</v>
      </c>
      <c r="E68" s="63">
        <f t="shared" ref="E68:AH68" si="22">SUM(E69)</f>
        <v>0</v>
      </c>
      <c r="F68" s="63">
        <f t="shared" si="22"/>
        <v>0</v>
      </c>
      <c r="G68" s="63">
        <f t="shared" si="22"/>
        <v>0</v>
      </c>
      <c r="H68" s="63">
        <f t="shared" si="22"/>
        <v>0</v>
      </c>
      <c r="I68" s="63">
        <f t="shared" si="22"/>
        <v>0</v>
      </c>
      <c r="J68" s="63">
        <f t="shared" si="22"/>
        <v>0</v>
      </c>
      <c r="K68" s="63">
        <f t="shared" si="22"/>
        <v>0</v>
      </c>
      <c r="L68" s="63">
        <f t="shared" si="22"/>
        <v>0</v>
      </c>
      <c r="M68" s="63">
        <f t="shared" si="22"/>
        <v>0</v>
      </c>
      <c r="N68" s="63">
        <f t="shared" si="22"/>
        <v>0</v>
      </c>
      <c r="O68" s="63">
        <f t="shared" si="22"/>
        <v>0</v>
      </c>
      <c r="P68" s="63">
        <f t="shared" si="22"/>
        <v>0</v>
      </c>
      <c r="Q68" s="63">
        <f t="shared" si="22"/>
        <v>0</v>
      </c>
      <c r="R68" s="63">
        <f t="shared" si="22"/>
        <v>0</v>
      </c>
      <c r="S68" s="63">
        <f t="shared" si="22"/>
        <v>0</v>
      </c>
      <c r="T68" s="63">
        <f t="shared" si="22"/>
        <v>0</v>
      </c>
      <c r="U68" s="63">
        <f t="shared" si="22"/>
        <v>15655</v>
      </c>
      <c r="V68" s="63">
        <f t="shared" si="22"/>
        <v>0</v>
      </c>
      <c r="W68" s="63">
        <f t="shared" si="22"/>
        <v>0</v>
      </c>
      <c r="X68" s="63">
        <f t="shared" si="22"/>
        <v>0</v>
      </c>
      <c r="Y68" s="63">
        <f t="shared" si="22"/>
        <v>0</v>
      </c>
      <c r="Z68" s="63">
        <f t="shared" si="22"/>
        <v>0</v>
      </c>
      <c r="AA68" s="63">
        <f t="shared" si="22"/>
        <v>0</v>
      </c>
      <c r="AB68" s="63">
        <f t="shared" si="22"/>
        <v>0</v>
      </c>
      <c r="AC68" s="63">
        <f t="shared" si="22"/>
        <v>0</v>
      </c>
      <c r="AD68" s="63">
        <f t="shared" si="22"/>
        <v>0</v>
      </c>
      <c r="AE68" s="63">
        <f t="shared" si="22"/>
        <v>3279</v>
      </c>
      <c r="AF68" s="63">
        <f t="shared" si="22"/>
        <v>0</v>
      </c>
      <c r="AG68" s="63">
        <f t="shared" si="22"/>
        <v>0</v>
      </c>
      <c r="AH68" s="63">
        <f t="shared" si="22"/>
        <v>0</v>
      </c>
    </row>
    <row r="69" spans="1:34">
      <c r="B69" s="64">
        <f>SUM(D69:AG69)</f>
        <v>24984</v>
      </c>
      <c r="C69" s="177" t="str">
        <f>'FG TYPE'!E29</f>
        <v>Y01</v>
      </c>
      <c r="D69" s="64">
        <f>SUMIFS('Job Number'!$K$2:$K$290,'Job Number'!$A$2:$A$290,'Line Output'!D$1,'Job Number'!$B$2:$B$290,'Line Output'!$C69,'Job Number'!$E$2:$E$290,'Line Output'!$A$68)</f>
        <v>6050</v>
      </c>
      <c r="E69" s="64">
        <f>SUMIFS('Job Number'!$K$2:$K$290,'Job Number'!$A$2:$A$290,'Line Output'!E$1,'Job Number'!$B$2:$B$290,'Line Output'!$C69,'Job Number'!$E$2:$E$290,'Line Output'!$A$68)</f>
        <v>0</v>
      </c>
      <c r="F69" s="64">
        <f>SUMIFS('Job Number'!$K$2:$K$290,'Job Number'!$A$2:$A$290,'Line Output'!F$1,'Job Number'!$B$2:$B$290,'Line Output'!$C69,'Job Number'!$E$2:$E$290,'Line Output'!$A$68)</f>
        <v>0</v>
      </c>
      <c r="G69" s="64">
        <f>SUMIFS('Job Number'!$K$2:$K$290,'Job Number'!$A$2:$A$290,'Line Output'!G$1,'Job Number'!$B$2:$B$290,'Line Output'!$C69,'Job Number'!$E$2:$E$290,'Line Output'!$A$68)</f>
        <v>0</v>
      </c>
      <c r="H69" s="64">
        <f>SUMIFS('Job Number'!$K$2:$K$290,'Job Number'!$A$2:$A$290,'Line Output'!H$1,'Job Number'!$B$2:$B$290,'Line Output'!$C69,'Job Number'!$E$2:$E$290,'Line Output'!$A$68)</f>
        <v>0</v>
      </c>
      <c r="I69" s="64">
        <f>SUMIFS('Job Number'!$K$2:$K$290,'Job Number'!$A$2:$A$290,'Line Output'!I$1,'Job Number'!$B$2:$B$290,'Line Output'!$C69,'Job Number'!$E$2:$E$290,'Line Output'!$A$68)</f>
        <v>0</v>
      </c>
      <c r="J69" s="64">
        <f>SUMIFS('Job Number'!$K$2:$K$290,'Job Number'!$A$2:$A$290,'Line Output'!J$1,'Job Number'!$B$2:$B$290,'Line Output'!$C69,'Job Number'!$E$2:$E$290,'Line Output'!$A$68)</f>
        <v>0</v>
      </c>
      <c r="K69" s="64">
        <f>SUMIFS('Job Number'!$K$2:$K$290,'Job Number'!$A$2:$A$290,'Line Output'!K$1,'Job Number'!$B$2:$B$290,'Line Output'!$C69,'Job Number'!$E$2:$E$290,'Line Output'!$A$68)</f>
        <v>0</v>
      </c>
      <c r="L69" s="64">
        <f>SUMIFS('Job Number'!$K$2:$K$290,'Job Number'!$A$2:$A$290,'Line Output'!L$1,'Job Number'!$B$2:$B$290,'Line Output'!$C69,'Job Number'!$E$2:$E$290,'Line Output'!$A$68)</f>
        <v>0</v>
      </c>
      <c r="M69" s="64">
        <f>SUMIFS('Job Number'!$K$2:$K$290,'Job Number'!$A$2:$A$290,'Line Output'!M$1,'Job Number'!$B$2:$B$290,'Line Output'!$C69,'Job Number'!$E$2:$E$290,'Line Output'!$A$68)</f>
        <v>0</v>
      </c>
      <c r="N69" s="64">
        <f>SUMIFS('Job Number'!$K$2:$K$290,'Job Number'!$A$2:$A$290,'Line Output'!N$1,'Job Number'!$B$2:$B$290,'Line Output'!$C69,'Job Number'!$E$2:$E$290,'Line Output'!$A$68)</f>
        <v>0</v>
      </c>
      <c r="O69" s="64">
        <f>SUMIFS('Job Number'!$K$2:$K$290,'Job Number'!$A$2:$A$290,'Line Output'!O$1,'Job Number'!$B$2:$B$290,'Line Output'!$C69,'Job Number'!$E$2:$E$290,'Line Output'!$A$68)</f>
        <v>0</v>
      </c>
      <c r="P69" s="64">
        <f>SUMIFS('Job Number'!$K$2:$K$290,'Job Number'!$A$2:$A$290,'Line Output'!P$1,'Job Number'!$B$2:$B$290,'Line Output'!$C69,'Job Number'!$E$2:$E$290,'Line Output'!$A$68)</f>
        <v>0</v>
      </c>
      <c r="Q69" s="64">
        <f>SUMIFS('Job Number'!$K$2:$K$290,'Job Number'!$A$2:$A$290,'Line Output'!Q$1,'Job Number'!$B$2:$B$290,'Line Output'!$C69,'Job Number'!$E$2:$E$290,'Line Output'!$A$68)</f>
        <v>0</v>
      </c>
      <c r="R69" s="64">
        <f>SUMIFS('Job Number'!$K$2:$K$290,'Job Number'!$A$2:$A$290,'Line Output'!R$1,'Job Number'!$B$2:$B$290,'Line Output'!$C69,'Job Number'!$E$2:$E$290,'Line Output'!$A$68)</f>
        <v>0</v>
      </c>
      <c r="S69" s="64">
        <f>SUMIFS('Job Number'!$K$2:$K$290,'Job Number'!$A$2:$A$290,'Line Output'!S$1,'Job Number'!$B$2:$B$290,'Line Output'!$C69,'Job Number'!$E$2:$E$290,'Line Output'!$A$68)</f>
        <v>0</v>
      </c>
      <c r="T69" s="64">
        <f>SUMIFS('Job Number'!$K$2:$K$290,'Job Number'!$A$2:$A$290,'Line Output'!T$1,'Job Number'!$B$2:$B$290,'Line Output'!$C69,'Job Number'!$E$2:$E$290,'Line Output'!$A$68)</f>
        <v>0</v>
      </c>
      <c r="U69" s="64">
        <f>SUMIFS('Job Number'!$K$2:$K$290,'Job Number'!$A$2:$A$290,'Line Output'!U$1,'Job Number'!$B$2:$B$290,'Line Output'!$C69,'Job Number'!$E$2:$E$290,'Line Output'!$A$68)</f>
        <v>15655</v>
      </c>
      <c r="V69" s="64">
        <f>SUMIFS('Job Number'!$K$2:$K$290,'Job Number'!$A$2:$A$290,'Line Output'!V$1,'Job Number'!$B$2:$B$290,'Line Output'!$C69,'Job Number'!$E$2:$E$290,'Line Output'!$A$68)</f>
        <v>0</v>
      </c>
      <c r="W69" s="64">
        <f>SUMIFS('Job Number'!$K$2:$K$290,'Job Number'!$A$2:$A$290,'Line Output'!W$1,'Job Number'!$B$2:$B$290,'Line Output'!$C69,'Job Number'!$E$2:$E$290,'Line Output'!$A$68)</f>
        <v>0</v>
      </c>
      <c r="X69" s="64">
        <f>SUMIFS('Job Number'!$K$2:$K$290,'Job Number'!$A$2:$A$290,'Line Output'!X$1,'Job Number'!$B$2:$B$290,'Line Output'!$C69,'Job Number'!$E$2:$E$290,'Line Output'!$A$68)</f>
        <v>0</v>
      </c>
      <c r="Y69" s="64">
        <f>SUMIFS('Job Number'!$K$2:$K$290,'Job Number'!$A$2:$A$290,'Line Output'!Y$1,'Job Number'!$B$2:$B$290,'Line Output'!$C69,'Job Number'!$E$2:$E$290,'Line Output'!$A$68)</f>
        <v>0</v>
      </c>
      <c r="Z69" s="64">
        <f>SUMIFS('Job Number'!$K$2:$K$290,'Job Number'!$A$2:$A$290,'Line Output'!Z$1,'Job Number'!$B$2:$B$290,'Line Output'!$C69,'Job Number'!$E$2:$E$290,'Line Output'!$A$68)</f>
        <v>0</v>
      </c>
      <c r="AA69" s="64">
        <f>SUMIFS('Job Number'!$K$2:$K$290,'Job Number'!$A$2:$A$290,'Line Output'!AA$1,'Job Number'!$B$2:$B$290,'Line Output'!$C69,'Job Number'!$E$2:$E$290,'Line Output'!$A$68)</f>
        <v>0</v>
      </c>
      <c r="AB69" s="64">
        <f>SUMIFS('Job Number'!$K$2:$K$290,'Job Number'!$A$2:$A$290,'Line Output'!AB$1,'Job Number'!$B$2:$B$290,'Line Output'!$C69,'Job Number'!$E$2:$E$290,'Line Output'!$A$68)</f>
        <v>0</v>
      </c>
      <c r="AC69" s="64">
        <f>SUMIFS('Job Number'!$K$2:$K$290,'Job Number'!$A$2:$A$290,'Line Output'!AC$1,'Job Number'!$B$2:$B$290,'Line Output'!$C69,'Job Number'!$E$2:$E$290,'Line Output'!$A$68)</f>
        <v>0</v>
      </c>
      <c r="AD69" s="64">
        <f>SUMIFS('Job Number'!$K$2:$K$290,'Job Number'!$A$2:$A$290,'Line Output'!AD$1,'Job Number'!$B$2:$B$290,'Line Output'!$C69,'Job Number'!$E$2:$E$290,'Line Output'!$A$68)</f>
        <v>0</v>
      </c>
      <c r="AE69" s="64">
        <f>SUMIFS('Job Number'!$K$2:$K$290,'Job Number'!$A$2:$A$290,'Line Output'!AE$1,'Job Number'!$B$2:$B$290,'Line Output'!$C69,'Job Number'!$E$2:$E$290,'Line Output'!$A$68)</f>
        <v>3279</v>
      </c>
      <c r="AF69" s="64">
        <f>SUMIFS('Job Number'!$K$2:$K$290,'Job Number'!$A$2:$A$290,'Line Output'!AF$1,'Job Number'!$B$2:$B$290,'Line Output'!$C69,'Job Number'!$E$2:$E$290,'Line Output'!$A$68)</f>
        <v>0</v>
      </c>
      <c r="AG69" s="64">
        <f>SUMIFS('Job Number'!$K$2:$K$290,'Job Number'!$A$2:$A$290,'Line Output'!AG$1,'Job Number'!$B$2:$B$290,'Line Output'!$C69,'Job Number'!$E$2:$E$290,'Line Output'!$A$68)</f>
        <v>0</v>
      </c>
      <c r="AH69" s="64">
        <f>SUMIFS('Job Number'!$K$2:$K$290,'Job Number'!$A$2:$A$290,'Line Output'!AH$1,'Job Number'!$B$2:$B$290,'Line Output'!$C69,'Job Number'!$E$2:$E$290,'Line Output'!$A$68)</f>
        <v>0</v>
      </c>
    </row>
    <row r="70" spans="1:34">
      <c r="B70" s="64"/>
      <c r="C70" s="177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</row>
    <row r="71" spans="1:34" ht="13.5" customHeight="1">
      <c r="A71" s="61" t="str">
        <f>'FG TYPE'!B30</f>
        <v>W03-25040034-Y</v>
      </c>
      <c r="B71" s="61" t="str">
        <f>'FG TYPE'!C30</f>
        <v>28#*2C+24#*2C+AL+D+</v>
      </c>
      <c r="C71" s="62">
        <f>SUM(B72:B72)</f>
        <v>16885</v>
      </c>
      <c r="D71" s="63">
        <f t="shared" ref="D71:AH71" si="23">SUM(D72:D72)</f>
        <v>0</v>
      </c>
      <c r="E71" s="63">
        <f t="shared" si="23"/>
        <v>0</v>
      </c>
      <c r="F71" s="63">
        <f t="shared" si="23"/>
        <v>0</v>
      </c>
      <c r="G71" s="63">
        <f t="shared" si="23"/>
        <v>0</v>
      </c>
      <c r="H71" s="63">
        <f t="shared" si="23"/>
        <v>0</v>
      </c>
      <c r="I71" s="63">
        <f t="shared" si="23"/>
        <v>0</v>
      </c>
      <c r="J71" s="63">
        <f t="shared" si="23"/>
        <v>0</v>
      </c>
      <c r="K71" s="63">
        <f t="shared" si="23"/>
        <v>0</v>
      </c>
      <c r="L71" s="63">
        <f t="shared" si="23"/>
        <v>0</v>
      </c>
      <c r="M71" s="63">
        <f t="shared" si="23"/>
        <v>0</v>
      </c>
      <c r="N71" s="63">
        <f t="shared" si="23"/>
        <v>0</v>
      </c>
      <c r="O71" s="63">
        <f t="shared" si="23"/>
        <v>0</v>
      </c>
      <c r="P71" s="63">
        <f t="shared" si="23"/>
        <v>0</v>
      </c>
      <c r="Q71" s="63">
        <f t="shared" si="23"/>
        <v>0</v>
      </c>
      <c r="R71" s="63">
        <f t="shared" si="23"/>
        <v>0</v>
      </c>
      <c r="S71" s="63">
        <f t="shared" si="23"/>
        <v>0</v>
      </c>
      <c r="T71" s="63">
        <f t="shared" si="23"/>
        <v>0</v>
      </c>
      <c r="U71" s="63">
        <f t="shared" si="23"/>
        <v>1750</v>
      </c>
      <c r="V71" s="63">
        <f t="shared" si="23"/>
        <v>0</v>
      </c>
      <c r="W71" s="63">
        <f t="shared" si="23"/>
        <v>0</v>
      </c>
      <c r="X71" s="63">
        <f t="shared" si="23"/>
        <v>0</v>
      </c>
      <c r="Y71" s="63">
        <f t="shared" si="23"/>
        <v>0</v>
      </c>
      <c r="Z71" s="63">
        <f t="shared" si="23"/>
        <v>7705</v>
      </c>
      <c r="AA71" s="63">
        <f t="shared" si="23"/>
        <v>0</v>
      </c>
      <c r="AB71" s="63">
        <f t="shared" si="23"/>
        <v>7430</v>
      </c>
      <c r="AC71" s="63">
        <f t="shared" si="23"/>
        <v>0</v>
      </c>
      <c r="AD71" s="63">
        <f t="shared" si="23"/>
        <v>0</v>
      </c>
      <c r="AE71" s="63">
        <f t="shared" si="23"/>
        <v>0</v>
      </c>
      <c r="AF71" s="63">
        <f t="shared" si="23"/>
        <v>0</v>
      </c>
      <c r="AG71" s="63">
        <f t="shared" si="23"/>
        <v>0</v>
      </c>
      <c r="AH71" s="63">
        <f t="shared" si="23"/>
        <v>0</v>
      </c>
    </row>
    <row r="72" spans="1:34">
      <c r="B72" s="64">
        <f>SUM(D72:AG72)</f>
        <v>16885</v>
      </c>
      <c r="C72" s="177" t="str">
        <f>'FG TYPE'!E30</f>
        <v>Y01</v>
      </c>
      <c r="D72" s="64">
        <f>SUMIFS('Job Number'!$K$2:$K$290,'Job Number'!$A$2:$A$290,'Line Output'!D$1,'Job Number'!$B$2:$B$290,'Line Output'!$C72,'Job Number'!$E$2:$E$290,'Line Output'!$A$71)</f>
        <v>0</v>
      </c>
      <c r="E72" s="64">
        <f>SUMIFS('Job Number'!$K$2:$K$290,'Job Number'!$A$2:$A$290,'Line Output'!E$1,'Job Number'!$B$2:$B$290,'Line Output'!$C72,'Job Number'!$E$2:$E$290,'Line Output'!$A$71)</f>
        <v>0</v>
      </c>
      <c r="F72" s="64">
        <f>SUMIFS('Job Number'!$K$2:$K$290,'Job Number'!$A$2:$A$290,'Line Output'!F$1,'Job Number'!$B$2:$B$290,'Line Output'!$C72,'Job Number'!$E$2:$E$290,'Line Output'!$A$71)</f>
        <v>0</v>
      </c>
      <c r="G72" s="64">
        <f>SUMIFS('Job Number'!$K$2:$K$290,'Job Number'!$A$2:$A$290,'Line Output'!G$1,'Job Number'!$B$2:$B$290,'Line Output'!$C72,'Job Number'!$E$2:$E$290,'Line Output'!$A$71)</f>
        <v>0</v>
      </c>
      <c r="H72" s="64">
        <f>SUMIFS('Job Number'!$K$2:$K$290,'Job Number'!$A$2:$A$290,'Line Output'!H$1,'Job Number'!$B$2:$B$290,'Line Output'!$C72,'Job Number'!$E$2:$E$290,'Line Output'!$A$71)</f>
        <v>0</v>
      </c>
      <c r="I72" s="64">
        <f>SUMIFS('Job Number'!$K$2:$K$290,'Job Number'!$A$2:$A$290,'Line Output'!I$1,'Job Number'!$B$2:$B$290,'Line Output'!$C72,'Job Number'!$E$2:$E$290,'Line Output'!$A$71)</f>
        <v>0</v>
      </c>
      <c r="J72" s="64">
        <f>SUMIFS('Job Number'!$K$2:$K$290,'Job Number'!$A$2:$A$290,'Line Output'!J$1,'Job Number'!$B$2:$B$290,'Line Output'!$C72,'Job Number'!$E$2:$E$290,'Line Output'!$A$71)</f>
        <v>0</v>
      </c>
      <c r="K72" s="64">
        <f>SUMIFS('Job Number'!$K$2:$K$290,'Job Number'!$A$2:$A$290,'Line Output'!K$1,'Job Number'!$B$2:$B$290,'Line Output'!$C72,'Job Number'!$E$2:$E$290,'Line Output'!$A$71)</f>
        <v>0</v>
      </c>
      <c r="L72" s="64">
        <f>SUMIFS('Job Number'!$K$2:$K$290,'Job Number'!$A$2:$A$290,'Line Output'!L$1,'Job Number'!$B$2:$B$290,'Line Output'!$C72,'Job Number'!$E$2:$E$290,'Line Output'!$A$71)</f>
        <v>0</v>
      </c>
      <c r="M72" s="64">
        <f>SUMIFS('Job Number'!$K$2:$K$290,'Job Number'!$A$2:$A$290,'Line Output'!M$1,'Job Number'!$B$2:$B$290,'Line Output'!$C72,'Job Number'!$E$2:$E$290,'Line Output'!$A$71)</f>
        <v>0</v>
      </c>
      <c r="N72" s="64">
        <f>SUMIFS('Job Number'!$K$2:$K$290,'Job Number'!$A$2:$A$290,'Line Output'!N$1,'Job Number'!$B$2:$B$290,'Line Output'!$C72,'Job Number'!$E$2:$E$290,'Line Output'!$A$71)</f>
        <v>0</v>
      </c>
      <c r="O72" s="64">
        <f>SUMIFS('Job Number'!$K$2:$K$290,'Job Number'!$A$2:$A$290,'Line Output'!O$1,'Job Number'!$B$2:$B$290,'Line Output'!$C72,'Job Number'!$E$2:$E$290,'Line Output'!$A$71)</f>
        <v>0</v>
      </c>
      <c r="P72" s="64">
        <f>SUMIFS('Job Number'!$K$2:$K$290,'Job Number'!$A$2:$A$290,'Line Output'!P$1,'Job Number'!$B$2:$B$290,'Line Output'!$C72,'Job Number'!$E$2:$E$290,'Line Output'!$A$71)</f>
        <v>0</v>
      </c>
      <c r="Q72" s="64">
        <f>SUMIFS('Job Number'!$K$2:$K$290,'Job Number'!$A$2:$A$290,'Line Output'!Q$1,'Job Number'!$B$2:$B$290,'Line Output'!$C72,'Job Number'!$E$2:$E$290,'Line Output'!$A$71)</f>
        <v>0</v>
      </c>
      <c r="R72" s="64">
        <f>SUMIFS('Job Number'!$K$2:$K$290,'Job Number'!$A$2:$A$290,'Line Output'!R$1,'Job Number'!$B$2:$B$290,'Line Output'!$C72,'Job Number'!$E$2:$E$290,'Line Output'!$A$71)</f>
        <v>0</v>
      </c>
      <c r="S72" s="64">
        <f>SUMIFS('Job Number'!$K$2:$K$290,'Job Number'!$A$2:$A$290,'Line Output'!S$1,'Job Number'!$B$2:$B$290,'Line Output'!$C72,'Job Number'!$E$2:$E$290,'Line Output'!$A$71)</f>
        <v>0</v>
      </c>
      <c r="T72" s="64">
        <f>SUMIFS('Job Number'!$K$2:$K$290,'Job Number'!$A$2:$A$290,'Line Output'!T$1,'Job Number'!$B$2:$B$290,'Line Output'!$C72,'Job Number'!$E$2:$E$290,'Line Output'!$A$71)</f>
        <v>0</v>
      </c>
      <c r="U72" s="64">
        <f>SUMIFS('Job Number'!$K$2:$K$290,'Job Number'!$A$2:$A$290,'Line Output'!U$1,'Job Number'!$B$2:$B$290,'Line Output'!$C72,'Job Number'!$E$2:$E$290,'Line Output'!$A$71)</f>
        <v>1750</v>
      </c>
      <c r="V72" s="64">
        <f>SUMIFS('Job Number'!$K$2:$K$290,'Job Number'!$A$2:$A$290,'Line Output'!V$1,'Job Number'!$B$2:$B$290,'Line Output'!$C72,'Job Number'!$E$2:$E$290,'Line Output'!$A$71)</f>
        <v>0</v>
      </c>
      <c r="W72" s="64">
        <f>SUMIFS('Job Number'!$K$2:$K$290,'Job Number'!$A$2:$A$290,'Line Output'!W$1,'Job Number'!$B$2:$B$290,'Line Output'!$C72,'Job Number'!$E$2:$E$290,'Line Output'!$A$71)</f>
        <v>0</v>
      </c>
      <c r="X72" s="64">
        <f>SUMIFS('Job Number'!$K$2:$K$290,'Job Number'!$A$2:$A$290,'Line Output'!X$1,'Job Number'!$B$2:$B$290,'Line Output'!$C72,'Job Number'!$E$2:$E$290,'Line Output'!$A$71)</f>
        <v>0</v>
      </c>
      <c r="Y72" s="64">
        <f>SUMIFS('Job Number'!$K$2:$K$290,'Job Number'!$A$2:$A$290,'Line Output'!Y$1,'Job Number'!$B$2:$B$290,'Line Output'!$C72,'Job Number'!$E$2:$E$290,'Line Output'!$A$71)</f>
        <v>0</v>
      </c>
      <c r="Z72" s="64">
        <f>SUMIFS('Job Number'!$K$2:$K$290,'Job Number'!$A$2:$A$290,'Line Output'!Z$1,'Job Number'!$B$2:$B$290,'Line Output'!$C72,'Job Number'!$E$2:$E$290,'Line Output'!$A$71)</f>
        <v>7705</v>
      </c>
      <c r="AA72" s="64">
        <f>SUMIFS('Job Number'!$K$2:$K$290,'Job Number'!$A$2:$A$290,'Line Output'!AA$1,'Job Number'!$B$2:$B$290,'Line Output'!$C72,'Job Number'!$E$2:$E$290,'Line Output'!$A$71)</f>
        <v>0</v>
      </c>
      <c r="AB72" s="64">
        <f>SUMIFS('Job Number'!$K$2:$K$290,'Job Number'!$A$2:$A$290,'Line Output'!AB$1,'Job Number'!$B$2:$B$290,'Line Output'!$C72,'Job Number'!$E$2:$E$290,'Line Output'!$A$71)</f>
        <v>7430</v>
      </c>
      <c r="AC72" s="64">
        <f>SUMIFS('Job Number'!$K$2:$K$290,'Job Number'!$A$2:$A$290,'Line Output'!AC$1,'Job Number'!$B$2:$B$290,'Line Output'!$C72,'Job Number'!$E$2:$E$290,'Line Output'!$A$71)</f>
        <v>0</v>
      </c>
      <c r="AD72" s="64">
        <f>SUMIFS('Job Number'!$K$2:$K$290,'Job Number'!$A$2:$A$290,'Line Output'!AD$1,'Job Number'!$B$2:$B$290,'Line Output'!$C72,'Job Number'!$E$2:$E$290,'Line Output'!$A$71)</f>
        <v>0</v>
      </c>
      <c r="AE72" s="64">
        <f>SUMIFS('Job Number'!$K$2:$K$290,'Job Number'!$A$2:$A$290,'Line Output'!AE$1,'Job Number'!$B$2:$B$290,'Line Output'!$C72,'Job Number'!$E$2:$E$290,'Line Output'!$A$71)</f>
        <v>0</v>
      </c>
      <c r="AF72" s="64">
        <f>SUMIFS('Job Number'!$K$2:$K$290,'Job Number'!$A$2:$A$290,'Line Output'!AF$1,'Job Number'!$B$2:$B$290,'Line Output'!$C72,'Job Number'!$E$2:$E$290,'Line Output'!$A$71)</f>
        <v>0</v>
      </c>
      <c r="AG72" s="64">
        <f>SUMIFS('Job Number'!$K$2:$K$290,'Job Number'!$A$2:$A$290,'Line Output'!AG$1,'Job Number'!$B$2:$B$290,'Line Output'!$C72,'Job Number'!$E$2:$E$290,'Line Output'!$A$71)</f>
        <v>0</v>
      </c>
      <c r="AH72" s="64">
        <f>SUMIFS('Job Number'!$K$2:$K$290,'Job Number'!$A$2:$A$290,'Line Output'!AH$1,'Job Number'!$B$2:$B$290,'Line Output'!$C72,'Job Number'!$E$2:$E$290,'Line Output'!$A$71)</f>
        <v>0</v>
      </c>
    </row>
    <row r="73" spans="1:34">
      <c r="B73" s="64"/>
      <c r="C73" s="177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</row>
    <row r="74" spans="1:34" ht="13.5" customHeight="1">
      <c r="A74" s="61" t="str">
        <f>'FG TYPE'!B31</f>
        <v>W03-25040035-Y</v>
      </c>
      <c r="B74" s="61" t="str">
        <f>'FG TYPE'!C31</f>
        <v>28#*2C+24#*2C+AL+D+</v>
      </c>
      <c r="C74" s="62">
        <f>SUM(B75)</f>
        <v>3352</v>
      </c>
      <c r="D74" s="63">
        <f>SUM(D75)</f>
        <v>0</v>
      </c>
      <c r="E74" s="63">
        <f t="shared" ref="E74:AH74" si="24">SUM(E75)</f>
        <v>0</v>
      </c>
      <c r="F74" s="63">
        <f t="shared" si="24"/>
        <v>0</v>
      </c>
      <c r="G74" s="63">
        <f t="shared" si="24"/>
        <v>0</v>
      </c>
      <c r="H74" s="63">
        <f t="shared" si="24"/>
        <v>2950</v>
      </c>
      <c r="I74" s="63">
        <f t="shared" si="24"/>
        <v>0</v>
      </c>
      <c r="J74" s="63">
        <f t="shared" si="24"/>
        <v>0</v>
      </c>
      <c r="K74" s="63">
        <f t="shared" si="24"/>
        <v>0</v>
      </c>
      <c r="L74" s="63">
        <f t="shared" si="24"/>
        <v>0</v>
      </c>
      <c r="M74" s="63">
        <f t="shared" si="24"/>
        <v>0</v>
      </c>
      <c r="N74" s="63">
        <f t="shared" si="24"/>
        <v>0</v>
      </c>
      <c r="O74" s="63">
        <f t="shared" si="24"/>
        <v>0</v>
      </c>
      <c r="P74" s="63">
        <f t="shared" si="24"/>
        <v>0</v>
      </c>
      <c r="Q74" s="63">
        <f t="shared" si="24"/>
        <v>0</v>
      </c>
      <c r="R74" s="63">
        <f t="shared" si="24"/>
        <v>0</v>
      </c>
      <c r="S74" s="63">
        <f t="shared" si="24"/>
        <v>0</v>
      </c>
      <c r="T74" s="63">
        <f t="shared" si="24"/>
        <v>0</v>
      </c>
      <c r="U74" s="63">
        <f t="shared" si="24"/>
        <v>0</v>
      </c>
      <c r="V74" s="63">
        <f t="shared" si="24"/>
        <v>0</v>
      </c>
      <c r="W74" s="63">
        <f t="shared" si="24"/>
        <v>0</v>
      </c>
      <c r="X74" s="63">
        <f t="shared" si="24"/>
        <v>0</v>
      </c>
      <c r="Y74" s="63">
        <f t="shared" si="24"/>
        <v>0</v>
      </c>
      <c r="Z74" s="63">
        <f t="shared" si="24"/>
        <v>0</v>
      </c>
      <c r="AA74" s="63">
        <f t="shared" si="24"/>
        <v>0</v>
      </c>
      <c r="AB74" s="63">
        <f t="shared" si="24"/>
        <v>0</v>
      </c>
      <c r="AC74" s="63">
        <f t="shared" si="24"/>
        <v>0</v>
      </c>
      <c r="AD74" s="63">
        <f t="shared" si="24"/>
        <v>0</v>
      </c>
      <c r="AE74" s="63">
        <f t="shared" si="24"/>
        <v>402</v>
      </c>
      <c r="AF74" s="63">
        <f t="shared" si="24"/>
        <v>0</v>
      </c>
      <c r="AG74" s="63">
        <f t="shared" si="24"/>
        <v>0</v>
      </c>
      <c r="AH74" s="63">
        <f t="shared" si="24"/>
        <v>0</v>
      </c>
    </row>
    <row r="75" spans="1:34">
      <c r="B75" s="64">
        <f>SUM(D75:AG75)</f>
        <v>3352</v>
      </c>
      <c r="C75" s="177" t="str">
        <f>'FG TYPE'!E31</f>
        <v>Y01</v>
      </c>
      <c r="D75" s="64">
        <f>SUMIFS('Job Number'!$K$2:$K$290,'Job Number'!$A$2:$A$290,'Line Output'!D$1,'Job Number'!$B$2:$B$290,'Line Output'!$C75,'Job Number'!$E$2:$E$290,'Line Output'!$A$74)</f>
        <v>0</v>
      </c>
      <c r="E75" s="64">
        <f>SUMIFS('Job Number'!$K$2:$K$290,'Job Number'!$A$2:$A$290,'Line Output'!E$1,'Job Number'!$B$2:$B$290,'Line Output'!$C75,'Job Number'!$E$2:$E$290,'Line Output'!$A$74)</f>
        <v>0</v>
      </c>
      <c r="F75" s="64">
        <f>SUMIFS('Job Number'!$K$2:$K$290,'Job Number'!$A$2:$A$290,'Line Output'!F$1,'Job Number'!$B$2:$B$290,'Line Output'!$C75,'Job Number'!$E$2:$E$290,'Line Output'!$A$74)</f>
        <v>0</v>
      </c>
      <c r="G75" s="64">
        <f>SUMIFS('Job Number'!$K$2:$K$290,'Job Number'!$A$2:$A$290,'Line Output'!G$1,'Job Number'!$B$2:$B$290,'Line Output'!$C75,'Job Number'!$E$2:$E$290,'Line Output'!$A$74)</f>
        <v>0</v>
      </c>
      <c r="H75" s="64">
        <f>SUMIFS('Job Number'!$K$2:$K$290,'Job Number'!$A$2:$A$290,'Line Output'!H$1,'Job Number'!$B$2:$B$290,'Line Output'!$C75,'Job Number'!$E$2:$E$290,'Line Output'!$A$74)</f>
        <v>2950</v>
      </c>
      <c r="I75" s="64">
        <f>SUMIFS('Job Number'!$K$2:$K$290,'Job Number'!$A$2:$A$290,'Line Output'!I$1,'Job Number'!$B$2:$B$290,'Line Output'!$C75,'Job Number'!$E$2:$E$290,'Line Output'!$A$74)</f>
        <v>0</v>
      </c>
      <c r="J75" s="64">
        <f>SUMIFS('Job Number'!$K$2:$K$290,'Job Number'!$A$2:$A$290,'Line Output'!J$1,'Job Number'!$B$2:$B$290,'Line Output'!$C75,'Job Number'!$E$2:$E$290,'Line Output'!$A$74)</f>
        <v>0</v>
      </c>
      <c r="K75" s="64">
        <f>SUMIFS('Job Number'!$K$2:$K$290,'Job Number'!$A$2:$A$290,'Line Output'!K$1,'Job Number'!$B$2:$B$290,'Line Output'!$C75,'Job Number'!$E$2:$E$290,'Line Output'!$A$74)</f>
        <v>0</v>
      </c>
      <c r="L75" s="64">
        <f>SUMIFS('Job Number'!$K$2:$K$290,'Job Number'!$A$2:$A$290,'Line Output'!L$1,'Job Number'!$B$2:$B$290,'Line Output'!$C75,'Job Number'!$E$2:$E$290,'Line Output'!$A$74)</f>
        <v>0</v>
      </c>
      <c r="M75" s="64">
        <f>SUMIFS('Job Number'!$K$2:$K$290,'Job Number'!$A$2:$A$290,'Line Output'!M$1,'Job Number'!$B$2:$B$290,'Line Output'!$C75,'Job Number'!$E$2:$E$290,'Line Output'!$A$74)</f>
        <v>0</v>
      </c>
      <c r="N75" s="64">
        <f>SUMIFS('Job Number'!$K$2:$K$290,'Job Number'!$A$2:$A$290,'Line Output'!N$1,'Job Number'!$B$2:$B$290,'Line Output'!$C75,'Job Number'!$E$2:$E$290,'Line Output'!$A$74)</f>
        <v>0</v>
      </c>
      <c r="O75" s="64">
        <f>SUMIFS('Job Number'!$K$2:$K$290,'Job Number'!$A$2:$A$290,'Line Output'!O$1,'Job Number'!$B$2:$B$290,'Line Output'!$C75,'Job Number'!$E$2:$E$290,'Line Output'!$A$74)</f>
        <v>0</v>
      </c>
      <c r="P75" s="64">
        <f>SUMIFS('Job Number'!$K$2:$K$290,'Job Number'!$A$2:$A$290,'Line Output'!P$1,'Job Number'!$B$2:$B$290,'Line Output'!$C75,'Job Number'!$E$2:$E$290,'Line Output'!$A$74)</f>
        <v>0</v>
      </c>
      <c r="Q75" s="64">
        <f>SUMIFS('Job Number'!$K$2:$K$290,'Job Number'!$A$2:$A$290,'Line Output'!Q$1,'Job Number'!$B$2:$B$290,'Line Output'!$C75,'Job Number'!$E$2:$E$290,'Line Output'!$A$74)</f>
        <v>0</v>
      </c>
      <c r="R75" s="64">
        <f>SUMIFS('Job Number'!$K$2:$K$290,'Job Number'!$A$2:$A$290,'Line Output'!R$1,'Job Number'!$B$2:$B$290,'Line Output'!$C75,'Job Number'!$E$2:$E$290,'Line Output'!$A$74)</f>
        <v>0</v>
      </c>
      <c r="S75" s="64">
        <f>SUMIFS('Job Number'!$K$2:$K$290,'Job Number'!$A$2:$A$290,'Line Output'!S$1,'Job Number'!$B$2:$B$290,'Line Output'!$C75,'Job Number'!$E$2:$E$290,'Line Output'!$A$74)</f>
        <v>0</v>
      </c>
      <c r="T75" s="64">
        <f>SUMIFS('Job Number'!$K$2:$K$290,'Job Number'!$A$2:$A$290,'Line Output'!T$1,'Job Number'!$B$2:$B$290,'Line Output'!$C75,'Job Number'!$E$2:$E$290,'Line Output'!$A$74)</f>
        <v>0</v>
      </c>
      <c r="U75" s="64">
        <f>SUMIFS('Job Number'!$K$2:$K$290,'Job Number'!$A$2:$A$290,'Line Output'!U$1,'Job Number'!$B$2:$B$290,'Line Output'!$C75,'Job Number'!$E$2:$E$290,'Line Output'!$A$74)</f>
        <v>0</v>
      </c>
      <c r="V75" s="64">
        <f>SUMIFS('Job Number'!$K$2:$K$290,'Job Number'!$A$2:$A$290,'Line Output'!V$1,'Job Number'!$B$2:$B$290,'Line Output'!$C75,'Job Number'!$E$2:$E$290,'Line Output'!$A$74)</f>
        <v>0</v>
      </c>
      <c r="W75" s="64">
        <f>SUMIFS('Job Number'!$K$2:$K$290,'Job Number'!$A$2:$A$290,'Line Output'!W$1,'Job Number'!$B$2:$B$290,'Line Output'!$C75,'Job Number'!$E$2:$E$290,'Line Output'!$A$74)</f>
        <v>0</v>
      </c>
      <c r="X75" s="64">
        <f>SUMIFS('Job Number'!$K$2:$K$290,'Job Number'!$A$2:$A$290,'Line Output'!X$1,'Job Number'!$B$2:$B$290,'Line Output'!$C75,'Job Number'!$E$2:$E$290,'Line Output'!$A$74)</f>
        <v>0</v>
      </c>
      <c r="Y75" s="64">
        <f>SUMIFS('Job Number'!$K$2:$K$290,'Job Number'!$A$2:$A$290,'Line Output'!Y$1,'Job Number'!$B$2:$B$290,'Line Output'!$C75,'Job Number'!$E$2:$E$290,'Line Output'!$A$74)</f>
        <v>0</v>
      </c>
      <c r="Z75" s="64">
        <f>SUMIFS('Job Number'!$K$2:$K$290,'Job Number'!$A$2:$A$290,'Line Output'!Z$1,'Job Number'!$B$2:$B$290,'Line Output'!$C75,'Job Number'!$E$2:$E$290,'Line Output'!$A$74)</f>
        <v>0</v>
      </c>
      <c r="AA75" s="64">
        <f>SUMIFS('Job Number'!$K$2:$K$290,'Job Number'!$A$2:$A$290,'Line Output'!AA$1,'Job Number'!$B$2:$B$290,'Line Output'!$C75,'Job Number'!$E$2:$E$290,'Line Output'!$A$74)</f>
        <v>0</v>
      </c>
      <c r="AB75" s="64">
        <f>SUMIFS('Job Number'!$K$2:$K$290,'Job Number'!$A$2:$A$290,'Line Output'!AB$1,'Job Number'!$B$2:$B$290,'Line Output'!$C75,'Job Number'!$E$2:$E$290,'Line Output'!$A$74)</f>
        <v>0</v>
      </c>
      <c r="AC75" s="64">
        <f>SUMIFS('Job Number'!$K$2:$K$290,'Job Number'!$A$2:$A$290,'Line Output'!AC$1,'Job Number'!$B$2:$B$290,'Line Output'!$C75,'Job Number'!$E$2:$E$290,'Line Output'!$A$74)</f>
        <v>0</v>
      </c>
      <c r="AD75" s="64">
        <f>SUMIFS('Job Number'!$K$2:$K$290,'Job Number'!$A$2:$A$290,'Line Output'!AD$1,'Job Number'!$B$2:$B$290,'Line Output'!$C75,'Job Number'!$E$2:$E$290,'Line Output'!$A$74)</f>
        <v>0</v>
      </c>
      <c r="AE75" s="64">
        <f>SUMIFS('Job Number'!$K$2:$K$290,'Job Number'!$A$2:$A$290,'Line Output'!AE$1,'Job Number'!$B$2:$B$290,'Line Output'!$C75,'Job Number'!$E$2:$E$290,'Line Output'!$A$74)</f>
        <v>402</v>
      </c>
      <c r="AF75" s="64">
        <f>SUMIFS('Job Number'!$K$2:$K$290,'Job Number'!$A$2:$A$290,'Line Output'!AF$1,'Job Number'!$B$2:$B$290,'Line Output'!$C75,'Job Number'!$E$2:$E$290,'Line Output'!$A$74)</f>
        <v>0</v>
      </c>
      <c r="AG75" s="64">
        <f>SUMIFS('Job Number'!$K$2:$K$290,'Job Number'!$A$2:$A$290,'Line Output'!AG$1,'Job Number'!$B$2:$B$290,'Line Output'!$C75,'Job Number'!$E$2:$E$290,'Line Output'!$A$74)</f>
        <v>0</v>
      </c>
      <c r="AH75" s="64">
        <f>SUMIFS('Job Number'!$K$2:$K$290,'Job Number'!$A$2:$A$290,'Line Output'!AH$1,'Job Number'!$B$2:$B$290,'Line Output'!$C75,'Job Number'!$E$2:$E$290,'Line Output'!$A$74)</f>
        <v>0</v>
      </c>
    </row>
    <row r="76" spans="1:34">
      <c r="B76" s="64"/>
      <c r="C76" s="177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</row>
    <row r="77" spans="1:34" ht="13.5" customHeight="1">
      <c r="A77" s="61" t="str">
        <f>'FG TYPE'!B32</f>
        <v>W03-25040036-Y</v>
      </c>
      <c r="B77" s="61" t="str">
        <f>'FG TYPE'!C32</f>
        <v>28#*2C+28#*2C+AL+D+</v>
      </c>
      <c r="C77" s="62">
        <f>SUM(B78)</f>
        <v>0</v>
      </c>
      <c r="D77" s="63">
        <f>SUM(D78)</f>
        <v>0</v>
      </c>
      <c r="E77" s="63">
        <f t="shared" ref="E77:AH77" si="25">SUM(E78)</f>
        <v>0</v>
      </c>
      <c r="F77" s="63">
        <f t="shared" si="25"/>
        <v>0</v>
      </c>
      <c r="G77" s="63">
        <f t="shared" si="25"/>
        <v>0</v>
      </c>
      <c r="H77" s="63">
        <f t="shared" si="25"/>
        <v>0</v>
      </c>
      <c r="I77" s="63">
        <f t="shared" si="25"/>
        <v>0</v>
      </c>
      <c r="J77" s="63">
        <f t="shared" si="25"/>
        <v>0</v>
      </c>
      <c r="K77" s="63">
        <f t="shared" si="25"/>
        <v>0</v>
      </c>
      <c r="L77" s="63">
        <f t="shared" si="25"/>
        <v>0</v>
      </c>
      <c r="M77" s="63">
        <f t="shared" si="25"/>
        <v>0</v>
      </c>
      <c r="N77" s="63">
        <f t="shared" si="25"/>
        <v>0</v>
      </c>
      <c r="O77" s="63">
        <f t="shared" si="25"/>
        <v>0</v>
      </c>
      <c r="P77" s="63">
        <f t="shared" si="25"/>
        <v>0</v>
      </c>
      <c r="Q77" s="63">
        <f t="shared" si="25"/>
        <v>0</v>
      </c>
      <c r="R77" s="63">
        <f t="shared" si="25"/>
        <v>0</v>
      </c>
      <c r="S77" s="63">
        <f t="shared" si="25"/>
        <v>0</v>
      </c>
      <c r="T77" s="63">
        <f t="shared" si="25"/>
        <v>0</v>
      </c>
      <c r="U77" s="63">
        <f t="shared" si="25"/>
        <v>0</v>
      </c>
      <c r="V77" s="63">
        <f t="shared" si="25"/>
        <v>0</v>
      </c>
      <c r="W77" s="63">
        <f t="shared" si="25"/>
        <v>0</v>
      </c>
      <c r="X77" s="63">
        <f t="shared" si="25"/>
        <v>0</v>
      </c>
      <c r="Y77" s="63">
        <f t="shared" si="25"/>
        <v>0</v>
      </c>
      <c r="Z77" s="63">
        <f t="shared" si="25"/>
        <v>0</v>
      </c>
      <c r="AA77" s="63">
        <f t="shared" si="25"/>
        <v>0</v>
      </c>
      <c r="AB77" s="63">
        <f t="shared" si="25"/>
        <v>0</v>
      </c>
      <c r="AC77" s="63">
        <f t="shared" si="25"/>
        <v>0</v>
      </c>
      <c r="AD77" s="63">
        <f t="shared" si="25"/>
        <v>0</v>
      </c>
      <c r="AE77" s="63">
        <f t="shared" si="25"/>
        <v>0</v>
      </c>
      <c r="AF77" s="63">
        <f t="shared" si="25"/>
        <v>0</v>
      </c>
      <c r="AG77" s="63">
        <f t="shared" si="25"/>
        <v>0</v>
      </c>
      <c r="AH77" s="63">
        <f t="shared" si="25"/>
        <v>0</v>
      </c>
    </row>
    <row r="78" spans="1:34">
      <c r="B78" s="64">
        <f>SUM(D78:AG78)</f>
        <v>0</v>
      </c>
      <c r="C78" s="177" t="str">
        <f>'FG TYPE'!E32</f>
        <v>Y01</v>
      </c>
      <c r="D78" s="64">
        <f>SUMIFS('Job Number'!$K$2:$K$290,'Job Number'!$A$2:$A$290,'Line Output'!D$1,'Job Number'!$B$2:$B$290,'Line Output'!$C78,'Job Number'!$E$2:$E$290,'Line Output'!$A$77)</f>
        <v>0</v>
      </c>
      <c r="E78" s="64">
        <f>SUMIFS('Job Number'!$K$2:$K$290,'Job Number'!$A$2:$A$290,'Line Output'!E$1,'Job Number'!$B$2:$B$290,'Line Output'!$C78,'Job Number'!$E$2:$E$290,'Line Output'!$A$77)</f>
        <v>0</v>
      </c>
      <c r="F78" s="64">
        <f>SUMIFS('Job Number'!$K$2:$K$290,'Job Number'!$A$2:$A$290,'Line Output'!F$1,'Job Number'!$B$2:$B$290,'Line Output'!$C78,'Job Number'!$E$2:$E$290,'Line Output'!$A$77)</f>
        <v>0</v>
      </c>
      <c r="G78" s="64">
        <f>SUMIFS('Job Number'!$K$2:$K$290,'Job Number'!$A$2:$A$290,'Line Output'!G$1,'Job Number'!$B$2:$B$290,'Line Output'!$C78,'Job Number'!$E$2:$E$290,'Line Output'!$A$77)</f>
        <v>0</v>
      </c>
      <c r="H78" s="64">
        <f>SUMIFS('Job Number'!$K$2:$K$290,'Job Number'!$A$2:$A$290,'Line Output'!H$1,'Job Number'!$B$2:$B$290,'Line Output'!$C78,'Job Number'!$E$2:$E$290,'Line Output'!$A$77)</f>
        <v>0</v>
      </c>
      <c r="I78" s="64">
        <f>SUMIFS('Job Number'!$K$2:$K$290,'Job Number'!$A$2:$A$290,'Line Output'!I$1,'Job Number'!$B$2:$B$290,'Line Output'!$C78,'Job Number'!$E$2:$E$290,'Line Output'!$A$77)</f>
        <v>0</v>
      </c>
      <c r="J78" s="64">
        <f>SUMIFS('Job Number'!$K$2:$K$290,'Job Number'!$A$2:$A$290,'Line Output'!J$1,'Job Number'!$B$2:$B$290,'Line Output'!$C78,'Job Number'!$E$2:$E$290,'Line Output'!$A$77)</f>
        <v>0</v>
      </c>
      <c r="K78" s="64">
        <f>SUMIFS('Job Number'!$K$2:$K$290,'Job Number'!$A$2:$A$290,'Line Output'!K$1,'Job Number'!$B$2:$B$290,'Line Output'!$C78,'Job Number'!$E$2:$E$290,'Line Output'!$A$77)</f>
        <v>0</v>
      </c>
      <c r="L78" s="64">
        <f>SUMIFS('Job Number'!$K$2:$K$290,'Job Number'!$A$2:$A$290,'Line Output'!L$1,'Job Number'!$B$2:$B$290,'Line Output'!$C78,'Job Number'!$E$2:$E$290,'Line Output'!$A$77)</f>
        <v>0</v>
      </c>
      <c r="M78" s="64">
        <f>SUMIFS('Job Number'!$K$2:$K$290,'Job Number'!$A$2:$A$290,'Line Output'!M$1,'Job Number'!$B$2:$B$290,'Line Output'!$C78,'Job Number'!$E$2:$E$290,'Line Output'!$A$77)</f>
        <v>0</v>
      </c>
      <c r="N78" s="64">
        <f>SUMIFS('Job Number'!$K$2:$K$290,'Job Number'!$A$2:$A$290,'Line Output'!N$1,'Job Number'!$B$2:$B$290,'Line Output'!$C78,'Job Number'!$E$2:$E$290,'Line Output'!$A$77)</f>
        <v>0</v>
      </c>
      <c r="O78" s="64">
        <f>SUMIFS('Job Number'!$K$2:$K$290,'Job Number'!$A$2:$A$290,'Line Output'!O$1,'Job Number'!$B$2:$B$290,'Line Output'!$C78,'Job Number'!$E$2:$E$290,'Line Output'!$A$77)</f>
        <v>0</v>
      </c>
      <c r="P78" s="64">
        <f>SUMIFS('Job Number'!$K$2:$K$290,'Job Number'!$A$2:$A$290,'Line Output'!P$1,'Job Number'!$B$2:$B$290,'Line Output'!$C78,'Job Number'!$E$2:$E$290,'Line Output'!$A$77)</f>
        <v>0</v>
      </c>
      <c r="Q78" s="64">
        <f>SUMIFS('Job Number'!$K$2:$K$290,'Job Number'!$A$2:$A$290,'Line Output'!Q$1,'Job Number'!$B$2:$B$290,'Line Output'!$C78,'Job Number'!$E$2:$E$290,'Line Output'!$A$77)</f>
        <v>0</v>
      </c>
      <c r="R78" s="64">
        <f>SUMIFS('Job Number'!$K$2:$K$290,'Job Number'!$A$2:$A$290,'Line Output'!R$1,'Job Number'!$B$2:$B$290,'Line Output'!$C78,'Job Number'!$E$2:$E$290,'Line Output'!$A$77)</f>
        <v>0</v>
      </c>
      <c r="S78" s="64">
        <f>SUMIFS('Job Number'!$K$2:$K$290,'Job Number'!$A$2:$A$290,'Line Output'!S$1,'Job Number'!$B$2:$B$290,'Line Output'!$C78,'Job Number'!$E$2:$E$290,'Line Output'!$A$77)</f>
        <v>0</v>
      </c>
      <c r="T78" s="64">
        <f>SUMIFS('Job Number'!$K$2:$K$290,'Job Number'!$A$2:$A$290,'Line Output'!T$1,'Job Number'!$B$2:$B$290,'Line Output'!$C78,'Job Number'!$E$2:$E$290,'Line Output'!$A$77)</f>
        <v>0</v>
      </c>
      <c r="U78" s="64">
        <f>SUMIFS('Job Number'!$K$2:$K$290,'Job Number'!$A$2:$A$290,'Line Output'!U$1,'Job Number'!$B$2:$B$290,'Line Output'!$C78,'Job Number'!$E$2:$E$290,'Line Output'!$A$77)</f>
        <v>0</v>
      </c>
      <c r="V78" s="64">
        <f>SUMIFS('Job Number'!$K$2:$K$290,'Job Number'!$A$2:$A$290,'Line Output'!V$1,'Job Number'!$B$2:$B$290,'Line Output'!$C78,'Job Number'!$E$2:$E$290,'Line Output'!$A$77)</f>
        <v>0</v>
      </c>
      <c r="W78" s="64">
        <f>SUMIFS('Job Number'!$K$2:$K$290,'Job Number'!$A$2:$A$290,'Line Output'!W$1,'Job Number'!$B$2:$B$290,'Line Output'!$C78,'Job Number'!$E$2:$E$290,'Line Output'!$A$77)</f>
        <v>0</v>
      </c>
      <c r="X78" s="64">
        <f>SUMIFS('Job Number'!$K$2:$K$290,'Job Number'!$A$2:$A$290,'Line Output'!X$1,'Job Number'!$B$2:$B$290,'Line Output'!$C78,'Job Number'!$E$2:$E$290,'Line Output'!$A$77)</f>
        <v>0</v>
      </c>
      <c r="Y78" s="64">
        <f>SUMIFS('Job Number'!$K$2:$K$290,'Job Number'!$A$2:$A$290,'Line Output'!Y$1,'Job Number'!$B$2:$B$290,'Line Output'!$C78,'Job Number'!$E$2:$E$290,'Line Output'!$A$77)</f>
        <v>0</v>
      </c>
      <c r="Z78" s="64">
        <f>SUMIFS('Job Number'!$K$2:$K$290,'Job Number'!$A$2:$A$290,'Line Output'!Z$1,'Job Number'!$B$2:$B$290,'Line Output'!$C78,'Job Number'!$E$2:$E$290,'Line Output'!$A$77)</f>
        <v>0</v>
      </c>
      <c r="AA78" s="64">
        <f>SUMIFS('Job Number'!$K$2:$K$290,'Job Number'!$A$2:$A$290,'Line Output'!AA$1,'Job Number'!$B$2:$B$290,'Line Output'!$C78,'Job Number'!$E$2:$E$290,'Line Output'!$A$77)</f>
        <v>0</v>
      </c>
      <c r="AB78" s="64">
        <f>SUMIFS('Job Number'!$K$2:$K$290,'Job Number'!$A$2:$A$290,'Line Output'!AB$1,'Job Number'!$B$2:$B$290,'Line Output'!$C78,'Job Number'!$E$2:$E$290,'Line Output'!$A$77)</f>
        <v>0</v>
      </c>
      <c r="AC78" s="64">
        <f>SUMIFS('Job Number'!$K$2:$K$290,'Job Number'!$A$2:$A$290,'Line Output'!AC$1,'Job Number'!$B$2:$B$290,'Line Output'!$C78,'Job Number'!$E$2:$E$290,'Line Output'!$A$77)</f>
        <v>0</v>
      </c>
      <c r="AD78" s="64">
        <f>SUMIFS('Job Number'!$K$2:$K$290,'Job Number'!$A$2:$A$290,'Line Output'!AD$1,'Job Number'!$B$2:$B$290,'Line Output'!$C78,'Job Number'!$E$2:$E$290,'Line Output'!$A$77)</f>
        <v>0</v>
      </c>
      <c r="AE78" s="64">
        <f>SUMIFS('Job Number'!$K$2:$K$290,'Job Number'!$A$2:$A$290,'Line Output'!AE$1,'Job Number'!$B$2:$B$290,'Line Output'!$C78,'Job Number'!$E$2:$E$290,'Line Output'!$A$77)</f>
        <v>0</v>
      </c>
      <c r="AF78" s="64">
        <f>SUMIFS('Job Number'!$K$2:$K$290,'Job Number'!$A$2:$A$290,'Line Output'!AF$1,'Job Number'!$B$2:$B$290,'Line Output'!$C78,'Job Number'!$E$2:$E$290,'Line Output'!$A$77)</f>
        <v>0</v>
      </c>
      <c r="AG78" s="64">
        <f>SUMIFS('Job Number'!$K$2:$K$290,'Job Number'!$A$2:$A$290,'Line Output'!AG$1,'Job Number'!$B$2:$B$290,'Line Output'!$C78,'Job Number'!$E$2:$E$290,'Line Output'!$A$77)</f>
        <v>0</v>
      </c>
      <c r="AH78" s="64">
        <f>SUMIFS('Job Number'!$K$2:$K$290,'Job Number'!$A$2:$A$290,'Line Output'!AH$1,'Job Number'!$B$2:$B$290,'Line Output'!$C78,'Job Number'!$E$2:$E$290,'Line Output'!$A$77)</f>
        <v>0</v>
      </c>
    </row>
    <row r="79" spans="1:34">
      <c r="B79" s="64"/>
      <c r="C79" s="177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</row>
    <row r="80" spans="1:34" ht="13.5" customHeight="1">
      <c r="A80" s="61" t="str">
        <f>'FG TYPE'!B33</f>
        <v>W03-25040037-Y</v>
      </c>
      <c r="B80" s="213" t="str">
        <f>'FG TYPE'!C33</f>
        <v>28#*2C+28#*2C+AL+D+</v>
      </c>
      <c r="C80" s="62">
        <f>SUM(B81)</f>
        <v>0</v>
      </c>
      <c r="D80" s="63">
        <f>SUM(D81)</f>
        <v>0</v>
      </c>
      <c r="E80" s="63">
        <f t="shared" ref="E80:AH80" si="26">SUM(E81)</f>
        <v>0</v>
      </c>
      <c r="F80" s="63">
        <f t="shared" si="26"/>
        <v>0</v>
      </c>
      <c r="G80" s="63">
        <f t="shared" si="26"/>
        <v>0</v>
      </c>
      <c r="H80" s="63">
        <f t="shared" si="26"/>
        <v>0</v>
      </c>
      <c r="I80" s="63">
        <f t="shared" si="26"/>
        <v>0</v>
      </c>
      <c r="J80" s="63">
        <f t="shared" si="26"/>
        <v>0</v>
      </c>
      <c r="K80" s="63">
        <f t="shared" si="26"/>
        <v>0</v>
      </c>
      <c r="L80" s="63">
        <f t="shared" si="26"/>
        <v>0</v>
      </c>
      <c r="M80" s="63">
        <f t="shared" si="26"/>
        <v>0</v>
      </c>
      <c r="N80" s="63">
        <f t="shared" si="26"/>
        <v>0</v>
      </c>
      <c r="O80" s="63">
        <f t="shared" si="26"/>
        <v>0</v>
      </c>
      <c r="P80" s="63">
        <f t="shared" si="26"/>
        <v>0</v>
      </c>
      <c r="Q80" s="63">
        <f t="shared" si="26"/>
        <v>0</v>
      </c>
      <c r="R80" s="63">
        <f t="shared" si="26"/>
        <v>0</v>
      </c>
      <c r="S80" s="63">
        <f t="shared" si="26"/>
        <v>0</v>
      </c>
      <c r="T80" s="63">
        <f t="shared" si="26"/>
        <v>0</v>
      </c>
      <c r="U80" s="63">
        <f t="shared" si="26"/>
        <v>0</v>
      </c>
      <c r="V80" s="63">
        <f t="shared" si="26"/>
        <v>0</v>
      </c>
      <c r="W80" s="63">
        <f t="shared" si="26"/>
        <v>0</v>
      </c>
      <c r="X80" s="63">
        <f t="shared" si="26"/>
        <v>0</v>
      </c>
      <c r="Y80" s="63">
        <f t="shared" si="26"/>
        <v>0</v>
      </c>
      <c r="Z80" s="63">
        <f t="shared" si="26"/>
        <v>0</v>
      </c>
      <c r="AA80" s="63">
        <f t="shared" si="26"/>
        <v>0</v>
      </c>
      <c r="AB80" s="63">
        <f t="shared" si="26"/>
        <v>0</v>
      </c>
      <c r="AC80" s="63">
        <f t="shared" si="26"/>
        <v>0</v>
      </c>
      <c r="AD80" s="63">
        <f t="shared" si="26"/>
        <v>0</v>
      </c>
      <c r="AE80" s="63">
        <f t="shared" si="26"/>
        <v>0</v>
      </c>
      <c r="AF80" s="63">
        <f t="shared" si="26"/>
        <v>0</v>
      </c>
      <c r="AG80" s="63">
        <f t="shared" si="26"/>
        <v>0</v>
      </c>
      <c r="AH80" s="63">
        <f t="shared" si="26"/>
        <v>0</v>
      </c>
    </row>
    <row r="81" spans="1:34">
      <c r="B81" s="64">
        <f>SUM(D81:AG81)</f>
        <v>0</v>
      </c>
      <c r="C81" s="177" t="str">
        <f>'FG TYPE'!E33</f>
        <v>Y01</v>
      </c>
      <c r="D81" s="64">
        <f>SUMIFS('Job Number'!$K$2:$K$290,'Job Number'!$A$2:$A$290,'Line Output'!D$1,'Job Number'!$B$2:$B$290,'Line Output'!$C81,'Job Number'!$E$2:$E$290,'Line Output'!$A$80)</f>
        <v>0</v>
      </c>
      <c r="E81" s="64">
        <f>SUMIFS('Job Number'!$K$2:$K$290,'Job Number'!$A$2:$A$290,'Line Output'!E$1,'Job Number'!$B$2:$B$290,'Line Output'!$C81,'Job Number'!$E$2:$E$290,'Line Output'!$A$80)</f>
        <v>0</v>
      </c>
      <c r="F81" s="64">
        <f>SUMIFS('Job Number'!$K$2:$K$290,'Job Number'!$A$2:$A$290,'Line Output'!F$1,'Job Number'!$B$2:$B$290,'Line Output'!$C81,'Job Number'!$E$2:$E$290,'Line Output'!$A$80)</f>
        <v>0</v>
      </c>
      <c r="G81" s="64">
        <f>SUMIFS('Job Number'!$K$2:$K$290,'Job Number'!$A$2:$A$290,'Line Output'!G$1,'Job Number'!$B$2:$B$290,'Line Output'!$C81,'Job Number'!$E$2:$E$290,'Line Output'!$A$80)</f>
        <v>0</v>
      </c>
      <c r="H81" s="64">
        <f>SUMIFS('Job Number'!$K$2:$K$290,'Job Number'!$A$2:$A$290,'Line Output'!H$1,'Job Number'!$B$2:$B$290,'Line Output'!$C81,'Job Number'!$E$2:$E$290,'Line Output'!$A$80)</f>
        <v>0</v>
      </c>
      <c r="I81" s="64">
        <f>SUMIFS('Job Number'!$K$2:$K$290,'Job Number'!$A$2:$A$290,'Line Output'!I$1,'Job Number'!$B$2:$B$290,'Line Output'!$C81,'Job Number'!$E$2:$E$290,'Line Output'!$A$80)</f>
        <v>0</v>
      </c>
      <c r="J81" s="64">
        <f>SUMIFS('Job Number'!$K$2:$K$290,'Job Number'!$A$2:$A$290,'Line Output'!J$1,'Job Number'!$B$2:$B$290,'Line Output'!$C81,'Job Number'!$E$2:$E$290,'Line Output'!$A$80)</f>
        <v>0</v>
      </c>
      <c r="K81" s="64">
        <f>SUMIFS('Job Number'!$K$2:$K$290,'Job Number'!$A$2:$A$290,'Line Output'!K$1,'Job Number'!$B$2:$B$290,'Line Output'!$C81,'Job Number'!$E$2:$E$290,'Line Output'!$A$80)</f>
        <v>0</v>
      </c>
      <c r="L81" s="64">
        <f>SUMIFS('Job Number'!$K$2:$K$290,'Job Number'!$A$2:$A$290,'Line Output'!L$1,'Job Number'!$B$2:$B$290,'Line Output'!$C81,'Job Number'!$E$2:$E$290,'Line Output'!$A$80)</f>
        <v>0</v>
      </c>
      <c r="M81" s="64">
        <f>SUMIFS('Job Number'!$K$2:$K$290,'Job Number'!$A$2:$A$290,'Line Output'!M$1,'Job Number'!$B$2:$B$290,'Line Output'!$C81,'Job Number'!$E$2:$E$290,'Line Output'!$A$80)</f>
        <v>0</v>
      </c>
      <c r="N81" s="64">
        <f>SUMIFS('Job Number'!$K$2:$K$290,'Job Number'!$A$2:$A$290,'Line Output'!N$1,'Job Number'!$B$2:$B$290,'Line Output'!$C81,'Job Number'!$E$2:$E$290,'Line Output'!$A$80)</f>
        <v>0</v>
      </c>
      <c r="O81" s="64">
        <f>SUMIFS('Job Number'!$K$2:$K$290,'Job Number'!$A$2:$A$290,'Line Output'!O$1,'Job Number'!$B$2:$B$290,'Line Output'!$C81,'Job Number'!$E$2:$E$290,'Line Output'!$A$80)</f>
        <v>0</v>
      </c>
      <c r="P81" s="64">
        <f>SUMIFS('Job Number'!$K$2:$K$290,'Job Number'!$A$2:$A$290,'Line Output'!P$1,'Job Number'!$B$2:$B$290,'Line Output'!$C81,'Job Number'!$E$2:$E$290,'Line Output'!$A$80)</f>
        <v>0</v>
      </c>
      <c r="Q81" s="64">
        <f>SUMIFS('Job Number'!$K$2:$K$290,'Job Number'!$A$2:$A$290,'Line Output'!Q$1,'Job Number'!$B$2:$B$290,'Line Output'!$C81,'Job Number'!$E$2:$E$290,'Line Output'!$A$80)</f>
        <v>0</v>
      </c>
      <c r="R81" s="64">
        <f>SUMIFS('Job Number'!$K$2:$K$290,'Job Number'!$A$2:$A$290,'Line Output'!R$1,'Job Number'!$B$2:$B$290,'Line Output'!$C81,'Job Number'!$E$2:$E$290,'Line Output'!$A$80)</f>
        <v>0</v>
      </c>
      <c r="S81" s="64">
        <f>SUMIFS('Job Number'!$K$2:$K$290,'Job Number'!$A$2:$A$290,'Line Output'!S$1,'Job Number'!$B$2:$B$290,'Line Output'!$C81,'Job Number'!$E$2:$E$290,'Line Output'!$A$80)</f>
        <v>0</v>
      </c>
      <c r="T81" s="64">
        <f>SUMIFS('Job Number'!$K$2:$K$290,'Job Number'!$A$2:$A$290,'Line Output'!T$1,'Job Number'!$B$2:$B$290,'Line Output'!$C81,'Job Number'!$E$2:$E$290,'Line Output'!$A$80)</f>
        <v>0</v>
      </c>
      <c r="U81" s="64">
        <f>SUMIFS('Job Number'!$K$2:$K$290,'Job Number'!$A$2:$A$290,'Line Output'!U$1,'Job Number'!$B$2:$B$290,'Line Output'!$C81,'Job Number'!$E$2:$E$290,'Line Output'!$A$80)</f>
        <v>0</v>
      </c>
      <c r="V81" s="64">
        <f>SUMIFS('Job Number'!$K$2:$K$290,'Job Number'!$A$2:$A$290,'Line Output'!V$1,'Job Number'!$B$2:$B$290,'Line Output'!$C81,'Job Number'!$E$2:$E$290,'Line Output'!$A$80)</f>
        <v>0</v>
      </c>
      <c r="W81" s="64">
        <f>SUMIFS('Job Number'!$K$2:$K$290,'Job Number'!$A$2:$A$290,'Line Output'!W$1,'Job Number'!$B$2:$B$290,'Line Output'!$C81,'Job Number'!$E$2:$E$290,'Line Output'!$A$80)</f>
        <v>0</v>
      </c>
      <c r="X81" s="64">
        <f>SUMIFS('Job Number'!$K$2:$K$290,'Job Number'!$A$2:$A$290,'Line Output'!X$1,'Job Number'!$B$2:$B$290,'Line Output'!$C81,'Job Number'!$E$2:$E$290,'Line Output'!$A$80)</f>
        <v>0</v>
      </c>
      <c r="Y81" s="64">
        <f>SUMIFS('Job Number'!$K$2:$K$290,'Job Number'!$A$2:$A$290,'Line Output'!Y$1,'Job Number'!$B$2:$B$290,'Line Output'!$C81,'Job Number'!$E$2:$E$290,'Line Output'!$A$80)</f>
        <v>0</v>
      </c>
      <c r="Z81" s="64">
        <f>SUMIFS('Job Number'!$K$2:$K$290,'Job Number'!$A$2:$A$290,'Line Output'!Z$1,'Job Number'!$B$2:$B$290,'Line Output'!$C81,'Job Number'!$E$2:$E$290,'Line Output'!$A$80)</f>
        <v>0</v>
      </c>
      <c r="AA81" s="64">
        <f>SUMIFS('Job Number'!$K$2:$K$290,'Job Number'!$A$2:$A$290,'Line Output'!AA$1,'Job Number'!$B$2:$B$290,'Line Output'!$C81,'Job Number'!$E$2:$E$290,'Line Output'!$A$80)</f>
        <v>0</v>
      </c>
      <c r="AB81" s="64">
        <f>SUMIFS('Job Number'!$K$2:$K$290,'Job Number'!$A$2:$A$290,'Line Output'!AB$1,'Job Number'!$B$2:$B$290,'Line Output'!$C81,'Job Number'!$E$2:$E$290,'Line Output'!$A$80)</f>
        <v>0</v>
      </c>
      <c r="AC81" s="64">
        <f>SUMIFS('Job Number'!$K$2:$K$290,'Job Number'!$A$2:$A$290,'Line Output'!AC$1,'Job Number'!$B$2:$B$290,'Line Output'!$C81,'Job Number'!$E$2:$E$290,'Line Output'!$A$80)</f>
        <v>0</v>
      </c>
      <c r="AD81" s="64">
        <f>SUMIFS('Job Number'!$K$2:$K$290,'Job Number'!$A$2:$A$290,'Line Output'!AD$1,'Job Number'!$B$2:$B$290,'Line Output'!$C81,'Job Number'!$E$2:$E$290,'Line Output'!$A$80)</f>
        <v>0</v>
      </c>
      <c r="AE81" s="64">
        <f>SUMIFS('Job Number'!$K$2:$K$290,'Job Number'!$A$2:$A$290,'Line Output'!AE$1,'Job Number'!$B$2:$B$290,'Line Output'!$C81,'Job Number'!$E$2:$E$290,'Line Output'!$A$80)</f>
        <v>0</v>
      </c>
      <c r="AF81" s="64">
        <f>SUMIFS('Job Number'!$K$2:$K$290,'Job Number'!$A$2:$A$290,'Line Output'!AF$1,'Job Number'!$B$2:$B$290,'Line Output'!$C81,'Job Number'!$E$2:$E$290,'Line Output'!$A$80)</f>
        <v>0</v>
      </c>
      <c r="AG81" s="64">
        <f>SUMIFS('Job Number'!$K$2:$K$290,'Job Number'!$A$2:$A$290,'Line Output'!AG$1,'Job Number'!$B$2:$B$290,'Line Output'!$C81,'Job Number'!$E$2:$E$290,'Line Output'!$A$80)</f>
        <v>0</v>
      </c>
      <c r="AH81" s="64">
        <f>SUMIFS('Job Number'!$K$2:$K$290,'Job Number'!$A$2:$A$290,'Line Output'!AH$1,'Job Number'!$B$2:$B$290,'Line Output'!$C81,'Job Number'!$E$2:$E$290,'Line Output'!$A$80)</f>
        <v>0</v>
      </c>
    </row>
    <row r="82" spans="1:34">
      <c r="B82" s="64"/>
      <c r="C82" s="177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</row>
    <row r="83" spans="1:34" ht="13.5" customHeight="1">
      <c r="A83" s="61" t="str">
        <f>'FG TYPE'!B34</f>
        <v>W03-25040038-Y</v>
      </c>
      <c r="B83" s="213" t="str">
        <f>'FG TYPE'!C34</f>
        <v>28#*2C+28#*2C+AL+D+</v>
      </c>
      <c r="C83" s="62">
        <f>SUM(B84)</f>
        <v>11000</v>
      </c>
      <c r="D83" s="63">
        <f>SUM(D84)</f>
        <v>0</v>
      </c>
      <c r="E83" s="63">
        <f t="shared" ref="E83:AH83" si="27">SUM(E84)</f>
        <v>0</v>
      </c>
      <c r="F83" s="63">
        <f t="shared" si="27"/>
        <v>0</v>
      </c>
      <c r="G83" s="63">
        <f t="shared" si="27"/>
        <v>0</v>
      </c>
      <c r="H83" s="63">
        <f t="shared" si="27"/>
        <v>2752</v>
      </c>
      <c r="I83" s="63">
        <f t="shared" si="27"/>
        <v>0</v>
      </c>
      <c r="J83" s="63">
        <f t="shared" si="27"/>
        <v>0</v>
      </c>
      <c r="K83" s="63">
        <f t="shared" si="27"/>
        <v>8248</v>
      </c>
      <c r="L83" s="63">
        <f t="shared" si="27"/>
        <v>0</v>
      </c>
      <c r="M83" s="63">
        <f t="shared" si="27"/>
        <v>0</v>
      </c>
      <c r="N83" s="63">
        <f t="shared" si="27"/>
        <v>0</v>
      </c>
      <c r="O83" s="63">
        <f t="shared" si="27"/>
        <v>0</v>
      </c>
      <c r="P83" s="63">
        <f t="shared" si="27"/>
        <v>0</v>
      </c>
      <c r="Q83" s="63">
        <f t="shared" si="27"/>
        <v>0</v>
      </c>
      <c r="R83" s="63">
        <f t="shared" si="27"/>
        <v>0</v>
      </c>
      <c r="S83" s="63">
        <f t="shared" si="27"/>
        <v>0</v>
      </c>
      <c r="T83" s="63">
        <f t="shared" si="27"/>
        <v>0</v>
      </c>
      <c r="U83" s="63">
        <f t="shared" si="27"/>
        <v>0</v>
      </c>
      <c r="V83" s="63">
        <f t="shared" si="27"/>
        <v>0</v>
      </c>
      <c r="W83" s="63">
        <f t="shared" si="27"/>
        <v>0</v>
      </c>
      <c r="X83" s="63">
        <f t="shared" si="27"/>
        <v>0</v>
      </c>
      <c r="Y83" s="63">
        <f t="shared" si="27"/>
        <v>0</v>
      </c>
      <c r="Z83" s="63">
        <f t="shared" si="27"/>
        <v>0</v>
      </c>
      <c r="AA83" s="63">
        <f t="shared" si="27"/>
        <v>0</v>
      </c>
      <c r="AB83" s="63">
        <f t="shared" si="27"/>
        <v>0</v>
      </c>
      <c r="AC83" s="63">
        <f t="shared" si="27"/>
        <v>0</v>
      </c>
      <c r="AD83" s="63">
        <f t="shared" si="27"/>
        <v>0</v>
      </c>
      <c r="AE83" s="63">
        <f t="shared" si="27"/>
        <v>0</v>
      </c>
      <c r="AF83" s="63">
        <f t="shared" si="27"/>
        <v>0</v>
      </c>
      <c r="AG83" s="63">
        <f t="shared" si="27"/>
        <v>0</v>
      </c>
      <c r="AH83" s="63">
        <f t="shared" si="27"/>
        <v>0</v>
      </c>
    </row>
    <row r="84" spans="1:34">
      <c r="B84" s="64">
        <f>SUM(D84:AG84)</f>
        <v>11000</v>
      </c>
      <c r="C84" s="177" t="str">
        <f>'FG TYPE'!E34</f>
        <v>Y01</v>
      </c>
      <c r="D84" s="64">
        <f>SUMIFS('Job Number'!$K$2:$K$290,'Job Number'!$A$2:$A$290,'Line Output'!D$1,'Job Number'!$B$2:$B$290,'Line Output'!$C84,'Job Number'!$E$2:$E$290,'Line Output'!$A$83)</f>
        <v>0</v>
      </c>
      <c r="E84" s="64">
        <f>SUMIFS('Job Number'!$K$2:$K$290,'Job Number'!$A$2:$A$290,'Line Output'!E$1,'Job Number'!$B$2:$B$290,'Line Output'!$C84,'Job Number'!$E$2:$E$290,'Line Output'!$A$83)</f>
        <v>0</v>
      </c>
      <c r="F84" s="64">
        <f>SUMIFS('Job Number'!$K$2:$K$290,'Job Number'!$A$2:$A$290,'Line Output'!F$1,'Job Number'!$B$2:$B$290,'Line Output'!$C84,'Job Number'!$E$2:$E$290,'Line Output'!$A$83)</f>
        <v>0</v>
      </c>
      <c r="G84" s="64">
        <f>SUMIFS('Job Number'!$K$2:$K$290,'Job Number'!$A$2:$A$290,'Line Output'!G$1,'Job Number'!$B$2:$B$290,'Line Output'!$C84,'Job Number'!$E$2:$E$290,'Line Output'!$A$83)</f>
        <v>0</v>
      </c>
      <c r="H84" s="64">
        <f>SUMIFS('Job Number'!$K$2:$K$290,'Job Number'!$A$2:$A$290,'Line Output'!H$1,'Job Number'!$B$2:$B$290,'Line Output'!$C84,'Job Number'!$E$2:$E$290,'Line Output'!$A$83)</f>
        <v>2752</v>
      </c>
      <c r="I84" s="64">
        <f>SUMIFS('Job Number'!$K$2:$K$290,'Job Number'!$A$2:$A$290,'Line Output'!I$1,'Job Number'!$B$2:$B$290,'Line Output'!$C84,'Job Number'!$E$2:$E$290,'Line Output'!$A$83)</f>
        <v>0</v>
      </c>
      <c r="J84" s="64">
        <f>SUMIFS('Job Number'!$K$2:$K$290,'Job Number'!$A$2:$A$290,'Line Output'!J$1,'Job Number'!$B$2:$B$290,'Line Output'!$C84,'Job Number'!$E$2:$E$290,'Line Output'!$A$83)</f>
        <v>0</v>
      </c>
      <c r="K84" s="64">
        <f>SUMIFS('Job Number'!$K$2:$K$290,'Job Number'!$A$2:$A$290,'Line Output'!K$1,'Job Number'!$B$2:$B$290,'Line Output'!$C84,'Job Number'!$E$2:$E$290,'Line Output'!$A$83)</f>
        <v>8248</v>
      </c>
      <c r="L84" s="64">
        <f>SUMIFS('Job Number'!$K$2:$K$290,'Job Number'!$A$2:$A$290,'Line Output'!L$1,'Job Number'!$B$2:$B$290,'Line Output'!$C84,'Job Number'!$E$2:$E$290,'Line Output'!$A$83)</f>
        <v>0</v>
      </c>
      <c r="M84" s="64">
        <f>SUMIFS('Job Number'!$K$2:$K$290,'Job Number'!$A$2:$A$290,'Line Output'!M$1,'Job Number'!$B$2:$B$290,'Line Output'!$C84,'Job Number'!$E$2:$E$290,'Line Output'!$A$83)</f>
        <v>0</v>
      </c>
      <c r="N84" s="64">
        <f>SUMIFS('Job Number'!$K$2:$K$290,'Job Number'!$A$2:$A$290,'Line Output'!N$1,'Job Number'!$B$2:$B$290,'Line Output'!$C84,'Job Number'!$E$2:$E$290,'Line Output'!$A$83)</f>
        <v>0</v>
      </c>
      <c r="O84" s="64">
        <f>SUMIFS('Job Number'!$K$2:$K$290,'Job Number'!$A$2:$A$290,'Line Output'!O$1,'Job Number'!$B$2:$B$290,'Line Output'!$C84,'Job Number'!$E$2:$E$290,'Line Output'!$A$83)</f>
        <v>0</v>
      </c>
      <c r="P84" s="64">
        <f>SUMIFS('Job Number'!$K$2:$K$290,'Job Number'!$A$2:$A$290,'Line Output'!P$1,'Job Number'!$B$2:$B$290,'Line Output'!$C84,'Job Number'!$E$2:$E$290,'Line Output'!$A$83)</f>
        <v>0</v>
      </c>
      <c r="Q84" s="64">
        <f>SUMIFS('Job Number'!$K$2:$K$290,'Job Number'!$A$2:$A$290,'Line Output'!Q$1,'Job Number'!$B$2:$B$290,'Line Output'!$C84,'Job Number'!$E$2:$E$290,'Line Output'!$A$83)</f>
        <v>0</v>
      </c>
      <c r="R84" s="64">
        <f>SUMIFS('Job Number'!$K$2:$K$290,'Job Number'!$A$2:$A$290,'Line Output'!R$1,'Job Number'!$B$2:$B$290,'Line Output'!$C84,'Job Number'!$E$2:$E$290,'Line Output'!$A$83)</f>
        <v>0</v>
      </c>
      <c r="S84" s="64">
        <f>SUMIFS('Job Number'!$K$2:$K$290,'Job Number'!$A$2:$A$290,'Line Output'!S$1,'Job Number'!$B$2:$B$290,'Line Output'!$C84,'Job Number'!$E$2:$E$290,'Line Output'!$A$83)</f>
        <v>0</v>
      </c>
      <c r="T84" s="64">
        <f>SUMIFS('Job Number'!$K$2:$K$290,'Job Number'!$A$2:$A$290,'Line Output'!T$1,'Job Number'!$B$2:$B$290,'Line Output'!$C84,'Job Number'!$E$2:$E$290,'Line Output'!$A$83)</f>
        <v>0</v>
      </c>
      <c r="U84" s="64">
        <f>SUMIFS('Job Number'!$K$2:$K$290,'Job Number'!$A$2:$A$290,'Line Output'!U$1,'Job Number'!$B$2:$B$290,'Line Output'!$C84,'Job Number'!$E$2:$E$290,'Line Output'!$A$83)</f>
        <v>0</v>
      </c>
      <c r="V84" s="64">
        <f>SUMIFS('Job Number'!$K$2:$K$290,'Job Number'!$A$2:$A$290,'Line Output'!V$1,'Job Number'!$B$2:$B$290,'Line Output'!$C84,'Job Number'!$E$2:$E$290,'Line Output'!$A$83)</f>
        <v>0</v>
      </c>
      <c r="W84" s="64">
        <f>SUMIFS('Job Number'!$K$2:$K$290,'Job Number'!$A$2:$A$290,'Line Output'!W$1,'Job Number'!$B$2:$B$290,'Line Output'!$C84,'Job Number'!$E$2:$E$290,'Line Output'!$A$83)</f>
        <v>0</v>
      </c>
      <c r="X84" s="64">
        <f>SUMIFS('Job Number'!$K$2:$K$290,'Job Number'!$A$2:$A$290,'Line Output'!X$1,'Job Number'!$B$2:$B$290,'Line Output'!$C84,'Job Number'!$E$2:$E$290,'Line Output'!$A$83)</f>
        <v>0</v>
      </c>
      <c r="Y84" s="64">
        <f>SUMIFS('Job Number'!$K$2:$K$290,'Job Number'!$A$2:$A$290,'Line Output'!Y$1,'Job Number'!$B$2:$B$290,'Line Output'!$C84,'Job Number'!$E$2:$E$290,'Line Output'!$A$83)</f>
        <v>0</v>
      </c>
      <c r="Z84" s="64">
        <f>SUMIFS('Job Number'!$K$2:$K$290,'Job Number'!$A$2:$A$290,'Line Output'!Z$1,'Job Number'!$B$2:$B$290,'Line Output'!$C84,'Job Number'!$E$2:$E$290,'Line Output'!$A$83)</f>
        <v>0</v>
      </c>
      <c r="AA84" s="64">
        <f>SUMIFS('Job Number'!$K$2:$K$290,'Job Number'!$A$2:$A$290,'Line Output'!AA$1,'Job Number'!$B$2:$B$290,'Line Output'!$C84,'Job Number'!$E$2:$E$290,'Line Output'!$A$83)</f>
        <v>0</v>
      </c>
      <c r="AB84" s="64">
        <f>SUMIFS('Job Number'!$K$2:$K$290,'Job Number'!$A$2:$A$290,'Line Output'!AB$1,'Job Number'!$B$2:$B$290,'Line Output'!$C84,'Job Number'!$E$2:$E$290,'Line Output'!$A$83)</f>
        <v>0</v>
      </c>
      <c r="AC84" s="64">
        <f>SUMIFS('Job Number'!$K$2:$K$290,'Job Number'!$A$2:$A$290,'Line Output'!AC$1,'Job Number'!$B$2:$B$290,'Line Output'!$C84,'Job Number'!$E$2:$E$290,'Line Output'!$A$83)</f>
        <v>0</v>
      </c>
      <c r="AD84" s="64">
        <f>SUMIFS('Job Number'!$K$2:$K$290,'Job Number'!$A$2:$A$290,'Line Output'!AD$1,'Job Number'!$B$2:$B$290,'Line Output'!$C84,'Job Number'!$E$2:$E$290,'Line Output'!$A$83)</f>
        <v>0</v>
      </c>
      <c r="AE84" s="64">
        <f>SUMIFS('Job Number'!$K$2:$K$290,'Job Number'!$A$2:$A$290,'Line Output'!AE$1,'Job Number'!$B$2:$B$290,'Line Output'!$C84,'Job Number'!$E$2:$E$290,'Line Output'!$A$83)</f>
        <v>0</v>
      </c>
      <c r="AF84" s="64">
        <f>SUMIFS('Job Number'!$K$2:$K$290,'Job Number'!$A$2:$A$290,'Line Output'!AF$1,'Job Number'!$B$2:$B$290,'Line Output'!$C84,'Job Number'!$E$2:$E$290,'Line Output'!$A$83)</f>
        <v>0</v>
      </c>
      <c r="AG84" s="64">
        <f>SUMIFS('Job Number'!$K$2:$K$290,'Job Number'!$A$2:$A$290,'Line Output'!AG$1,'Job Number'!$B$2:$B$290,'Line Output'!$C84,'Job Number'!$E$2:$E$290,'Line Output'!$A$83)</f>
        <v>0</v>
      </c>
      <c r="AH84" s="64">
        <f>SUMIFS('Job Number'!$K$2:$K$290,'Job Number'!$A$2:$A$290,'Line Output'!AH$1,'Job Number'!$B$2:$B$290,'Line Output'!$C84,'Job Number'!$E$2:$E$290,'Line Output'!$A$83)</f>
        <v>0</v>
      </c>
    </row>
    <row r="85" spans="1:34">
      <c r="B85" s="64"/>
      <c r="C85" s="177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</row>
    <row r="86" spans="1:34" ht="13.5" customHeight="1">
      <c r="A86" s="61" t="str">
        <f>'FG TYPE'!B35</f>
        <v>W03-25040039-Y</v>
      </c>
      <c r="B86" s="213" t="str">
        <f>'FG TYPE'!C35</f>
        <v>28#*2C+28#*2C+AL+D+</v>
      </c>
      <c r="C86" s="62">
        <f>SUM(B87)</f>
        <v>370</v>
      </c>
      <c r="D86" s="63">
        <f>SUM(D87)</f>
        <v>0</v>
      </c>
      <c r="E86" s="63">
        <f t="shared" ref="E86:AH86" si="28">SUM(E87)</f>
        <v>0</v>
      </c>
      <c r="F86" s="63">
        <f t="shared" si="28"/>
        <v>0</v>
      </c>
      <c r="G86" s="63">
        <f t="shared" si="28"/>
        <v>0</v>
      </c>
      <c r="H86" s="63">
        <f t="shared" si="28"/>
        <v>370</v>
      </c>
      <c r="I86" s="63">
        <f t="shared" si="28"/>
        <v>0</v>
      </c>
      <c r="J86" s="63">
        <f t="shared" si="28"/>
        <v>0</v>
      </c>
      <c r="K86" s="63">
        <f t="shared" si="28"/>
        <v>0</v>
      </c>
      <c r="L86" s="63">
        <f t="shared" si="28"/>
        <v>0</v>
      </c>
      <c r="M86" s="63">
        <f t="shared" si="28"/>
        <v>0</v>
      </c>
      <c r="N86" s="63">
        <f t="shared" si="28"/>
        <v>0</v>
      </c>
      <c r="O86" s="63">
        <f t="shared" si="28"/>
        <v>0</v>
      </c>
      <c r="P86" s="63">
        <f t="shared" si="28"/>
        <v>0</v>
      </c>
      <c r="Q86" s="63">
        <f t="shared" si="28"/>
        <v>0</v>
      </c>
      <c r="R86" s="63">
        <f t="shared" si="28"/>
        <v>0</v>
      </c>
      <c r="S86" s="63">
        <f t="shared" si="28"/>
        <v>0</v>
      </c>
      <c r="T86" s="63">
        <f t="shared" si="28"/>
        <v>0</v>
      </c>
      <c r="U86" s="63">
        <f t="shared" si="28"/>
        <v>0</v>
      </c>
      <c r="V86" s="63">
        <f t="shared" si="28"/>
        <v>0</v>
      </c>
      <c r="W86" s="63">
        <f t="shared" si="28"/>
        <v>0</v>
      </c>
      <c r="X86" s="63">
        <f t="shared" si="28"/>
        <v>0</v>
      </c>
      <c r="Y86" s="63">
        <f t="shared" si="28"/>
        <v>0</v>
      </c>
      <c r="Z86" s="63">
        <f t="shared" si="28"/>
        <v>0</v>
      </c>
      <c r="AA86" s="63">
        <f t="shared" si="28"/>
        <v>0</v>
      </c>
      <c r="AB86" s="63">
        <f t="shared" si="28"/>
        <v>0</v>
      </c>
      <c r="AC86" s="63">
        <f t="shared" si="28"/>
        <v>0</v>
      </c>
      <c r="AD86" s="63">
        <f t="shared" si="28"/>
        <v>0</v>
      </c>
      <c r="AE86" s="63">
        <f t="shared" si="28"/>
        <v>0</v>
      </c>
      <c r="AF86" s="63">
        <f t="shared" si="28"/>
        <v>0</v>
      </c>
      <c r="AG86" s="63">
        <f t="shared" si="28"/>
        <v>0</v>
      </c>
      <c r="AH86" s="63">
        <f t="shared" si="28"/>
        <v>0</v>
      </c>
    </row>
    <row r="87" spans="1:34">
      <c r="B87" s="64">
        <f>SUM(D87:AG87)</f>
        <v>370</v>
      </c>
      <c r="C87" s="177" t="str">
        <f>'FG TYPE'!E35</f>
        <v>Y01</v>
      </c>
      <c r="D87" s="64">
        <f>SUMIFS('Job Number'!$K$2:$K$290,'Job Number'!$A$2:$A$290,'Line Output'!D$1,'Job Number'!$B$2:$B$290,'Line Output'!$C87,'Job Number'!$E$2:$E$290,'Line Output'!$A$86)</f>
        <v>0</v>
      </c>
      <c r="E87" s="64">
        <f>SUMIFS('Job Number'!$K$2:$K$290,'Job Number'!$A$2:$A$290,'Line Output'!E$1,'Job Number'!$B$2:$B$290,'Line Output'!$C87,'Job Number'!$E$2:$E$290,'Line Output'!$A$86)</f>
        <v>0</v>
      </c>
      <c r="F87" s="64">
        <f>SUMIFS('Job Number'!$K$2:$K$290,'Job Number'!$A$2:$A$290,'Line Output'!F$1,'Job Number'!$B$2:$B$290,'Line Output'!$C87,'Job Number'!$E$2:$E$290,'Line Output'!$A$86)</f>
        <v>0</v>
      </c>
      <c r="G87" s="64">
        <f>SUMIFS('Job Number'!$K$2:$K$290,'Job Number'!$A$2:$A$290,'Line Output'!G$1,'Job Number'!$B$2:$B$290,'Line Output'!$C87,'Job Number'!$E$2:$E$290,'Line Output'!$A$86)</f>
        <v>0</v>
      </c>
      <c r="H87" s="64">
        <f>SUMIFS('Job Number'!$K$2:$K$290,'Job Number'!$A$2:$A$290,'Line Output'!H$1,'Job Number'!$B$2:$B$290,'Line Output'!$C87,'Job Number'!$E$2:$E$290,'Line Output'!$A$86)</f>
        <v>370</v>
      </c>
      <c r="I87" s="64">
        <f>SUMIFS('Job Number'!$K$2:$K$290,'Job Number'!$A$2:$A$290,'Line Output'!I$1,'Job Number'!$B$2:$B$290,'Line Output'!$C87,'Job Number'!$E$2:$E$290,'Line Output'!$A$86)</f>
        <v>0</v>
      </c>
      <c r="J87" s="64">
        <f>SUMIFS('Job Number'!$K$2:$K$290,'Job Number'!$A$2:$A$290,'Line Output'!J$1,'Job Number'!$B$2:$B$290,'Line Output'!$C87,'Job Number'!$E$2:$E$290,'Line Output'!$A$86)</f>
        <v>0</v>
      </c>
      <c r="K87" s="64">
        <f>SUMIFS('Job Number'!$K$2:$K$290,'Job Number'!$A$2:$A$290,'Line Output'!K$1,'Job Number'!$B$2:$B$290,'Line Output'!$C87,'Job Number'!$E$2:$E$290,'Line Output'!$A$86)</f>
        <v>0</v>
      </c>
      <c r="L87" s="64">
        <f>SUMIFS('Job Number'!$K$2:$K$290,'Job Number'!$A$2:$A$290,'Line Output'!L$1,'Job Number'!$B$2:$B$290,'Line Output'!$C87,'Job Number'!$E$2:$E$290,'Line Output'!$A$86)</f>
        <v>0</v>
      </c>
      <c r="M87" s="64">
        <f>SUMIFS('Job Number'!$K$2:$K$290,'Job Number'!$A$2:$A$290,'Line Output'!M$1,'Job Number'!$B$2:$B$290,'Line Output'!$C87,'Job Number'!$E$2:$E$290,'Line Output'!$A$86)</f>
        <v>0</v>
      </c>
      <c r="N87" s="64">
        <f>SUMIFS('Job Number'!$K$2:$K$290,'Job Number'!$A$2:$A$290,'Line Output'!N$1,'Job Number'!$B$2:$B$290,'Line Output'!$C87,'Job Number'!$E$2:$E$290,'Line Output'!$A$86)</f>
        <v>0</v>
      </c>
      <c r="O87" s="64">
        <f>SUMIFS('Job Number'!$K$2:$K$290,'Job Number'!$A$2:$A$290,'Line Output'!O$1,'Job Number'!$B$2:$B$290,'Line Output'!$C87,'Job Number'!$E$2:$E$290,'Line Output'!$A$86)</f>
        <v>0</v>
      </c>
      <c r="P87" s="64">
        <f>SUMIFS('Job Number'!$K$2:$K$290,'Job Number'!$A$2:$A$290,'Line Output'!P$1,'Job Number'!$B$2:$B$290,'Line Output'!$C87,'Job Number'!$E$2:$E$290,'Line Output'!$A$86)</f>
        <v>0</v>
      </c>
      <c r="Q87" s="64">
        <f>SUMIFS('Job Number'!$K$2:$K$290,'Job Number'!$A$2:$A$290,'Line Output'!Q$1,'Job Number'!$B$2:$B$290,'Line Output'!$C87,'Job Number'!$E$2:$E$290,'Line Output'!$A$86)</f>
        <v>0</v>
      </c>
      <c r="R87" s="64">
        <f>SUMIFS('Job Number'!$K$2:$K$290,'Job Number'!$A$2:$A$290,'Line Output'!R$1,'Job Number'!$B$2:$B$290,'Line Output'!$C87,'Job Number'!$E$2:$E$290,'Line Output'!$A$86)</f>
        <v>0</v>
      </c>
      <c r="S87" s="64">
        <f>SUMIFS('Job Number'!$K$2:$K$290,'Job Number'!$A$2:$A$290,'Line Output'!S$1,'Job Number'!$B$2:$B$290,'Line Output'!$C87,'Job Number'!$E$2:$E$290,'Line Output'!$A$86)</f>
        <v>0</v>
      </c>
      <c r="T87" s="64">
        <f>SUMIFS('Job Number'!$K$2:$K$290,'Job Number'!$A$2:$A$290,'Line Output'!T$1,'Job Number'!$B$2:$B$290,'Line Output'!$C87,'Job Number'!$E$2:$E$290,'Line Output'!$A$86)</f>
        <v>0</v>
      </c>
      <c r="U87" s="64">
        <f>SUMIFS('Job Number'!$K$2:$K$290,'Job Number'!$A$2:$A$290,'Line Output'!U$1,'Job Number'!$B$2:$B$290,'Line Output'!$C87,'Job Number'!$E$2:$E$290,'Line Output'!$A$86)</f>
        <v>0</v>
      </c>
      <c r="V87" s="64">
        <f>SUMIFS('Job Number'!$K$2:$K$290,'Job Number'!$A$2:$A$290,'Line Output'!V$1,'Job Number'!$B$2:$B$290,'Line Output'!$C87,'Job Number'!$E$2:$E$290,'Line Output'!$A$86)</f>
        <v>0</v>
      </c>
      <c r="W87" s="64">
        <f>SUMIFS('Job Number'!$K$2:$K$290,'Job Number'!$A$2:$A$290,'Line Output'!W$1,'Job Number'!$B$2:$B$290,'Line Output'!$C87,'Job Number'!$E$2:$E$290,'Line Output'!$A$86)</f>
        <v>0</v>
      </c>
      <c r="X87" s="64">
        <f>SUMIFS('Job Number'!$K$2:$K$290,'Job Number'!$A$2:$A$290,'Line Output'!X$1,'Job Number'!$B$2:$B$290,'Line Output'!$C87,'Job Number'!$E$2:$E$290,'Line Output'!$A$86)</f>
        <v>0</v>
      </c>
      <c r="Y87" s="64">
        <f>SUMIFS('Job Number'!$K$2:$K$290,'Job Number'!$A$2:$A$290,'Line Output'!Y$1,'Job Number'!$B$2:$B$290,'Line Output'!$C87,'Job Number'!$E$2:$E$290,'Line Output'!$A$86)</f>
        <v>0</v>
      </c>
      <c r="Z87" s="64">
        <f>SUMIFS('Job Number'!$K$2:$K$290,'Job Number'!$A$2:$A$290,'Line Output'!Z$1,'Job Number'!$B$2:$B$290,'Line Output'!$C87,'Job Number'!$E$2:$E$290,'Line Output'!$A$86)</f>
        <v>0</v>
      </c>
      <c r="AA87" s="64">
        <f>SUMIFS('Job Number'!$K$2:$K$290,'Job Number'!$A$2:$A$290,'Line Output'!AA$1,'Job Number'!$B$2:$B$290,'Line Output'!$C87,'Job Number'!$E$2:$E$290,'Line Output'!$A$86)</f>
        <v>0</v>
      </c>
      <c r="AB87" s="64">
        <f>SUMIFS('Job Number'!$K$2:$K$290,'Job Number'!$A$2:$A$290,'Line Output'!AB$1,'Job Number'!$B$2:$B$290,'Line Output'!$C87,'Job Number'!$E$2:$E$290,'Line Output'!$A$86)</f>
        <v>0</v>
      </c>
      <c r="AC87" s="64">
        <f>SUMIFS('Job Number'!$K$2:$K$290,'Job Number'!$A$2:$A$290,'Line Output'!AC$1,'Job Number'!$B$2:$B$290,'Line Output'!$C87,'Job Number'!$E$2:$E$290,'Line Output'!$A$86)</f>
        <v>0</v>
      </c>
      <c r="AD87" s="64">
        <f>SUMIFS('Job Number'!$K$2:$K$290,'Job Number'!$A$2:$A$290,'Line Output'!AD$1,'Job Number'!$B$2:$B$290,'Line Output'!$C87,'Job Number'!$E$2:$E$290,'Line Output'!$A$86)</f>
        <v>0</v>
      </c>
      <c r="AE87" s="64">
        <f>SUMIFS('Job Number'!$K$2:$K$290,'Job Number'!$A$2:$A$290,'Line Output'!AE$1,'Job Number'!$B$2:$B$290,'Line Output'!$C87,'Job Number'!$E$2:$E$290,'Line Output'!$A$86)</f>
        <v>0</v>
      </c>
      <c r="AF87" s="64">
        <f>SUMIFS('Job Number'!$K$2:$K$290,'Job Number'!$A$2:$A$290,'Line Output'!AF$1,'Job Number'!$B$2:$B$290,'Line Output'!$C87,'Job Number'!$E$2:$E$290,'Line Output'!$A$86)</f>
        <v>0</v>
      </c>
      <c r="AG87" s="64">
        <f>SUMIFS('Job Number'!$K$2:$K$290,'Job Number'!$A$2:$A$290,'Line Output'!AG$1,'Job Number'!$B$2:$B$290,'Line Output'!$C87,'Job Number'!$E$2:$E$290,'Line Output'!$A$86)</f>
        <v>0</v>
      </c>
      <c r="AH87" s="64">
        <f>SUMIFS('Job Number'!$K$2:$K$290,'Job Number'!$A$2:$A$290,'Line Output'!AH$1,'Job Number'!$B$2:$B$290,'Line Output'!$C87,'Job Number'!$E$2:$E$290,'Line Output'!$A$86)</f>
        <v>0</v>
      </c>
    </row>
    <row r="88" spans="1:34">
      <c r="B88" s="64"/>
      <c r="C88" s="177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</row>
    <row r="89" spans="1:34" ht="13.5" customHeight="1">
      <c r="A89" s="61" t="str">
        <f>'FG TYPE'!B36</f>
        <v>W03-25040040-Y</v>
      </c>
      <c r="B89" s="213" t="str">
        <f>'FG TYPE'!C36</f>
        <v>28#*2C+28#*2C+AL+D+</v>
      </c>
      <c r="C89" s="62">
        <f>SUM(B90)</f>
        <v>0</v>
      </c>
      <c r="D89" s="63">
        <f>SUM(D90)</f>
        <v>0</v>
      </c>
      <c r="E89" s="63">
        <f t="shared" ref="E89:AH89" si="29">SUM(E90)</f>
        <v>0</v>
      </c>
      <c r="F89" s="63">
        <f t="shared" si="29"/>
        <v>0</v>
      </c>
      <c r="G89" s="63">
        <f t="shared" si="29"/>
        <v>0</v>
      </c>
      <c r="H89" s="63">
        <f t="shared" si="29"/>
        <v>0</v>
      </c>
      <c r="I89" s="63">
        <f t="shared" si="29"/>
        <v>0</v>
      </c>
      <c r="J89" s="63">
        <f t="shared" si="29"/>
        <v>0</v>
      </c>
      <c r="K89" s="63">
        <f t="shared" si="29"/>
        <v>0</v>
      </c>
      <c r="L89" s="63">
        <f t="shared" si="29"/>
        <v>0</v>
      </c>
      <c r="M89" s="63">
        <f t="shared" si="29"/>
        <v>0</v>
      </c>
      <c r="N89" s="63">
        <f t="shared" si="29"/>
        <v>0</v>
      </c>
      <c r="O89" s="63">
        <f t="shared" si="29"/>
        <v>0</v>
      </c>
      <c r="P89" s="63">
        <f t="shared" si="29"/>
        <v>0</v>
      </c>
      <c r="Q89" s="63">
        <f t="shared" si="29"/>
        <v>0</v>
      </c>
      <c r="R89" s="63">
        <f t="shared" si="29"/>
        <v>0</v>
      </c>
      <c r="S89" s="63">
        <f t="shared" si="29"/>
        <v>0</v>
      </c>
      <c r="T89" s="63">
        <f t="shared" si="29"/>
        <v>0</v>
      </c>
      <c r="U89" s="63">
        <f t="shared" si="29"/>
        <v>0</v>
      </c>
      <c r="V89" s="63">
        <f t="shared" si="29"/>
        <v>0</v>
      </c>
      <c r="W89" s="63">
        <f t="shared" si="29"/>
        <v>0</v>
      </c>
      <c r="X89" s="63">
        <f t="shared" si="29"/>
        <v>0</v>
      </c>
      <c r="Y89" s="63">
        <f t="shared" si="29"/>
        <v>0</v>
      </c>
      <c r="Z89" s="63">
        <f t="shared" si="29"/>
        <v>0</v>
      </c>
      <c r="AA89" s="63">
        <f t="shared" si="29"/>
        <v>0</v>
      </c>
      <c r="AB89" s="63">
        <f t="shared" si="29"/>
        <v>0</v>
      </c>
      <c r="AC89" s="63">
        <f t="shared" si="29"/>
        <v>0</v>
      </c>
      <c r="AD89" s="63">
        <f t="shared" si="29"/>
        <v>0</v>
      </c>
      <c r="AE89" s="63">
        <f t="shared" si="29"/>
        <v>0</v>
      </c>
      <c r="AF89" s="63">
        <f t="shared" si="29"/>
        <v>0</v>
      </c>
      <c r="AG89" s="63">
        <f t="shared" si="29"/>
        <v>0</v>
      </c>
      <c r="AH89" s="63">
        <f t="shared" si="29"/>
        <v>0</v>
      </c>
    </row>
    <row r="90" spans="1:34">
      <c r="B90" s="64">
        <f>SUM(D90:AG90)</f>
        <v>0</v>
      </c>
      <c r="C90" s="177" t="str">
        <f>'FG TYPE'!E36</f>
        <v>Y01</v>
      </c>
      <c r="D90" s="64">
        <f>SUMIFS('Job Number'!$K$2:$K$290,'Job Number'!$A$2:$A$290,'Line Output'!D$1,'Job Number'!$B$2:$B$290,'Line Output'!$C90,'Job Number'!$E$2:$E$290,'Line Output'!$A$89)</f>
        <v>0</v>
      </c>
      <c r="E90" s="64">
        <f>SUMIFS('Job Number'!$K$2:$K$290,'Job Number'!$A$2:$A$290,'Line Output'!E$1,'Job Number'!$B$2:$B$290,'Line Output'!$C90,'Job Number'!$E$2:$E$290,'Line Output'!$A$89)</f>
        <v>0</v>
      </c>
      <c r="F90" s="64">
        <f>SUMIFS('Job Number'!$K$2:$K$290,'Job Number'!$A$2:$A$290,'Line Output'!F$1,'Job Number'!$B$2:$B$290,'Line Output'!$C90,'Job Number'!$E$2:$E$290,'Line Output'!$A$89)</f>
        <v>0</v>
      </c>
      <c r="G90" s="64">
        <f>SUMIFS('Job Number'!$K$2:$K$290,'Job Number'!$A$2:$A$290,'Line Output'!G$1,'Job Number'!$B$2:$B$290,'Line Output'!$C90,'Job Number'!$E$2:$E$290,'Line Output'!$A$89)</f>
        <v>0</v>
      </c>
      <c r="H90" s="64">
        <f>SUMIFS('Job Number'!$K$2:$K$290,'Job Number'!$A$2:$A$290,'Line Output'!H$1,'Job Number'!$B$2:$B$290,'Line Output'!$C90,'Job Number'!$E$2:$E$290,'Line Output'!$A$89)</f>
        <v>0</v>
      </c>
      <c r="I90" s="64">
        <f>SUMIFS('Job Number'!$K$2:$K$290,'Job Number'!$A$2:$A$290,'Line Output'!I$1,'Job Number'!$B$2:$B$290,'Line Output'!$C90,'Job Number'!$E$2:$E$290,'Line Output'!$A$89)</f>
        <v>0</v>
      </c>
      <c r="J90" s="64">
        <f>SUMIFS('Job Number'!$K$2:$K$290,'Job Number'!$A$2:$A$290,'Line Output'!J$1,'Job Number'!$B$2:$B$290,'Line Output'!$C90,'Job Number'!$E$2:$E$290,'Line Output'!$A$89)</f>
        <v>0</v>
      </c>
      <c r="K90" s="64">
        <f>SUMIFS('Job Number'!$K$2:$K$290,'Job Number'!$A$2:$A$290,'Line Output'!K$1,'Job Number'!$B$2:$B$290,'Line Output'!$C90,'Job Number'!$E$2:$E$290,'Line Output'!$A$89)</f>
        <v>0</v>
      </c>
      <c r="L90" s="64">
        <f>SUMIFS('Job Number'!$K$2:$K$290,'Job Number'!$A$2:$A$290,'Line Output'!L$1,'Job Number'!$B$2:$B$290,'Line Output'!$C90,'Job Number'!$E$2:$E$290,'Line Output'!$A$89)</f>
        <v>0</v>
      </c>
      <c r="M90" s="64">
        <f>SUMIFS('Job Number'!$K$2:$K$290,'Job Number'!$A$2:$A$290,'Line Output'!M$1,'Job Number'!$B$2:$B$290,'Line Output'!$C90,'Job Number'!$E$2:$E$290,'Line Output'!$A$89)</f>
        <v>0</v>
      </c>
      <c r="N90" s="64">
        <f>SUMIFS('Job Number'!$K$2:$K$290,'Job Number'!$A$2:$A$290,'Line Output'!N$1,'Job Number'!$B$2:$B$290,'Line Output'!$C90,'Job Number'!$E$2:$E$290,'Line Output'!$A$89)</f>
        <v>0</v>
      </c>
      <c r="O90" s="64">
        <f>SUMIFS('Job Number'!$K$2:$K$290,'Job Number'!$A$2:$A$290,'Line Output'!O$1,'Job Number'!$B$2:$B$290,'Line Output'!$C90,'Job Number'!$E$2:$E$290,'Line Output'!$A$89)</f>
        <v>0</v>
      </c>
      <c r="P90" s="64">
        <f>SUMIFS('Job Number'!$K$2:$K$290,'Job Number'!$A$2:$A$290,'Line Output'!P$1,'Job Number'!$B$2:$B$290,'Line Output'!$C90,'Job Number'!$E$2:$E$290,'Line Output'!$A$89)</f>
        <v>0</v>
      </c>
      <c r="Q90" s="64">
        <f>SUMIFS('Job Number'!$K$2:$K$290,'Job Number'!$A$2:$A$290,'Line Output'!Q$1,'Job Number'!$B$2:$B$290,'Line Output'!$C90,'Job Number'!$E$2:$E$290,'Line Output'!$A$89)</f>
        <v>0</v>
      </c>
      <c r="R90" s="64">
        <f>SUMIFS('Job Number'!$K$2:$K$290,'Job Number'!$A$2:$A$290,'Line Output'!R$1,'Job Number'!$B$2:$B$290,'Line Output'!$C90,'Job Number'!$E$2:$E$290,'Line Output'!$A$89)</f>
        <v>0</v>
      </c>
      <c r="S90" s="64">
        <f>SUMIFS('Job Number'!$K$2:$K$290,'Job Number'!$A$2:$A$290,'Line Output'!S$1,'Job Number'!$B$2:$B$290,'Line Output'!$C90,'Job Number'!$E$2:$E$290,'Line Output'!$A$89)</f>
        <v>0</v>
      </c>
      <c r="T90" s="64">
        <f>SUMIFS('Job Number'!$K$2:$K$290,'Job Number'!$A$2:$A$290,'Line Output'!T$1,'Job Number'!$B$2:$B$290,'Line Output'!$C90,'Job Number'!$E$2:$E$290,'Line Output'!$A$89)</f>
        <v>0</v>
      </c>
      <c r="U90" s="64">
        <f>SUMIFS('Job Number'!$K$2:$K$290,'Job Number'!$A$2:$A$290,'Line Output'!U$1,'Job Number'!$B$2:$B$290,'Line Output'!$C90,'Job Number'!$E$2:$E$290,'Line Output'!$A$89)</f>
        <v>0</v>
      </c>
      <c r="V90" s="64">
        <f>SUMIFS('Job Number'!$K$2:$K$290,'Job Number'!$A$2:$A$290,'Line Output'!V$1,'Job Number'!$B$2:$B$290,'Line Output'!$C90,'Job Number'!$E$2:$E$290,'Line Output'!$A$89)</f>
        <v>0</v>
      </c>
      <c r="W90" s="64">
        <f>SUMIFS('Job Number'!$K$2:$K$290,'Job Number'!$A$2:$A$290,'Line Output'!W$1,'Job Number'!$B$2:$B$290,'Line Output'!$C90,'Job Number'!$E$2:$E$290,'Line Output'!$A$89)</f>
        <v>0</v>
      </c>
      <c r="X90" s="64">
        <f>SUMIFS('Job Number'!$K$2:$K$290,'Job Number'!$A$2:$A$290,'Line Output'!X$1,'Job Number'!$B$2:$B$290,'Line Output'!$C90,'Job Number'!$E$2:$E$290,'Line Output'!$A$89)</f>
        <v>0</v>
      </c>
      <c r="Y90" s="64">
        <f>SUMIFS('Job Number'!$K$2:$K$290,'Job Number'!$A$2:$A$290,'Line Output'!Y$1,'Job Number'!$B$2:$B$290,'Line Output'!$C90,'Job Number'!$E$2:$E$290,'Line Output'!$A$89)</f>
        <v>0</v>
      </c>
      <c r="Z90" s="64">
        <f>SUMIFS('Job Number'!$K$2:$K$290,'Job Number'!$A$2:$A$290,'Line Output'!Z$1,'Job Number'!$B$2:$B$290,'Line Output'!$C90,'Job Number'!$E$2:$E$290,'Line Output'!$A$89)</f>
        <v>0</v>
      </c>
      <c r="AA90" s="64">
        <f>SUMIFS('Job Number'!$K$2:$K$290,'Job Number'!$A$2:$A$290,'Line Output'!AA$1,'Job Number'!$B$2:$B$290,'Line Output'!$C90,'Job Number'!$E$2:$E$290,'Line Output'!$A$89)</f>
        <v>0</v>
      </c>
      <c r="AB90" s="64">
        <f>SUMIFS('Job Number'!$K$2:$K$290,'Job Number'!$A$2:$A$290,'Line Output'!AB$1,'Job Number'!$B$2:$B$290,'Line Output'!$C90,'Job Number'!$E$2:$E$290,'Line Output'!$A$89)</f>
        <v>0</v>
      </c>
      <c r="AC90" s="64">
        <f>SUMIFS('Job Number'!$K$2:$K$290,'Job Number'!$A$2:$A$290,'Line Output'!AC$1,'Job Number'!$B$2:$B$290,'Line Output'!$C90,'Job Number'!$E$2:$E$290,'Line Output'!$A$89)</f>
        <v>0</v>
      </c>
      <c r="AD90" s="64">
        <f>SUMIFS('Job Number'!$K$2:$K$290,'Job Number'!$A$2:$A$290,'Line Output'!AD$1,'Job Number'!$B$2:$B$290,'Line Output'!$C90,'Job Number'!$E$2:$E$290,'Line Output'!$A$89)</f>
        <v>0</v>
      </c>
      <c r="AE90" s="64">
        <f>SUMIFS('Job Number'!$K$2:$K$290,'Job Number'!$A$2:$A$290,'Line Output'!AE$1,'Job Number'!$B$2:$B$290,'Line Output'!$C90,'Job Number'!$E$2:$E$290,'Line Output'!$A$89)</f>
        <v>0</v>
      </c>
      <c r="AF90" s="64">
        <f>SUMIFS('Job Number'!$K$2:$K$290,'Job Number'!$A$2:$A$290,'Line Output'!AF$1,'Job Number'!$B$2:$B$290,'Line Output'!$C90,'Job Number'!$E$2:$E$290,'Line Output'!$A$89)</f>
        <v>0</v>
      </c>
      <c r="AG90" s="64">
        <f>SUMIFS('Job Number'!$K$2:$K$290,'Job Number'!$A$2:$A$290,'Line Output'!AG$1,'Job Number'!$B$2:$B$290,'Line Output'!$C90,'Job Number'!$E$2:$E$290,'Line Output'!$A$89)</f>
        <v>0</v>
      </c>
      <c r="AH90" s="64">
        <f>SUMIFS('Job Number'!$K$2:$K$290,'Job Number'!$A$2:$A$290,'Line Output'!AH$1,'Job Number'!$B$2:$B$290,'Line Output'!$C90,'Job Number'!$E$2:$E$290,'Line Output'!$A$89)</f>
        <v>0</v>
      </c>
    </row>
    <row r="91" spans="1:34">
      <c r="B91" s="64"/>
      <c r="C91" s="177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</row>
    <row r="92" spans="1:34" ht="13.5" customHeight="1">
      <c r="A92" s="61" t="str">
        <f>'FG TYPE'!B37</f>
        <v>W03-00040033-Y</v>
      </c>
      <c r="B92" s="213" t="str">
        <f>'FG TYPE'!C37</f>
        <v>MM38 / MP98</v>
      </c>
      <c r="C92" s="62">
        <f>SUM(B93)</f>
        <v>261514</v>
      </c>
      <c r="D92" s="63">
        <f>SUM(D93)</f>
        <v>0</v>
      </c>
      <c r="E92" s="63">
        <f t="shared" ref="E92:AH92" si="30">SUM(E93)</f>
        <v>0</v>
      </c>
      <c r="F92" s="63">
        <f t="shared" si="30"/>
        <v>0</v>
      </c>
      <c r="G92" s="63">
        <f t="shared" si="30"/>
        <v>21634</v>
      </c>
      <c r="H92" s="63">
        <f t="shared" si="30"/>
        <v>25163</v>
      </c>
      <c r="I92" s="63">
        <f t="shared" si="30"/>
        <v>0</v>
      </c>
      <c r="J92" s="63">
        <f t="shared" si="30"/>
        <v>0</v>
      </c>
      <c r="K92" s="63">
        <f t="shared" si="30"/>
        <v>0</v>
      </c>
      <c r="L92" s="63">
        <f t="shared" si="30"/>
        <v>0</v>
      </c>
      <c r="M92" s="63">
        <f t="shared" si="30"/>
        <v>0</v>
      </c>
      <c r="N92" s="63">
        <f t="shared" si="30"/>
        <v>0</v>
      </c>
      <c r="O92" s="63">
        <f t="shared" si="30"/>
        <v>28317</v>
      </c>
      <c r="P92" s="63">
        <f t="shared" si="30"/>
        <v>23961</v>
      </c>
      <c r="Q92" s="63">
        <f t="shared" si="30"/>
        <v>26643</v>
      </c>
      <c r="R92" s="63">
        <f t="shared" si="30"/>
        <v>27000</v>
      </c>
      <c r="S92" s="63">
        <f t="shared" si="30"/>
        <v>0</v>
      </c>
      <c r="T92" s="63">
        <f t="shared" si="30"/>
        <v>0</v>
      </c>
      <c r="U92" s="63">
        <f t="shared" si="30"/>
        <v>18950</v>
      </c>
      <c r="V92" s="63">
        <f t="shared" si="30"/>
        <v>27331</v>
      </c>
      <c r="W92" s="63">
        <f t="shared" si="30"/>
        <v>13804</v>
      </c>
      <c r="X92" s="63">
        <f t="shared" si="30"/>
        <v>0</v>
      </c>
      <c r="Y92" s="63">
        <f t="shared" si="30"/>
        <v>0</v>
      </c>
      <c r="Z92" s="63">
        <f t="shared" si="30"/>
        <v>0</v>
      </c>
      <c r="AA92" s="63">
        <f t="shared" si="30"/>
        <v>0</v>
      </c>
      <c r="AB92" s="63">
        <f t="shared" si="30"/>
        <v>7750</v>
      </c>
      <c r="AC92" s="63">
        <f t="shared" si="30"/>
        <v>21387</v>
      </c>
      <c r="AD92" s="63">
        <f t="shared" si="30"/>
        <v>19574</v>
      </c>
      <c r="AE92" s="63">
        <f t="shared" si="30"/>
        <v>0</v>
      </c>
      <c r="AF92" s="63">
        <f t="shared" si="30"/>
        <v>0</v>
      </c>
      <c r="AG92" s="63">
        <f t="shared" si="30"/>
        <v>0</v>
      </c>
      <c r="AH92" s="63">
        <f t="shared" si="30"/>
        <v>0</v>
      </c>
    </row>
    <row r="93" spans="1:34">
      <c r="B93" s="64">
        <f>SUM(D93:AG93)</f>
        <v>261514</v>
      </c>
      <c r="C93" s="177" t="str">
        <f>'FG TYPE'!E37</f>
        <v>Y01</v>
      </c>
      <c r="D93" s="64">
        <f>SUMIFS('Job Number'!$K$2:$K$290,'Job Number'!$A$2:$A$290,'Line Output'!D$1,'Job Number'!$B$2:$B$290,'Line Output'!$C93,'Job Number'!$E$2:$E$290,'Line Output'!$A$92)</f>
        <v>0</v>
      </c>
      <c r="E93" s="64">
        <f>SUMIFS('Job Number'!$K$2:$K$290,'Job Number'!$A$2:$A$290,'Line Output'!E$1,'Job Number'!$B$2:$B$290,'Line Output'!$C93,'Job Number'!$E$2:$E$290,'Line Output'!$A$92)</f>
        <v>0</v>
      </c>
      <c r="F93" s="64">
        <f>SUMIFS('Job Number'!$K$2:$K$290,'Job Number'!$A$2:$A$290,'Line Output'!F$1,'Job Number'!$B$2:$B$290,'Line Output'!$C93,'Job Number'!$E$2:$E$290,'Line Output'!$A$92)</f>
        <v>0</v>
      </c>
      <c r="G93" s="64">
        <f>SUMIFS('Job Number'!$K$2:$K$290,'Job Number'!$A$2:$A$290,'Line Output'!G$1,'Job Number'!$B$2:$B$290,'Line Output'!$C93,'Job Number'!$E$2:$E$290,'Line Output'!$A$92)</f>
        <v>21634</v>
      </c>
      <c r="H93" s="64">
        <f>SUMIFS('Job Number'!$K$2:$K$290,'Job Number'!$A$2:$A$290,'Line Output'!H$1,'Job Number'!$B$2:$B$290,'Line Output'!$C93,'Job Number'!$E$2:$E$290,'Line Output'!$A$92)</f>
        <v>25163</v>
      </c>
      <c r="I93" s="64">
        <f>SUMIFS('Job Number'!$K$2:$K$290,'Job Number'!$A$2:$A$290,'Line Output'!I$1,'Job Number'!$B$2:$B$290,'Line Output'!$C93,'Job Number'!$E$2:$E$290,'Line Output'!$A$92)</f>
        <v>0</v>
      </c>
      <c r="J93" s="64">
        <f>SUMIFS('Job Number'!$K$2:$K$290,'Job Number'!$A$2:$A$290,'Line Output'!J$1,'Job Number'!$B$2:$B$290,'Line Output'!$C93,'Job Number'!$E$2:$E$290,'Line Output'!$A$92)</f>
        <v>0</v>
      </c>
      <c r="K93" s="64">
        <f>SUMIFS('Job Number'!$K$2:$K$290,'Job Number'!$A$2:$A$290,'Line Output'!K$1,'Job Number'!$B$2:$B$290,'Line Output'!$C93,'Job Number'!$E$2:$E$290,'Line Output'!$A$92)</f>
        <v>0</v>
      </c>
      <c r="L93" s="64">
        <f>SUMIFS('Job Number'!$K$2:$K$290,'Job Number'!$A$2:$A$290,'Line Output'!L$1,'Job Number'!$B$2:$B$290,'Line Output'!$C93,'Job Number'!$E$2:$E$290,'Line Output'!$A$92)</f>
        <v>0</v>
      </c>
      <c r="M93" s="64">
        <f>SUMIFS('Job Number'!$K$2:$K$290,'Job Number'!$A$2:$A$290,'Line Output'!M$1,'Job Number'!$B$2:$B$290,'Line Output'!$C93,'Job Number'!$E$2:$E$290,'Line Output'!$A$92)</f>
        <v>0</v>
      </c>
      <c r="N93" s="64">
        <f>SUMIFS('Job Number'!$K$2:$K$290,'Job Number'!$A$2:$A$290,'Line Output'!N$1,'Job Number'!$B$2:$B$290,'Line Output'!$C93,'Job Number'!$E$2:$E$290,'Line Output'!$A$92)</f>
        <v>0</v>
      </c>
      <c r="O93" s="64">
        <f>SUMIFS('Job Number'!$K$2:$K$290,'Job Number'!$A$2:$A$290,'Line Output'!O$1,'Job Number'!$B$2:$B$290,'Line Output'!$C93,'Job Number'!$E$2:$E$290,'Line Output'!$A$92)</f>
        <v>28317</v>
      </c>
      <c r="P93" s="64">
        <f>SUMIFS('Job Number'!$K$2:$K$290,'Job Number'!$A$2:$A$290,'Line Output'!P$1,'Job Number'!$B$2:$B$290,'Line Output'!$C93,'Job Number'!$E$2:$E$290,'Line Output'!$A$92)</f>
        <v>23961</v>
      </c>
      <c r="Q93" s="64">
        <f>SUMIFS('Job Number'!$K$2:$K$290,'Job Number'!$A$2:$A$290,'Line Output'!Q$1,'Job Number'!$B$2:$B$290,'Line Output'!$C93,'Job Number'!$E$2:$E$290,'Line Output'!$A$92)</f>
        <v>26643</v>
      </c>
      <c r="R93" s="64">
        <f>SUMIFS('Job Number'!$K$2:$K$290,'Job Number'!$A$2:$A$290,'Line Output'!R$1,'Job Number'!$B$2:$B$290,'Line Output'!$C93,'Job Number'!$E$2:$E$290,'Line Output'!$A$92)</f>
        <v>27000</v>
      </c>
      <c r="S93" s="64">
        <f>SUMIFS('Job Number'!$K$2:$K$290,'Job Number'!$A$2:$A$290,'Line Output'!S$1,'Job Number'!$B$2:$B$290,'Line Output'!$C93,'Job Number'!$E$2:$E$290,'Line Output'!$A$92)</f>
        <v>0</v>
      </c>
      <c r="T93" s="64">
        <f>SUMIFS('Job Number'!$K$2:$K$290,'Job Number'!$A$2:$A$290,'Line Output'!T$1,'Job Number'!$B$2:$B$290,'Line Output'!$C93,'Job Number'!$E$2:$E$290,'Line Output'!$A$92)</f>
        <v>0</v>
      </c>
      <c r="U93" s="64">
        <f>SUMIFS('Job Number'!$K$2:$K$290,'Job Number'!$A$2:$A$290,'Line Output'!U$1,'Job Number'!$B$2:$B$290,'Line Output'!$C93,'Job Number'!$E$2:$E$290,'Line Output'!$A$92)</f>
        <v>18950</v>
      </c>
      <c r="V93" s="64">
        <f>SUMIFS('Job Number'!$K$2:$K$290,'Job Number'!$A$2:$A$290,'Line Output'!V$1,'Job Number'!$B$2:$B$290,'Line Output'!$C93,'Job Number'!$E$2:$E$290,'Line Output'!$A$92)</f>
        <v>27331</v>
      </c>
      <c r="W93" s="64">
        <f>SUMIFS('Job Number'!$K$2:$K$290,'Job Number'!$A$2:$A$290,'Line Output'!W$1,'Job Number'!$B$2:$B$290,'Line Output'!$C93,'Job Number'!$E$2:$E$290,'Line Output'!$A$92)</f>
        <v>13804</v>
      </c>
      <c r="X93" s="64">
        <f>SUMIFS('Job Number'!$K$2:$K$290,'Job Number'!$A$2:$A$290,'Line Output'!X$1,'Job Number'!$B$2:$B$290,'Line Output'!$C93,'Job Number'!$E$2:$E$290,'Line Output'!$A$92)</f>
        <v>0</v>
      </c>
      <c r="Y93" s="64">
        <f>SUMIFS('Job Number'!$K$2:$K$290,'Job Number'!$A$2:$A$290,'Line Output'!Y$1,'Job Number'!$B$2:$B$290,'Line Output'!$C93,'Job Number'!$E$2:$E$290,'Line Output'!$A$92)</f>
        <v>0</v>
      </c>
      <c r="Z93" s="64">
        <f>SUMIFS('Job Number'!$K$2:$K$290,'Job Number'!$A$2:$A$290,'Line Output'!Z$1,'Job Number'!$B$2:$B$290,'Line Output'!$C93,'Job Number'!$E$2:$E$290,'Line Output'!$A$92)</f>
        <v>0</v>
      </c>
      <c r="AA93" s="64">
        <f>SUMIFS('Job Number'!$K$2:$K$290,'Job Number'!$A$2:$A$290,'Line Output'!AA$1,'Job Number'!$B$2:$B$290,'Line Output'!$C93,'Job Number'!$E$2:$E$290,'Line Output'!$A$92)</f>
        <v>0</v>
      </c>
      <c r="AB93" s="64">
        <f>SUMIFS('Job Number'!$K$2:$K$290,'Job Number'!$A$2:$A$290,'Line Output'!AB$1,'Job Number'!$B$2:$B$290,'Line Output'!$C93,'Job Number'!$E$2:$E$290,'Line Output'!$A$92)</f>
        <v>7750</v>
      </c>
      <c r="AC93" s="64">
        <f>SUMIFS('Job Number'!$K$2:$K$290,'Job Number'!$A$2:$A$290,'Line Output'!AC$1,'Job Number'!$B$2:$B$290,'Line Output'!$C93,'Job Number'!$E$2:$E$290,'Line Output'!$A$92)</f>
        <v>21387</v>
      </c>
      <c r="AD93" s="64">
        <f>SUMIFS('Job Number'!$K$2:$K$290,'Job Number'!$A$2:$A$290,'Line Output'!AD$1,'Job Number'!$B$2:$B$290,'Line Output'!$C93,'Job Number'!$E$2:$E$290,'Line Output'!$A$92)</f>
        <v>19574</v>
      </c>
      <c r="AE93" s="64">
        <f>SUMIFS('Job Number'!$K$2:$K$290,'Job Number'!$A$2:$A$290,'Line Output'!AE$1,'Job Number'!$B$2:$B$290,'Line Output'!$C93,'Job Number'!$E$2:$E$290,'Line Output'!$A$92)</f>
        <v>0</v>
      </c>
      <c r="AF93" s="64">
        <f>SUMIFS('Job Number'!$K$2:$K$290,'Job Number'!$A$2:$A$290,'Line Output'!AF$1,'Job Number'!$B$2:$B$290,'Line Output'!$C93,'Job Number'!$E$2:$E$290,'Line Output'!$A$92)</f>
        <v>0</v>
      </c>
      <c r="AG93" s="64">
        <f>SUMIFS('Job Number'!$K$2:$K$290,'Job Number'!$A$2:$A$290,'Line Output'!AG$1,'Job Number'!$B$2:$B$290,'Line Output'!$C93,'Job Number'!$E$2:$E$290,'Line Output'!$A$92)</f>
        <v>0</v>
      </c>
      <c r="AH93" s="64">
        <f>SUMIFS('Job Number'!$K$2:$K$290,'Job Number'!$A$2:$A$290,'Line Output'!AH$1,'Job Number'!$B$2:$B$290,'Line Output'!$C93,'Job Number'!$E$2:$E$290,'Line Output'!$A$92)</f>
        <v>0</v>
      </c>
    </row>
    <row r="94" spans="1:34">
      <c r="B94" s="64"/>
      <c r="C94" s="177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</row>
    <row r="95" spans="1:34" ht="13.5" customHeight="1">
      <c r="A95" s="61" t="str">
        <f>'FG TYPE'!B38</f>
        <v>W03-25050003-Y</v>
      </c>
      <c r="B95" s="213" t="str">
        <f>'FG TYPE'!C38</f>
        <v>MK83</v>
      </c>
      <c r="C95" s="62">
        <f>SUM(B96)</f>
        <v>338434</v>
      </c>
      <c r="D95" s="63">
        <f>SUM(D96)</f>
        <v>7700</v>
      </c>
      <c r="E95" s="63">
        <f t="shared" ref="E95:AH95" si="31">SUM(E96)</f>
        <v>0</v>
      </c>
      <c r="F95" s="63">
        <f t="shared" si="31"/>
        <v>0</v>
      </c>
      <c r="G95" s="63">
        <f t="shared" si="31"/>
        <v>22419</v>
      </c>
      <c r="H95" s="63">
        <f t="shared" si="31"/>
        <v>0</v>
      </c>
      <c r="I95" s="63">
        <f t="shared" si="31"/>
        <v>23614</v>
      </c>
      <c r="J95" s="63">
        <f t="shared" si="31"/>
        <v>23650</v>
      </c>
      <c r="K95" s="63">
        <f t="shared" si="31"/>
        <v>3976</v>
      </c>
      <c r="L95" s="63">
        <f t="shared" si="31"/>
        <v>9820</v>
      </c>
      <c r="M95" s="63">
        <f t="shared" si="31"/>
        <v>0</v>
      </c>
      <c r="N95" s="63">
        <f t="shared" si="31"/>
        <v>0</v>
      </c>
      <c r="O95" s="63">
        <f t="shared" si="31"/>
        <v>25324</v>
      </c>
      <c r="P95" s="63">
        <f t="shared" si="31"/>
        <v>8614</v>
      </c>
      <c r="Q95" s="63">
        <f t="shared" si="31"/>
        <v>28319</v>
      </c>
      <c r="R95" s="63">
        <f t="shared" si="31"/>
        <v>26580</v>
      </c>
      <c r="S95" s="63">
        <f t="shared" si="31"/>
        <v>17034</v>
      </c>
      <c r="T95" s="63">
        <f t="shared" si="31"/>
        <v>0</v>
      </c>
      <c r="U95" s="63">
        <f t="shared" si="31"/>
        <v>0</v>
      </c>
      <c r="V95" s="63">
        <f t="shared" si="31"/>
        <v>26780</v>
      </c>
      <c r="W95" s="63">
        <f t="shared" si="31"/>
        <v>28190</v>
      </c>
      <c r="X95" s="63">
        <f t="shared" si="31"/>
        <v>24763</v>
      </c>
      <c r="Y95" s="63">
        <f t="shared" si="31"/>
        <v>26120</v>
      </c>
      <c r="Z95" s="63">
        <f t="shared" si="31"/>
        <v>0</v>
      </c>
      <c r="AA95" s="63">
        <f t="shared" si="31"/>
        <v>0</v>
      </c>
      <c r="AB95" s="63">
        <f t="shared" si="31"/>
        <v>0</v>
      </c>
      <c r="AC95" s="63">
        <f t="shared" si="31"/>
        <v>26903</v>
      </c>
      <c r="AD95" s="63">
        <f t="shared" si="31"/>
        <v>0</v>
      </c>
      <c r="AE95" s="63">
        <f t="shared" si="31"/>
        <v>8628</v>
      </c>
      <c r="AF95" s="63">
        <f t="shared" si="31"/>
        <v>0</v>
      </c>
      <c r="AG95" s="63">
        <f t="shared" si="31"/>
        <v>0</v>
      </c>
      <c r="AH95" s="63">
        <f t="shared" si="31"/>
        <v>0</v>
      </c>
    </row>
    <row r="96" spans="1:34">
      <c r="B96" s="64">
        <f>SUM(D96:AG96)</f>
        <v>338434</v>
      </c>
      <c r="C96" s="177" t="str">
        <f>'FG TYPE'!E38</f>
        <v>Y01</v>
      </c>
      <c r="D96" s="64">
        <f>SUMIFS('Job Number'!$K$2:$K$290,'Job Number'!$A$2:$A$290,'Line Output'!D$1,'Job Number'!$B$2:$B$290,'Line Output'!$C96,'Job Number'!$E$2:$E$290,'Line Output'!$A$95)</f>
        <v>7700</v>
      </c>
      <c r="E96" s="64">
        <f>SUMIFS('Job Number'!$K$2:$K$290,'Job Number'!$A$2:$A$290,'Line Output'!E$1,'Job Number'!$B$2:$B$290,'Line Output'!$C96,'Job Number'!$E$2:$E$290,'Line Output'!$A$95)</f>
        <v>0</v>
      </c>
      <c r="F96" s="64">
        <f>SUMIFS('Job Number'!$K$2:$K$290,'Job Number'!$A$2:$A$290,'Line Output'!F$1,'Job Number'!$B$2:$B$290,'Line Output'!$C96,'Job Number'!$E$2:$E$290,'Line Output'!$A$95)</f>
        <v>0</v>
      </c>
      <c r="G96" s="64">
        <f>SUMIFS('Job Number'!$K$2:$K$290,'Job Number'!$A$2:$A$290,'Line Output'!G$1,'Job Number'!$B$2:$B$290,'Line Output'!$C96,'Job Number'!$E$2:$E$290,'Line Output'!$A$95)</f>
        <v>22419</v>
      </c>
      <c r="H96" s="64">
        <f>SUMIFS('Job Number'!$K$2:$K$290,'Job Number'!$A$2:$A$290,'Line Output'!H$1,'Job Number'!$B$2:$B$290,'Line Output'!$C96,'Job Number'!$E$2:$E$290,'Line Output'!$A$95)</f>
        <v>0</v>
      </c>
      <c r="I96" s="64">
        <f>SUMIFS('Job Number'!$K$2:$K$290,'Job Number'!$A$2:$A$290,'Line Output'!I$1,'Job Number'!$B$2:$B$290,'Line Output'!$C96,'Job Number'!$E$2:$E$290,'Line Output'!$A$95)</f>
        <v>23614</v>
      </c>
      <c r="J96" s="64">
        <f>SUMIFS('Job Number'!$K$2:$K$290,'Job Number'!$A$2:$A$290,'Line Output'!J$1,'Job Number'!$B$2:$B$290,'Line Output'!$C96,'Job Number'!$E$2:$E$290,'Line Output'!$A$95)</f>
        <v>23650</v>
      </c>
      <c r="K96" s="64">
        <f>SUMIFS('Job Number'!$K$2:$K$290,'Job Number'!$A$2:$A$290,'Line Output'!K$1,'Job Number'!$B$2:$B$290,'Line Output'!$C96,'Job Number'!$E$2:$E$290,'Line Output'!$A$95)</f>
        <v>3976</v>
      </c>
      <c r="L96" s="64">
        <f>SUMIFS('Job Number'!$K$2:$K$290,'Job Number'!$A$2:$A$290,'Line Output'!L$1,'Job Number'!$B$2:$B$290,'Line Output'!$C96,'Job Number'!$E$2:$E$290,'Line Output'!$A$95)</f>
        <v>9820</v>
      </c>
      <c r="M96" s="64">
        <f>SUMIFS('Job Number'!$K$2:$K$290,'Job Number'!$A$2:$A$290,'Line Output'!M$1,'Job Number'!$B$2:$B$290,'Line Output'!$C96,'Job Number'!$E$2:$E$290,'Line Output'!$A$95)</f>
        <v>0</v>
      </c>
      <c r="N96" s="64">
        <f>SUMIFS('Job Number'!$K$2:$K$290,'Job Number'!$A$2:$A$290,'Line Output'!N$1,'Job Number'!$B$2:$B$290,'Line Output'!$C96,'Job Number'!$E$2:$E$290,'Line Output'!$A$95)</f>
        <v>0</v>
      </c>
      <c r="O96" s="64">
        <f>SUMIFS('Job Number'!$K$2:$K$290,'Job Number'!$A$2:$A$290,'Line Output'!O$1,'Job Number'!$B$2:$B$290,'Line Output'!$C96,'Job Number'!$E$2:$E$290,'Line Output'!$A$95)</f>
        <v>25324</v>
      </c>
      <c r="P96" s="64">
        <f>SUMIFS('Job Number'!$K$2:$K$290,'Job Number'!$A$2:$A$290,'Line Output'!P$1,'Job Number'!$B$2:$B$290,'Line Output'!$C96,'Job Number'!$E$2:$E$290,'Line Output'!$A$95)</f>
        <v>8614</v>
      </c>
      <c r="Q96" s="64">
        <f>SUMIFS('Job Number'!$K$2:$K$290,'Job Number'!$A$2:$A$290,'Line Output'!Q$1,'Job Number'!$B$2:$B$290,'Line Output'!$C96,'Job Number'!$E$2:$E$290,'Line Output'!$A$95)</f>
        <v>28319</v>
      </c>
      <c r="R96" s="64">
        <f>SUMIFS('Job Number'!$K$2:$K$290,'Job Number'!$A$2:$A$290,'Line Output'!R$1,'Job Number'!$B$2:$B$290,'Line Output'!$C96,'Job Number'!$E$2:$E$290,'Line Output'!$A$95)</f>
        <v>26580</v>
      </c>
      <c r="S96" s="64">
        <f>SUMIFS('Job Number'!$K$2:$K$290,'Job Number'!$A$2:$A$290,'Line Output'!S$1,'Job Number'!$B$2:$B$290,'Line Output'!$C96,'Job Number'!$E$2:$E$290,'Line Output'!$A$95)</f>
        <v>17034</v>
      </c>
      <c r="T96" s="64">
        <f>SUMIFS('Job Number'!$K$2:$K$290,'Job Number'!$A$2:$A$290,'Line Output'!T$1,'Job Number'!$B$2:$B$290,'Line Output'!$C96,'Job Number'!$E$2:$E$290,'Line Output'!$A$95)</f>
        <v>0</v>
      </c>
      <c r="U96" s="64">
        <f>SUMIFS('Job Number'!$K$2:$K$290,'Job Number'!$A$2:$A$290,'Line Output'!U$1,'Job Number'!$B$2:$B$290,'Line Output'!$C96,'Job Number'!$E$2:$E$290,'Line Output'!$A$95)</f>
        <v>0</v>
      </c>
      <c r="V96" s="64">
        <f>SUMIFS('Job Number'!$K$2:$K$290,'Job Number'!$A$2:$A$290,'Line Output'!V$1,'Job Number'!$B$2:$B$290,'Line Output'!$C96,'Job Number'!$E$2:$E$290,'Line Output'!$A$95)</f>
        <v>26780</v>
      </c>
      <c r="W96" s="64">
        <f>SUMIFS('Job Number'!$K$2:$K$290,'Job Number'!$A$2:$A$290,'Line Output'!W$1,'Job Number'!$B$2:$B$290,'Line Output'!$C96,'Job Number'!$E$2:$E$290,'Line Output'!$A$95)</f>
        <v>28190</v>
      </c>
      <c r="X96" s="64">
        <f>SUMIFS('Job Number'!$K$2:$K$290,'Job Number'!$A$2:$A$290,'Line Output'!X$1,'Job Number'!$B$2:$B$290,'Line Output'!$C96,'Job Number'!$E$2:$E$290,'Line Output'!$A$95)</f>
        <v>24763</v>
      </c>
      <c r="Y96" s="64">
        <f>SUMIFS('Job Number'!$K$2:$K$290,'Job Number'!$A$2:$A$290,'Line Output'!Y$1,'Job Number'!$B$2:$B$290,'Line Output'!$C96,'Job Number'!$E$2:$E$290,'Line Output'!$A$95)</f>
        <v>26120</v>
      </c>
      <c r="Z96" s="64">
        <f>SUMIFS('Job Number'!$K$2:$K$290,'Job Number'!$A$2:$A$290,'Line Output'!Z$1,'Job Number'!$B$2:$B$290,'Line Output'!$C96,'Job Number'!$E$2:$E$290,'Line Output'!$A$95)</f>
        <v>0</v>
      </c>
      <c r="AA96" s="64">
        <f>SUMIFS('Job Number'!$K$2:$K$290,'Job Number'!$A$2:$A$290,'Line Output'!AA$1,'Job Number'!$B$2:$B$290,'Line Output'!$C96,'Job Number'!$E$2:$E$290,'Line Output'!$A$95)</f>
        <v>0</v>
      </c>
      <c r="AB96" s="64">
        <f>SUMIFS('Job Number'!$K$2:$K$290,'Job Number'!$A$2:$A$290,'Line Output'!AB$1,'Job Number'!$B$2:$B$290,'Line Output'!$C96,'Job Number'!$E$2:$E$290,'Line Output'!$A$95)</f>
        <v>0</v>
      </c>
      <c r="AC96" s="64">
        <f>SUMIFS('Job Number'!$K$2:$K$290,'Job Number'!$A$2:$A$290,'Line Output'!AC$1,'Job Number'!$B$2:$B$290,'Line Output'!$C96,'Job Number'!$E$2:$E$290,'Line Output'!$A$95)</f>
        <v>26903</v>
      </c>
      <c r="AD96" s="64">
        <f>SUMIFS('Job Number'!$K$2:$K$290,'Job Number'!$A$2:$A$290,'Line Output'!AD$1,'Job Number'!$B$2:$B$290,'Line Output'!$C96,'Job Number'!$E$2:$E$290,'Line Output'!$A$95)</f>
        <v>0</v>
      </c>
      <c r="AE96" s="64">
        <f>SUMIFS('Job Number'!$K$2:$K$290,'Job Number'!$A$2:$A$290,'Line Output'!AE$1,'Job Number'!$B$2:$B$290,'Line Output'!$C96,'Job Number'!$E$2:$E$290,'Line Output'!$A$95)</f>
        <v>8628</v>
      </c>
      <c r="AF96" s="64">
        <f>SUMIFS('Job Number'!$K$2:$K$290,'Job Number'!$A$2:$A$290,'Line Output'!AF$1,'Job Number'!$B$2:$B$290,'Line Output'!$C96,'Job Number'!$E$2:$E$290,'Line Output'!$A$95)</f>
        <v>0</v>
      </c>
      <c r="AG96" s="64">
        <f>SUMIFS('Job Number'!$K$2:$K$290,'Job Number'!$A$2:$A$290,'Line Output'!AG$1,'Job Number'!$B$2:$B$290,'Line Output'!$C96,'Job Number'!$E$2:$E$290,'Line Output'!$A$95)</f>
        <v>0</v>
      </c>
      <c r="AH96" s="64">
        <f>SUMIFS('Job Number'!$K$2:$K$290,'Job Number'!$A$2:$A$290,'Line Output'!AH$1,'Job Number'!$B$2:$B$290,'Line Output'!$C96,'Job Number'!$E$2:$E$290,'Line Output'!$A$95)</f>
        <v>0</v>
      </c>
    </row>
    <row r="97" spans="1:34">
      <c r="B97" s="64"/>
      <c r="C97" s="177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</row>
    <row r="98" spans="1:34" ht="13.5" customHeight="1">
      <c r="A98" s="61" t="str">
        <f>'FG TYPE'!B39</f>
        <v>W03-00030005-Y</v>
      </c>
      <c r="B98" s="213" t="str">
        <f>'FG TYPE'!C39</f>
        <v>MK09</v>
      </c>
      <c r="C98" s="62">
        <f>SUM(B99)</f>
        <v>42057</v>
      </c>
      <c r="D98" s="63">
        <f>SUM(D99)</f>
        <v>0</v>
      </c>
      <c r="E98" s="63">
        <f t="shared" ref="E98:AH98" si="32">SUM(E99)</f>
        <v>0</v>
      </c>
      <c r="F98" s="63">
        <f t="shared" si="32"/>
        <v>0</v>
      </c>
      <c r="G98" s="63">
        <f t="shared" si="32"/>
        <v>0</v>
      </c>
      <c r="H98" s="63">
        <f t="shared" si="32"/>
        <v>0</v>
      </c>
      <c r="I98" s="63">
        <f t="shared" si="32"/>
        <v>23000</v>
      </c>
      <c r="J98" s="63">
        <f t="shared" si="32"/>
        <v>0</v>
      </c>
      <c r="K98" s="63">
        <f t="shared" si="32"/>
        <v>0</v>
      </c>
      <c r="L98" s="63">
        <f t="shared" si="32"/>
        <v>0</v>
      </c>
      <c r="M98" s="63">
        <f t="shared" si="32"/>
        <v>0</v>
      </c>
      <c r="N98" s="63">
        <f t="shared" si="32"/>
        <v>0</v>
      </c>
      <c r="O98" s="63">
        <f t="shared" si="32"/>
        <v>0</v>
      </c>
      <c r="P98" s="63">
        <f t="shared" si="32"/>
        <v>0</v>
      </c>
      <c r="Q98" s="63">
        <f t="shared" si="32"/>
        <v>0</v>
      </c>
      <c r="R98" s="63">
        <f t="shared" si="32"/>
        <v>0</v>
      </c>
      <c r="S98" s="63">
        <f t="shared" si="32"/>
        <v>13607</v>
      </c>
      <c r="T98" s="63">
        <f t="shared" si="32"/>
        <v>0</v>
      </c>
      <c r="U98" s="63">
        <f t="shared" si="32"/>
        <v>5450</v>
      </c>
      <c r="V98" s="63">
        <f t="shared" si="32"/>
        <v>0</v>
      </c>
      <c r="W98" s="63">
        <f t="shared" si="32"/>
        <v>0</v>
      </c>
      <c r="X98" s="63">
        <f t="shared" si="32"/>
        <v>0</v>
      </c>
      <c r="Y98" s="63">
        <f t="shared" si="32"/>
        <v>0</v>
      </c>
      <c r="Z98" s="63">
        <f t="shared" si="32"/>
        <v>0</v>
      </c>
      <c r="AA98" s="63">
        <f t="shared" si="32"/>
        <v>0</v>
      </c>
      <c r="AB98" s="63">
        <f t="shared" si="32"/>
        <v>0</v>
      </c>
      <c r="AC98" s="63">
        <f t="shared" si="32"/>
        <v>0</v>
      </c>
      <c r="AD98" s="63">
        <f t="shared" si="32"/>
        <v>0</v>
      </c>
      <c r="AE98" s="63">
        <f t="shared" si="32"/>
        <v>0</v>
      </c>
      <c r="AF98" s="63">
        <f t="shared" si="32"/>
        <v>0</v>
      </c>
      <c r="AG98" s="63">
        <f t="shared" si="32"/>
        <v>0</v>
      </c>
      <c r="AH98" s="63">
        <f t="shared" si="32"/>
        <v>0</v>
      </c>
    </row>
    <row r="99" spans="1:34">
      <c r="B99" s="64">
        <f>SUM(D99:AG99)</f>
        <v>42057</v>
      </c>
      <c r="C99" s="177" t="str">
        <f>'FG TYPE'!E39</f>
        <v>Y01</v>
      </c>
      <c r="D99" s="64">
        <f>SUMIFS('Job Number'!$K$2:$K$290,'Job Number'!$A$2:$A$290,'Line Output'!D$1,'Job Number'!$B$2:$B$290,'Line Output'!$C99,'Job Number'!$E$2:$E$290,'Line Output'!$A$98)</f>
        <v>0</v>
      </c>
      <c r="E99" s="64">
        <f>SUMIFS('Job Number'!$K$2:$K$290,'Job Number'!$A$2:$A$290,'Line Output'!E$1,'Job Number'!$B$2:$B$290,'Line Output'!$C99,'Job Number'!$E$2:$E$290,'Line Output'!$A$98)</f>
        <v>0</v>
      </c>
      <c r="F99" s="64">
        <f>SUMIFS('Job Number'!$K$2:$K$290,'Job Number'!$A$2:$A$290,'Line Output'!F$1,'Job Number'!$B$2:$B$290,'Line Output'!$C99,'Job Number'!$E$2:$E$290,'Line Output'!$A$98)</f>
        <v>0</v>
      </c>
      <c r="G99" s="64">
        <f>SUMIFS('Job Number'!$K$2:$K$290,'Job Number'!$A$2:$A$290,'Line Output'!G$1,'Job Number'!$B$2:$B$290,'Line Output'!$C99,'Job Number'!$E$2:$E$290,'Line Output'!$A$98)</f>
        <v>0</v>
      </c>
      <c r="H99" s="64">
        <f>SUMIFS('Job Number'!$K$2:$K$290,'Job Number'!$A$2:$A$290,'Line Output'!H$1,'Job Number'!$B$2:$B$290,'Line Output'!$C99,'Job Number'!$E$2:$E$290,'Line Output'!$A$98)</f>
        <v>0</v>
      </c>
      <c r="I99" s="64">
        <f>SUMIFS('Job Number'!$K$2:$K$290,'Job Number'!$A$2:$A$290,'Line Output'!I$1,'Job Number'!$B$2:$B$290,'Line Output'!$C99,'Job Number'!$E$2:$E$290,'Line Output'!$A$98)</f>
        <v>23000</v>
      </c>
      <c r="J99" s="64">
        <f>SUMIFS('Job Number'!$K$2:$K$290,'Job Number'!$A$2:$A$290,'Line Output'!J$1,'Job Number'!$B$2:$B$290,'Line Output'!$C99,'Job Number'!$E$2:$E$290,'Line Output'!$A$98)</f>
        <v>0</v>
      </c>
      <c r="K99" s="64">
        <f>SUMIFS('Job Number'!$K$2:$K$290,'Job Number'!$A$2:$A$290,'Line Output'!K$1,'Job Number'!$B$2:$B$290,'Line Output'!$C99,'Job Number'!$E$2:$E$290,'Line Output'!$A$98)</f>
        <v>0</v>
      </c>
      <c r="L99" s="64">
        <f>SUMIFS('Job Number'!$K$2:$K$290,'Job Number'!$A$2:$A$290,'Line Output'!L$1,'Job Number'!$B$2:$B$290,'Line Output'!$C99,'Job Number'!$E$2:$E$290,'Line Output'!$A$98)</f>
        <v>0</v>
      </c>
      <c r="M99" s="64">
        <f>SUMIFS('Job Number'!$K$2:$K$290,'Job Number'!$A$2:$A$290,'Line Output'!M$1,'Job Number'!$B$2:$B$290,'Line Output'!$C99,'Job Number'!$E$2:$E$290,'Line Output'!$A$98)</f>
        <v>0</v>
      </c>
      <c r="N99" s="64">
        <f>SUMIFS('Job Number'!$K$2:$K$290,'Job Number'!$A$2:$A$290,'Line Output'!N$1,'Job Number'!$B$2:$B$290,'Line Output'!$C99,'Job Number'!$E$2:$E$290,'Line Output'!$A$98)</f>
        <v>0</v>
      </c>
      <c r="O99" s="64">
        <f>SUMIFS('Job Number'!$K$2:$K$290,'Job Number'!$A$2:$A$290,'Line Output'!O$1,'Job Number'!$B$2:$B$290,'Line Output'!$C99,'Job Number'!$E$2:$E$290,'Line Output'!$A$98)</f>
        <v>0</v>
      </c>
      <c r="P99" s="64">
        <f>SUMIFS('Job Number'!$K$2:$K$290,'Job Number'!$A$2:$A$290,'Line Output'!P$1,'Job Number'!$B$2:$B$290,'Line Output'!$C99,'Job Number'!$E$2:$E$290,'Line Output'!$A$98)</f>
        <v>0</v>
      </c>
      <c r="Q99" s="64">
        <f>SUMIFS('Job Number'!$K$2:$K$290,'Job Number'!$A$2:$A$290,'Line Output'!Q$1,'Job Number'!$B$2:$B$290,'Line Output'!$C99,'Job Number'!$E$2:$E$290,'Line Output'!$A$98)</f>
        <v>0</v>
      </c>
      <c r="R99" s="64">
        <f>SUMIFS('Job Number'!$K$2:$K$290,'Job Number'!$A$2:$A$290,'Line Output'!R$1,'Job Number'!$B$2:$B$290,'Line Output'!$C99,'Job Number'!$E$2:$E$290,'Line Output'!$A$98)</f>
        <v>0</v>
      </c>
      <c r="S99" s="64">
        <f>SUMIFS('Job Number'!$K$2:$K$290,'Job Number'!$A$2:$A$290,'Line Output'!S$1,'Job Number'!$B$2:$B$290,'Line Output'!$C99,'Job Number'!$E$2:$E$290,'Line Output'!$A$98)</f>
        <v>13607</v>
      </c>
      <c r="T99" s="64">
        <f>SUMIFS('Job Number'!$K$2:$K$290,'Job Number'!$A$2:$A$290,'Line Output'!T$1,'Job Number'!$B$2:$B$290,'Line Output'!$C99,'Job Number'!$E$2:$E$290,'Line Output'!$A$98)</f>
        <v>0</v>
      </c>
      <c r="U99" s="64">
        <f>SUMIFS('Job Number'!$K$2:$K$290,'Job Number'!$A$2:$A$290,'Line Output'!U$1,'Job Number'!$B$2:$B$290,'Line Output'!$C99,'Job Number'!$E$2:$E$290,'Line Output'!$A$98)</f>
        <v>5450</v>
      </c>
      <c r="V99" s="64">
        <f>SUMIFS('Job Number'!$K$2:$K$290,'Job Number'!$A$2:$A$290,'Line Output'!V$1,'Job Number'!$B$2:$B$290,'Line Output'!$C99,'Job Number'!$E$2:$E$290,'Line Output'!$A$98)</f>
        <v>0</v>
      </c>
      <c r="W99" s="64">
        <f>SUMIFS('Job Number'!$K$2:$K$290,'Job Number'!$A$2:$A$290,'Line Output'!W$1,'Job Number'!$B$2:$B$290,'Line Output'!$C99,'Job Number'!$E$2:$E$290,'Line Output'!$A$98)</f>
        <v>0</v>
      </c>
      <c r="X99" s="64">
        <f>SUMIFS('Job Number'!$K$2:$K$290,'Job Number'!$A$2:$A$290,'Line Output'!X$1,'Job Number'!$B$2:$B$290,'Line Output'!$C99,'Job Number'!$E$2:$E$290,'Line Output'!$A$98)</f>
        <v>0</v>
      </c>
      <c r="Y99" s="64">
        <f>SUMIFS('Job Number'!$K$2:$K$290,'Job Number'!$A$2:$A$290,'Line Output'!Y$1,'Job Number'!$B$2:$B$290,'Line Output'!$C99,'Job Number'!$E$2:$E$290,'Line Output'!$A$98)</f>
        <v>0</v>
      </c>
      <c r="Z99" s="64">
        <f>SUMIFS('Job Number'!$K$2:$K$290,'Job Number'!$A$2:$A$290,'Line Output'!Z$1,'Job Number'!$B$2:$B$290,'Line Output'!$C99,'Job Number'!$E$2:$E$290,'Line Output'!$A$98)</f>
        <v>0</v>
      </c>
      <c r="AA99" s="64">
        <f>SUMIFS('Job Number'!$K$2:$K$290,'Job Number'!$A$2:$A$290,'Line Output'!AA$1,'Job Number'!$B$2:$B$290,'Line Output'!$C99,'Job Number'!$E$2:$E$290,'Line Output'!$A$98)</f>
        <v>0</v>
      </c>
      <c r="AB99" s="64">
        <f>SUMIFS('Job Number'!$K$2:$K$290,'Job Number'!$A$2:$A$290,'Line Output'!AB$1,'Job Number'!$B$2:$B$290,'Line Output'!$C99,'Job Number'!$E$2:$E$290,'Line Output'!$A$98)</f>
        <v>0</v>
      </c>
      <c r="AC99" s="64">
        <f>SUMIFS('Job Number'!$K$2:$K$290,'Job Number'!$A$2:$A$290,'Line Output'!AC$1,'Job Number'!$B$2:$B$290,'Line Output'!$C99,'Job Number'!$E$2:$E$290,'Line Output'!$A$98)</f>
        <v>0</v>
      </c>
      <c r="AD99" s="64">
        <f>SUMIFS('Job Number'!$K$2:$K$290,'Job Number'!$A$2:$A$290,'Line Output'!AD$1,'Job Number'!$B$2:$B$290,'Line Output'!$C99,'Job Number'!$E$2:$E$290,'Line Output'!$A$98)</f>
        <v>0</v>
      </c>
      <c r="AE99" s="64">
        <f>SUMIFS('Job Number'!$K$2:$K$290,'Job Number'!$A$2:$A$290,'Line Output'!AE$1,'Job Number'!$B$2:$B$290,'Line Output'!$C99,'Job Number'!$E$2:$E$290,'Line Output'!$A$98)</f>
        <v>0</v>
      </c>
      <c r="AF99" s="64">
        <f>SUMIFS('Job Number'!$K$2:$K$290,'Job Number'!$A$2:$A$290,'Line Output'!AF$1,'Job Number'!$B$2:$B$290,'Line Output'!$C99,'Job Number'!$E$2:$E$290,'Line Output'!$A$98)</f>
        <v>0</v>
      </c>
      <c r="AG99" s="64">
        <f>SUMIFS('Job Number'!$K$2:$K$290,'Job Number'!$A$2:$A$290,'Line Output'!AG$1,'Job Number'!$B$2:$B$290,'Line Output'!$C99,'Job Number'!$E$2:$E$290,'Line Output'!$A$98)</f>
        <v>0</v>
      </c>
      <c r="AH99" s="64">
        <f>SUMIFS('Job Number'!$K$2:$K$290,'Job Number'!$A$2:$A$290,'Line Output'!AH$1,'Job Number'!$B$2:$B$290,'Line Output'!$C99,'Job Number'!$E$2:$E$290,'Line Output'!$A$98)</f>
        <v>0</v>
      </c>
    </row>
    <row r="100" spans="1:34">
      <c r="B100" s="64"/>
      <c r="C100" s="17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</row>
    <row r="101" spans="1:34" ht="13.5" customHeight="1">
      <c r="A101" s="61" t="str">
        <f>'FG TYPE'!B40</f>
        <v>W03-27601194-Y</v>
      </c>
      <c r="B101" s="213" t="str">
        <f>'FG TYPE'!C40</f>
        <v>SONY</v>
      </c>
      <c r="C101" s="62">
        <f>SUM(B102)</f>
        <v>0</v>
      </c>
      <c r="D101" s="63">
        <f>SUM(D102)</f>
        <v>0</v>
      </c>
      <c r="E101" s="63">
        <f t="shared" ref="E101:AH101" si="33">SUM(E102)</f>
        <v>0</v>
      </c>
      <c r="F101" s="63">
        <f t="shared" si="33"/>
        <v>0</v>
      </c>
      <c r="G101" s="63">
        <f t="shared" si="33"/>
        <v>0</v>
      </c>
      <c r="H101" s="63">
        <f t="shared" si="33"/>
        <v>0</v>
      </c>
      <c r="I101" s="63">
        <f t="shared" si="33"/>
        <v>0</v>
      </c>
      <c r="J101" s="63">
        <f t="shared" si="33"/>
        <v>0</v>
      </c>
      <c r="K101" s="63">
        <f t="shared" si="33"/>
        <v>0</v>
      </c>
      <c r="L101" s="63">
        <f t="shared" si="33"/>
        <v>0</v>
      </c>
      <c r="M101" s="63">
        <f t="shared" si="33"/>
        <v>0</v>
      </c>
      <c r="N101" s="63">
        <f t="shared" si="33"/>
        <v>0</v>
      </c>
      <c r="O101" s="63">
        <f t="shared" si="33"/>
        <v>0</v>
      </c>
      <c r="P101" s="63">
        <f t="shared" si="33"/>
        <v>0</v>
      </c>
      <c r="Q101" s="63">
        <f t="shared" si="33"/>
        <v>0</v>
      </c>
      <c r="R101" s="63">
        <f t="shared" si="33"/>
        <v>0</v>
      </c>
      <c r="S101" s="63">
        <f t="shared" si="33"/>
        <v>0</v>
      </c>
      <c r="T101" s="63">
        <f t="shared" si="33"/>
        <v>0</v>
      </c>
      <c r="U101" s="63">
        <f t="shared" si="33"/>
        <v>0</v>
      </c>
      <c r="V101" s="63">
        <f t="shared" si="33"/>
        <v>0</v>
      </c>
      <c r="W101" s="63">
        <f t="shared" si="33"/>
        <v>0</v>
      </c>
      <c r="X101" s="63">
        <f t="shared" si="33"/>
        <v>0</v>
      </c>
      <c r="Y101" s="63">
        <f t="shared" si="33"/>
        <v>0</v>
      </c>
      <c r="Z101" s="63">
        <f t="shared" si="33"/>
        <v>0</v>
      </c>
      <c r="AA101" s="63">
        <f t="shared" si="33"/>
        <v>0</v>
      </c>
      <c r="AB101" s="63">
        <f t="shared" si="33"/>
        <v>0</v>
      </c>
      <c r="AC101" s="63">
        <f t="shared" si="33"/>
        <v>0</v>
      </c>
      <c r="AD101" s="63">
        <f t="shared" si="33"/>
        <v>0</v>
      </c>
      <c r="AE101" s="63">
        <f t="shared" si="33"/>
        <v>0</v>
      </c>
      <c r="AF101" s="63">
        <f t="shared" si="33"/>
        <v>0</v>
      </c>
      <c r="AG101" s="63">
        <f t="shared" si="33"/>
        <v>0</v>
      </c>
      <c r="AH101" s="63">
        <f t="shared" si="33"/>
        <v>0</v>
      </c>
    </row>
    <row r="102" spans="1:34">
      <c r="B102" s="64">
        <f>SUM(D102:AG102)</f>
        <v>0</v>
      </c>
      <c r="C102" s="177" t="str">
        <f>'FG TYPE'!E40</f>
        <v>Y01</v>
      </c>
      <c r="D102" s="64">
        <f>SUMIFS('Job Number'!$K$2:$K$290,'Job Number'!$A$2:$A$290,'Line Output'!D$1,'Job Number'!$B$2:$B$290,'Line Output'!$C102,'Job Number'!$E$2:$E$290,'Line Output'!$A$101)</f>
        <v>0</v>
      </c>
      <c r="E102" s="64">
        <f>SUMIFS('Job Number'!$K$2:$K$290,'Job Number'!$A$2:$A$290,'Line Output'!E$1,'Job Number'!$B$2:$B$290,'Line Output'!$C102,'Job Number'!$E$2:$E$290,'Line Output'!$A$101)</f>
        <v>0</v>
      </c>
      <c r="F102" s="64">
        <f>SUMIFS('Job Number'!$K$2:$K$290,'Job Number'!$A$2:$A$290,'Line Output'!F$1,'Job Number'!$B$2:$B$290,'Line Output'!$C102,'Job Number'!$E$2:$E$290,'Line Output'!$A$101)</f>
        <v>0</v>
      </c>
      <c r="G102" s="64">
        <f>SUMIFS('Job Number'!$K$2:$K$290,'Job Number'!$A$2:$A$290,'Line Output'!G$1,'Job Number'!$B$2:$B$290,'Line Output'!$C102,'Job Number'!$E$2:$E$290,'Line Output'!$A$101)</f>
        <v>0</v>
      </c>
      <c r="H102" s="64">
        <f>SUMIFS('Job Number'!$K$2:$K$290,'Job Number'!$A$2:$A$290,'Line Output'!H$1,'Job Number'!$B$2:$B$290,'Line Output'!$C102,'Job Number'!$E$2:$E$290,'Line Output'!$A$101)</f>
        <v>0</v>
      </c>
      <c r="I102" s="64">
        <f>SUMIFS('Job Number'!$K$2:$K$290,'Job Number'!$A$2:$A$290,'Line Output'!I$1,'Job Number'!$B$2:$B$290,'Line Output'!$C102,'Job Number'!$E$2:$E$290,'Line Output'!$A$101)</f>
        <v>0</v>
      </c>
      <c r="J102" s="64">
        <f>SUMIFS('Job Number'!$K$2:$K$290,'Job Number'!$A$2:$A$290,'Line Output'!J$1,'Job Number'!$B$2:$B$290,'Line Output'!$C102,'Job Number'!$E$2:$E$290,'Line Output'!$A$101)</f>
        <v>0</v>
      </c>
      <c r="K102" s="64">
        <f>SUMIFS('Job Number'!$K$2:$K$290,'Job Number'!$A$2:$A$290,'Line Output'!K$1,'Job Number'!$B$2:$B$290,'Line Output'!$C102,'Job Number'!$E$2:$E$290,'Line Output'!$A$101)</f>
        <v>0</v>
      </c>
      <c r="L102" s="64">
        <f>SUMIFS('Job Number'!$K$2:$K$290,'Job Number'!$A$2:$A$290,'Line Output'!L$1,'Job Number'!$B$2:$B$290,'Line Output'!$C102,'Job Number'!$E$2:$E$290,'Line Output'!$A$101)</f>
        <v>0</v>
      </c>
      <c r="M102" s="64">
        <f>SUMIFS('Job Number'!$K$2:$K$290,'Job Number'!$A$2:$A$290,'Line Output'!M$1,'Job Number'!$B$2:$B$290,'Line Output'!$C102,'Job Number'!$E$2:$E$290,'Line Output'!$A$101)</f>
        <v>0</v>
      </c>
      <c r="N102" s="64">
        <f>SUMIFS('Job Number'!$K$2:$K$290,'Job Number'!$A$2:$A$290,'Line Output'!N$1,'Job Number'!$B$2:$B$290,'Line Output'!$C102,'Job Number'!$E$2:$E$290,'Line Output'!$A$101)</f>
        <v>0</v>
      </c>
      <c r="O102" s="64">
        <f>SUMIFS('Job Number'!$K$2:$K$290,'Job Number'!$A$2:$A$290,'Line Output'!O$1,'Job Number'!$B$2:$B$290,'Line Output'!$C102,'Job Number'!$E$2:$E$290,'Line Output'!$A$101)</f>
        <v>0</v>
      </c>
      <c r="P102" s="64">
        <f>SUMIFS('Job Number'!$K$2:$K$290,'Job Number'!$A$2:$A$290,'Line Output'!P$1,'Job Number'!$B$2:$B$290,'Line Output'!$C102,'Job Number'!$E$2:$E$290,'Line Output'!$A$101)</f>
        <v>0</v>
      </c>
      <c r="Q102" s="64">
        <f>SUMIFS('Job Number'!$K$2:$K$290,'Job Number'!$A$2:$A$290,'Line Output'!Q$1,'Job Number'!$B$2:$B$290,'Line Output'!$C102,'Job Number'!$E$2:$E$290,'Line Output'!$A$101)</f>
        <v>0</v>
      </c>
      <c r="R102" s="64">
        <f>SUMIFS('Job Number'!$K$2:$K$290,'Job Number'!$A$2:$A$290,'Line Output'!R$1,'Job Number'!$B$2:$B$290,'Line Output'!$C102,'Job Number'!$E$2:$E$290,'Line Output'!$A$101)</f>
        <v>0</v>
      </c>
      <c r="S102" s="64">
        <f>SUMIFS('Job Number'!$K$2:$K$290,'Job Number'!$A$2:$A$290,'Line Output'!S$1,'Job Number'!$B$2:$B$290,'Line Output'!$C102,'Job Number'!$E$2:$E$290,'Line Output'!$A$101)</f>
        <v>0</v>
      </c>
      <c r="T102" s="64">
        <f>SUMIFS('Job Number'!$K$2:$K$290,'Job Number'!$A$2:$A$290,'Line Output'!T$1,'Job Number'!$B$2:$B$290,'Line Output'!$C102,'Job Number'!$E$2:$E$290,'Line Output'!$A$101)</f>
        <v>0</v>
      </c>
      <c r="U102" s="64">
        <f>SUMIFS('Job Number'!$K$2:$K$290,'Job Number'!$A$2:$A$290,'Line Output'!U$1,'Job Number'!$B$2:$B$290,'Line Output'!$C102,'Job Number'!$E$2:$E$290,'Line Output'!$A$101)</f>
        <v>0</v>
      </c>
      <c r="V102" s="64">
        <f>SUMIFS('Job Number'!$K$2:$K$290,'Job Number'!$A$2:$A$290,'Line Output'!V$1,'Job Number'!$B$2:$B$290,'Line Output'!$C102,'Job Number'!$E$2:$E$290,'Line Output'!$A$101)</f>
        <v>0</v>
      </c>
      <c r="W102" s="64">
        <f>SUMIFS('Job Number'!$K$2:$K$290,'Job Number'!$A$2:$A$290,'Line Output'!W$1,'Job Number'!$B$2:$B$290,'Line Output'!$C102,'Job Number'!$E$2:$E$290,'Line Output'!$A$101)</f>
        <v>0</v>
      </c>
      <c r="X102" s="64">
        <f>SUMIFS('Job Number'!$K$2:$K$290,'Job Number'!$A$2:$A$290,'Line Output'!X$1,'Job Number'!$B$2:$B$290,'Line Output'!$C102,'Job Number'!$E$2:$E$290,'Line Output'!$A$101)</f>
        <v>0</v>
      </c>
      <c r="Y102" s="64">
        <f>SUMIFS('Job Number'!$K$2:$K$290,'Job Number'!$A$2:$A$290,'Line Output'!Y$1,'Job Number'!$B$2:$B$290,'Line Output'!$C102,'Job Number'!$E$2:$E$290,'Line Output'!$A$101)</f>
        <v>0</v>
      </c>
      <c r="Z102" s="64">
        <f>SUMIFS('Job Number'!$K$2:$K$290,'Job Number'!$A$2:$A$290,'Line Output'!Z$1,'Job Number'!$B$2:$B$290,'Line Output'!$C102,'Job Number'!$E$2:$E$290,'Line Output'!$A$101)</f>
        <v>0</v>
      </c>
      <c r="AA102" s="64">
        <f>SUMIFS('Job Number'!$K$2:$K$290,'Job Number'!$A$2:$A$290,'Line Output'!AA$1,'Job Number'!$B$2:$B$290,'Line Output'!$C102,'Job Number'!$E$2:$E$290,'Line Output'!$A$101)</f>
        <v>0</v>
      </c>
      <c r="AB102" s="64">
        <f>SUMIFS('Job Number'!$K$2:$K$290,'Job Number'!$A$2:$A$290,'Line Output'!AB$1,'Job Number'!$B$2:$B$290,'Line Output'!$C102,'Job Number'!$E$2:$E$290,'Line Output'!$A$101)</f>
        <v>0</v>
      </c>
      <c r="AC102" s="64">
        <f>SUMIFS('Job Number'!$K$2:$K$290,'Job Number'!$A$2:$A$290,'Line Output'!AC$1,'Job Number'!$B$2:$B$290,'Line Output'!$C102,'Job Number'!$E$2:$E$290,'Line Output'!$A$101)</f>
        <v>0</v>
      </c>
      <c r="AD102" s="64">
        <f>SUMIFS('Job Number'!$K$2:$K$290,'Job Number'!$A$2:$A$290,'Line Output'!AD$1,'Job Number'!$B$2:$B$290,'Line Output'!$C102,'Job Number'!$E$2:$E$290,'Line Output'!$A$101)</f>
        <v>0</v>
      </c>
      <c r="AE102" s="64">
        <f>SUMIFS('Job Number'!$K$2:$K$290,'Job Number'!$A$2:$A$290,'Line Output'!AE$1,'Job Number'!$B$2:$B$290,'Line Output'!$C102,'Job Number'!$E$2:$E$290,'Line Output'!$A$101)</f>
        <v>0</v>
      </c>
      <c r="AF102" s="64">
        <f>SUMIFS('Job Number'!$K$2:$K$290,'Job Number'!$A$2:$A$290,'Line Output'!AF$1,'Job Number'!$B$2:$B$290,'Line Output'!$C102,'Job Number'!$E$2:$E$290,'Line Output'!$A$101)</f>
        <v>0</v>
      </c>
      <c r="AG102" s="64">
        <f>SUMIFS('Job Number'!$K$2:$K$290,'Job Number'!$A$2:$A$290,'Line Output'!AG$1,'Job Number'!$B$2:$B$290,'Line Output'!$C102,'Job Number'!$E$2:$E$290,'Line Output'!$A$101)</f>
        <v>0</v>
      </c>
      <c r="AH102" s="64">
        <f>SUMIFS('Job Number'!$K$2:$K$290,'Job Number'!$A$2:$A$290,'Line Output'!AH$1,'Job Number'!$B$2:$B$290,'Line Output'!$C102,'Job Number'!$E$2:$E$290,'Line Output'!$A$101)</f>
        <v>0</v>
      </c>
    </row>
    <row r="103" spans="1:34">
      <c r="B103" s="64"/>
      <c r="C103" s="177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</row>
    <row r="104" spans="1:34" ht="13.5" customHeight="1">
      <c r="A104" s="61" t="str">
        <f>'FG TYPE'!B41</f>
        <v>W03-71010064-Y</v>
      </c>
      <c r="B104" s="213" t="str">
        <f>'FG TYPE'!C41</f>
        <v>MB50</v>
      </c>
      <c r="C104" s="62">
        <f>SUM(B105)</f>
        <v>202787</v>
      </c>
      <c r="D104" s="63">
        <f>SUM(D105)</f>
        <v>0</v>
      </c>
      <c r="E104" s="63">
        <f t="shared" ref="E104:AH104" si="34">SUM(E105)</f>
        <v>0</v>
      </c>
      <c r="F104" s="63">
        <f t="shared" si="34"/>
        <v>0</v>
      </c>
      <c r="G104" s="63">
        <f t="shared" si="34"/>
        <v>0</v>
      </c>
      <c r="H104" s="63">
        <f t="shared" si="34"/>
        <v>0</v>
      </c>
      <c r="I104" s="63">
        <f t="shared" si="34"/>
        <v>0</v>
      </c>
      <c r="J104" s="63">
        <f t="shared" si="34"/>
        <v>16197</v>
      </c>
      <c r="K104" s="63">
        <f t="shared" si="34"/>
        <v>29307</v>
      </c>
      <c r="L104" s="63">
        <f t="shared" si="34"/>
        <v>16167</v>
      </c>
      <c r="M104" s="63">
        <f t="shared" si="34"/>
        <v>0</v>
      </c>
      <c r="N104" s="63">
        <f t="shared" si="34"/>
        <v>0</v>
      </c>
      <c r="O104" s="63">
        <f t="shared" si="34"/>
        <v>0</v>
      </c>
      <c r="P104" s="63">
        <f t="shared" si="34"/>
        <v>0</v>
      </c>
      <c r="Q104" s="63">
        <f t="shared" si="34"/>
        <v>0</v>
      </c>
      <c r="R104" s="63">
        <f t="shared" si="34"/>
        <v>0</v>
      </c>
      <c r="S104" s="63">
        <f t="shared" si="34"/>
        <v>0</v>
      </c>
      <c r="T104" s="63">
        <f t="shared" si="34"/>
        <v>0</v>
      </c>
      <c r="U104" s="63">
        <f t="shared" si="34"/>
        <v>0</v>
      </c>
      <c r="V104" s="63">
        <f t="shared" si="34"/>
        <v>0</v>
      </c>
      <c r="W104" s="63">
        <f t="shared" si="34"/>
        <v>8700</v>
      </c>
      <c r="X104" s="63">
        <f t="shared" si="34"/>
        <v>29762</v>
      </c>
      <c r="Y104" s="63">
        <f t="shared" si="34"/>
        <v>27854</v>
      </c>
      <c r="Z104" s="63">
        <f t="shared" si="34"/>
        <v>15300</v>
      </c>
      <c r="AA104" s="63">
        <f t="shared" si="34"/>
        <v>0</v>
      </c>
      <c r="AB104" s="63">
        <f t="shared" si="34"/>
        <v>11500</v>
      </c>
      <c r="AC104" s="63">
        <f t="shared" si="34"/>
        <v>0</v>
      </c>
      <c r="AD104" s="63">
        <f t="shared" si="34"/>
        <v>21718</v>
      </c>
      <c r="AE104" s="63">
        <f t="shared" si="34"/>
        <v>26282</v>
      </c>
      <c r="AF104" s="63">
        <f t="shared" si="34"/>
        <v>0</v>
      </c>
      <c r="AG104" s="63">
        <f t="shared" si="34"/>
        <v>0</v>
      </c>
      <c r="AH104" s="63">
        <f t="shared" si="34"/>
        <v>0</v>
      </c>
    </row>
    <row r="105" spans="1:34">
      <c r="B105" s="64">
        <f>SUM(D105:AG105)</f>
        <v>202787</v>
      </c>
      <c r="C105" s="177" t="str">
        <f>'FG TYPE'!E41</f>
        <v>Y01</v>
      </c>
      <c r="D105" s="64">
        <f>SUMIFS('Job Number'!$K$2:$K$290,'Job Number'!$A$2:$A$290,'Line Output'!D$1,'Job Number'!$B$2:$B$290,'Line Output'!$C105,'Job Number'!$E$2:$E$290,'Line Output'!$A$104)</f>
        <v>0</v>
      </c>
      <c r="E105" s="64">
        <f>SUMIFS('Job Number'!$K$2:$K$290,'Job Number'!$A$2:$A$290,'Line Output'!E$1,'Job Number'!$B$2:$B$290,'Line Output'!$C105,'Job Number'!$E$2:$E$290,'Line Output'!$A$104)</f>
        <v>0</v>
      </c>
      <c r="F105" s="64">
        <f>SUMIFS('Job Number'!$K$2:$K$290,'Job Number'!$A$2:$A$290,'Line Output'!F$1,'Job Number'!$B$2:$B$290,'Line Output'!$C105,'Job Number'!$E$2:$E$290,'Line Output'!$A$104)</f>
        <v>0</v>
      </c>
      <c r="G105" s="64">
        <f>SUMIFS('Job Number'!$K$2:$K$290,'Job Number'!$A$2:$A$290,'Line Output'!G$1,'Job Number'!$B$2:$B$290,'Line Output'!$C105,'Job Number'!$E$2:$E$290,'Line Output'!$A$104)</f>
        <v>0</v>
      </c>
      <c r="H105" s="64">
        <f>SUMIFS('Job Number'!$K$2:$K$290,'Job Number'!$A$2:$A$290,'Line Output'!H$1,'Job Number'!$B$2:$B$290,'Line Output'!$C105,'Job Number'!$E$2:$E$290,'Line Output'!$A$104)</f>
        <v>0</v>
      </c>
      <c r="I105" s="64">
        <f>SUMIFS('Job Number'!$K$2:$K$290,'Job Number'!$A$2:$A$290,'Line Output'!I$1,'Job Number'!$B$2:$B$290,'Line Output'!$C105,'Job Number'!$E$2:$E$290,'Line Output'!$A$104)</f>
        <v>0</v>
      </c>
      <c r="J105" s="64">
        <f>SUMIFS('Job Number'!$K$2:$K$290,'Job Number'!$A$2:$A$290,'Line Output'!J$1,'Job Number'!$B$2:$B$290,'Line Output'!$C105,'Job Number'!$E$2:$E$290,'Line Output'!$A$104)</f>
        <v>16197</v>
      </c>
      <c r="K105" s="64">
        <f>SUMIFS('Job Number'!$K$2:$K$290,'Job Number'!$A$2:$A$290,'Line Output'!K$1,'Job Number'!$B$2:$B$290,'Line Output'!$C105,'Job Number'!$E$2:$E$290,'Line Output'!$A$104)</f>
        <v>29307</v>
      </c>
      <c r="L105" s="64">
        <f>SUMIFS('Job Number'!$K$2:$K$290,'Job Number'!$A$2:$A$290,'Line Output'!L$1,'Job Number'!$B$2:$B$290,'Line Output'!$C105,'Job Number'!$E$2:$E$290,'Line Output'!$A$104)</f>
        <v>16167</v>
      </c>
      <c r="M105" s="64">
        <f>SUMIFS('Job Number'!$K$2:$K$290,'Job Number'!$A$2:$A$290,'Line Output'!M$1,'Job Number'!$B$2:$B$290,'Line Output'!$C105,'Job Number'!$E$2:$E$290,'Line Output'!$A$104)</f>
        <v>0</v>
      </c>
      <c r="N105" s="64">
        <f>SUMIFS('Job Number'!$K$2:$K$290,'Job Number'!$A$2:$A$290,'Line Output'!N$1,'Job Number'!$B$2:$B$290,'Line Output'!$C105,'Job Number'!$E$2:$E$290,'Line Output'!$A$104)</f>
        <v>0</v>
      </c>
      <c r="O105" s="64">
        <f>SUMIFS('Job Number'!$K$2:$K$290,'Job Number'!$A$2:$A$290,'Line Output'!O$1,'Job Number'!$B$2:$B$290,'Line Output'!$C105,'Job Number'!$E$2:$E$290,'Line Output'!$A$104)</f>
        <v>0</v>
      </c>
      <c r="P105" s="64">
        <f>SUMIFS('Job Number'!$K$2:$K$290,'Job Number'!$A$2:$A$290,'Line Output'!P$1,'Job Number'!$B$2:$B$290,'Line Output'!$C105,'Job Number'!$E$2:$E$290,'Line Output'!$A$104)</f>
        <v>0</v>
      </c>
      <c r="Q105" s="64">
        <f>SUMIFS('Job Number'!$K$2:$K$290,'Job Number'!$A$2:$A$290,'Line Output'!Q$1,'Job Number'!$B$2:$B$290,'Line Output'!$C105,'Job Number'!$E$2:$E$290,'Line Output'!$A$104)</f>
        <v>0</v>
      </c>
      <c r="R105" s="64">
        <f>SUMIFS('Job Number'!$K$2:$K$290,'Job Number'!$A$2:$A$290,'Line Output'!R$1,'Job Number'!$B$2:$B$290,'Line Output'!$C105,'Job Number'!$E$2:$E$290,'Line Output'!$A$104)</f>
        <v>0</v>
      </c>
      <c r="S105" s="64">
        <f>SUMIFS('Job Number'!$K$2:$K$290,'Job Number'!$A$2:$A$290,'Line Output'!S$1,'Job Number'!$B$2:$B$290,'Line Output'!$C105,'Job Number'!$E$2:$E$290,'Line Output'!$A$104)</f>
        <v>0</v>
      </c>
      <c r="T105" s="64">
        <f>SUMIFS('Job Number'!$K$2:$K$290,'Job Number'!$A$2:$A$290,'Line Output'!T$1,'Job Number'!$B$2:$B$290,'Line Output'!$C105,'Job Number'!$E$2:$E$290,'Line Output'!$A$104)</f>
        <v>0</v>
      </c>
      <c r="U105" s="64">
        <f>SUMIFS('Job Number'!$K$2:$K$290,'Job Number'!$A$2:$A$290,'Line Output'!U$1,'Job Number'!$B$2:$B$290,'Line Output'!$C105,'Job Number'!$E$2:$E$290,'Line Output'!$A$104)</f>
        <v>0</v>
      </c>
      <c r="V105" s="64">
        <f>SUMIFS('Job Number'!$K$2:$K$290,'Job Number'!$A$2:$A$290,'Line Output'!V$1,'Job Number'!$B$2:$B$290,'Line Output'!$C105,'Job Number'!$E$2:$E$290,'Line Output'!$A$104)</f>
        <v>0</v>
      </c>
      <c r="W105" s="64">
        <f>SUMIFS('Job Number'!$K$2:$K$290,'Job Number'!$A$2:$A$290,'Line Output'!W$1,'Job Number'!$B$2:$B$290,'Line Output'!$C105,'Job Number'!$E$2:$E$290,'Line Output'!$A$104)</f>
        <v>8700</v>
      </c>
      <c r="X105" s="64">
        <f>SUMIFS('Job Number'!$K$2:$K$290,'Job Number'!$A$2:$A$290,'Line Output'!X$1,'Job Number'!$B$2:$B$290,'Line Output'!$C105,'Job Number'!$E$2:$E$290,'Line Output'!$A$104)</f>
        <v>29762</v>
      </c>
      <c r="Y105" s="64">
        <f>SUMIFS('Job Number'!$K$2:$K$290,'Job Number'!$A$2:$A$290,'Line Output'!Y$1,'Job Number'!$B$2:$B$290,'Line Output'!$C105,'Job Number'!$E$2:$E$290,'Line Output'!$A$104)</f>
        <v>27854</v>
      </c>
      <c r="Z105" s="64">
        <f>SUMIFS('Job Number'!$K$2:$K$290,'Job Number'!$A$2:$A$290,'Line Output'!Z$1,'Job Number'!$B$2:$B$290,'Line Output'!$C105,'Job Number'!$E$2:$E$290,'Line Output'!$A$104)</f>
        <v>15300</v>
      </c>
      <c r="AA105" s="64">
        <f>SUMIFS('Job Number'!$K$2:$K$290,'Job Number'!$A$2:$A$290,'Line Output'!AA$1,'Job Number'!$B$2:$B$290,'Line Output'!$C105,'Job Number'!$E$2:$E$290,'Line Output'!$A$104)</f>
        <v>0</v>
      </c>
      <c r="AB105" s="64">
        <f>SUMIFS('Job Number'!$K$2:$K$290,'Job Number'!$A$2:$A$290,'Line Output'!AB$1,'Job Number'!$B$2:$B$290,'Line Output'!$C105,'Job Number'!$E$2:$E$290,'Line Output'!$A$104)</f>
        <v>11500</v>
      </c>
      <c r="AC105" s="64">
        <f>SUMIFS('Job Number'!$K$2:$K$290,'Job Number'!$A$2:$A$290,'Line Output'!AC$1,'Job Number'!$B$2:$B$290,'Line Output'!$C105,'Job Number'!$E$2:$E$290,'Line Output'!$A$104)</f>
        <v>0</v>
      </c>
      <c r="AD105" s="64">
        <f>SUMIFS('Job Number'!$K$2:$K$290,'Job Number'!$A$2:$A$290,'Line Output'!AD$1,'Job Number'!$B$2:$B$290,'Line Output'!$C105,'Job Number'!$E$2:$E$290,'Line Output'!$A$104)</f>
        <v>21718</v>
      </c>
      <c r="AE105" s="64">
        <f>SUMIFS('Job Number'!$K$2:$K$290,'Job Number'!$A$2:$A$290,'Line Output'!AE$1,'Job Number'!$B$2:$B$290,'Line Output'!$C105,'Job Number'!$E$2:$E$290,'Line Output'!$A$104)</f>
        <v>26282</v>
      </c>
      <c r="AF105" s="64">
        <f>SUMIFS('Job Number'!$K$2:$K$290,'Job Number'!$A$2:$A$290,'Line Output'!AF$1,'Job Number'!$B$2:$B$290,'Line Output'!$C105,'Job Number'!$E$2:$E$290,'Line Output'!$A$104)</f>
        <v>0</v>
      </c>
      <c r="AG105" s="64">
        <f>SUMIFS('Job Number'!$K$2:$K$290,'Job Number'!$A$2:$A$290,'Line Output'!AG$1,'Job Number'!$B$2:$B$290,'Line Output'!$C105,'Job Number'!$E$2:$E$290,'Line Output'!$A$104)</f>
        <v>0</v>
      </c>
      <c r="AH105" s="64">
        <f>SUMIFS('Job Number'!$K$2:$K$290,'Job Number'!$A$2:$A$290,'Line Output'!AH$1,'Job Number'!$B$2:$B$290,'Line Output'!$C105,'Job Number'!$E$2:$E$290,'Line Output'!$A$104)</f>
        <v>0</v>
      </c>
    </row>
    <row r="106" spans="1:34">
      <c r="B106" s="64"/>
      <c r="C106" s="177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</row>
    <row r="107" spans="1:34" ht="13.5" customHeight="1">
      <c r="A107" s="61" t="str">
        <f>'FG TYPE'!B42</f>
        <v>W03-71010075-Y</v>
      </c>
      <c r="B107" s="213" t="str">
        <f>'FG TYPE'!C42</f>
        <v>BL98</v>
      </c>
      <c r="C107" s="62">
        <f>SUM(B108)</f>
        <v>3291</v>
      </c>
      <c r="D107" s="63">
        <f>SUM(D108)</f>
        <v>0</v>
      </c>
      <c r="E107" s="63">
        <f t="shared" ref="E107:AH107" si="35">SUM(E108)</f>
        <v>0</v>
      </c>
      <c r="F107" s="63">
        <f t="shared" si="35"/>
        <v>0</v>
      </c>
      <c r="G107" s="63">
        <f t="shared" si="35"/>
        <v>0</v>
      </c>
      <c r="H107" s="63">
        <f t="shared" si="35"/>
        <v>0</v>
      </c>
      <c r="I107" s="63">
        <f t="shared" si="35"/>
        <v>0</v>
      </c>
      <c r="J107" s="63">
        <f t="shared" si="35"/>
        <v>3291</v>
      </c>
      <c r="K107" s="63">
        <f t="shared" si="35"/>
        <v>0</v>
      </c>
      <c r="L107" s="63">
        <f t="shared" si="35"/>
        <v>0</v>
      </c>
      <c r="M107" s="63">
        <f t="shared" si="35"/>
        <v>0</v>
      </c>
      <c r="N107" s="63">
        <f t="shared" si="35"/>
        <v>0</v>
      </c>
      <c r="O107" s="63">
        <f t="shared" si="35"/>
        <v>0</v>
      </c>
      <c r="P107" s="63">
        <f t="shared" si="35"/>
        <v>0</v>
      </c>
      <c r="Q107" s="63">
        <f t="shared" si="35"/>
        <v>0</v>
      </c>
      <c r="R107" s="63">
        <f t="shared" si="35"/>
        <v>0</v>
      </c>
      <c r="S107" s="63">
        <f t="shared" si="35"/>
        <v>0</v>
      </c>
      <c r="T107" s="63">
        <f t="shared" si="35"/>
        <v>0</v>
      </c>
      <c r="U107" s="63">
        <f t="shared" si="35"/>
        <v>0</v>
      </c>
      <c r="V107" s="63">
        <f t="shared" si="35"/>
        <v>0</v>
      </c>
      <c r="W107" s="63">
        <f t="shared" si="35"/>
        <v>0</v>
      </c>
      <c r="X107" s="63">
        <f t="shared" si="35"/>
        <v>0</v>
      </c>
      <c r="Y107" s="63">
        <f t="shared" si="35"/>
        <v>0</v>
      </c>
      <c r="Z107" s="63">
        <f t="shared" si="35"/>
        <v>0</v>
      </c>
      <c r="AA107" s="63">
        <f t="shared" si="35"/>
        <v>0</v>
      </c>
      <c r="AB107" s="63">
        <f t="shared" si="35"/>
        <v>0</v>
      </c>
      <c r="AC107" s="63">
        <f t="shared" si="35"/>
        <v>0</v>
      </c>
      <c r="AD107" s="63">
        <f t="shared" si="35"/>
        <v>0</v>
      </c>
      <c r="AE107" s="63">
        <f t="shared" si="35"/>
        <v>0</v>
      </c>
      <c r="AF107" s="63">
        <f t="shared" si="35"/>
        <v>0</v>
      </c>
      <c r="AG107" s="63">
        <f t="shared" si="35"/>
        <v>0</v>
      </c>
      <c r="AH107" s="63">
        <f t="shared" si="35"/>
        <v>0</v>
      </c>
    </row>
    <row r="108" spans="1:34">
      <c r="B108" s="64">
        <f>SUM(D108:AG108)</f>
        <v>3291</v>
      </c>
      <c r="C108" s="177" t="str">
        <f>'FG TYPE'!E42</f>
        <v>Y01</v>
      </c>
      <c r="D108" s="64">
        <f>SUMIFS('Job Number'!$K$2:$K$290,'Job Number'!$A$2:$A$290,'Line Output'!D$1,'Job Number'!$B$2:$B$290,'Line Output'!$C108,'Job Number'!$E$2:$E$290,'Line Output'!$A$107)</f>
        <v>0</v>
      </c>
      <c r="E108" s="64">
        <f>SUMIFS('Job Number'!$K$2:$K$290,'Job Number'!$A$2:$A$290,'Line Output'!E$1,'Job Number'!$B$2:$B$290,'Line Output'!$C108,'Job Number'!$E$2:$E$290,'Line Output'!$A$107)</f>
        <v>0</v>
      </c>
      <c r="F108" s="64">
        <f>SUMIFS('Job Number'!$K$2:$K$290,'Job Number'!$A$2:$A$290,'Line Output'!F$1,'Job Number'!$B$2:$B$290,'Line Output'!$C108,'Job Number'!$E$2:$E$290,'Line Output'!$A$107)</f>
        <v>0</v>
      </c>
      <c r="G108" s="64">
        <f>SUMIFS('Job Number'!$K$2:$K$290,'Job Number'!$A$2:$A$290,'Line Output'!G$1,'Job Number'!$B$2:$B$290,'Line Output'!$C108,'Job Number'!$E$2:$E$290,'Line Output'!$A$107)</f>
        <v>0</v>
      </c>
      <c r="H108" s="64">
        <f>SUMIFS('Job Number'!$K$2:$K$290,'Job Number'!$A$2:$A$290,'Line Output'!H$1,'Job Number'!$B$2:$B$290,'Line Output'!$C108,'Job Number'!$E$2:$E$290,'Line Output'!$A$107)</f>
        <v>0</v>
      </c>
      <c r="I108" s="64">
        <f>SUMIFS('Job Number'!$K$2:$K$290,'Job Number'!$A$2:$A$290,'Line Output'!I$1,'Job Number'!$B$2:$B$290,'Line Output'!$C108,'Job Number'!$E$2:$E$290,'Line Output'!$A$107)</f>
        <v>0</v>
      </c>
      <c r="J108" s="64">
        <f>SUMIFS('Job Number'!$K$2:$K$290,'Job Number'!$A$2:$A$290,'Line Output'!J$1,'Job Number'!$B$2:$B$290,'Line Output'!$C108,'Job Number'!$E$2:$E$290,'Line Output'!$A$107)</f>
        <v>3291</v>
      </c>
      <c r="K108" s="64">
        <f>SUMIFS('Job Number'!$K$2:$K$290,'Job Number'!$A$2:$A$290,'Line Output'!K$1,'Job Number'!$B$2:$B$290,'Line Output'!$C108,'Job Number'!$E$2:$E$290,'Line Output'!$A$107)</f>
        <v>0</v>
      </c>
      <c r="L108" s="64">
        <f>SUMIFS('Job Number'!$K$2:$K$290,'Job Number'!$A$2:$A$290,'Line Output'!L$1,'Job Number'!$B$2:$B$290,'Line Output'!$C108,'Job Number'!$E$2:$E$290,'Line Output'!$A$107)</f>
        <v>0</v>
      </c>
      <c r="M108" s="64">
        <f>SUMIFS('Job Number'!$K$2:$K$290,'Job Number'!$A$2:$A$290,'Line Output'!M$1,'Job Number'!$B$2:$B$290,'Line Output'!$C108,'Job Number'!$E$2:$E$290,'Line Output'!$A$107)</f>
        <v>0</v>
      </c>
      <c r="N108" s="64">
        <f>SUMIFS('Job Number'!$K$2:$K$290,'Job Number'!$A$2:$A$290,'Line Output'!N$1,'Job Number'!$B$2:$B$290,'Line Output'!$C108,'Job Number'!$E$2:$E$290,'Line Output'!$A$107)</f>
        <v>0</v>
      </c>
      <c r="O108" s="64">
        <f>SUMIFS('Job Number'!$K$2:$K$290,'Job Number'!$A$2:$A$290,'Line Output'!O$1,'Job Number'!$B$2:$B$290,'Line Output'!$C108,'Job Number'!$E$2:$E$290,'Line Output'!$A$107)</f>
        <v>0</v>
      </c>
      <c r="P108" s="64">
        <f>SUMIFS('Job Number'!$K$2:$K$290,'Job Number'!$A$2:$A$290,'Line Output'!P$1,'Job Number'!$B$2:$B$290,'Line Output'!$C108,'Job Number'!$E$2:$E$290,'Line Output'!$A$107)</f>
        <v>0</v>
      </c>
      <c r="Q108" s="64">
        <f>SUMIFS('Job Number'!$K$2:$K$290,'Job Number'!$A$2:$A$290,'Line Output'!Q$1,'Job Number'!$B$2:$B$290,'Line Output'!$C108,'Job Number'!$E$2:$E$290,'Line Output'!$A$107)</f>
        <v>0</v>
      </c>
      <c r="R108" s="64">
        <f>SUMIFS('Job Number'!$K$2:$K$290,'Job Number'!$A$2:$A$290,'Line Output'!R$1,'Job Number'!$B$2:$B$290,'Line Output'!$C108,'Job Number'!$E$2:$E$290,'Line Output'!$A$107)</f>
        <v>0</v>
      </c>
      <c r="S108" s="64">
        <f>SUMIFS('Job Number'!$K$2:$K$290,'Job Number'!$A$2:$A$290,'Line Output'!S$1,'Job Number'!$B$2:$B$290,'Line Output'!$C108,'Job Number'!$E$2:$E$290,'Line Output'!$A$107)</f>
        <v>0</v>
      </c>
      <c r="T108" s="64">
        <f>SUMIFS('Job Number'!$K$2:$K$290,'Job Number'!$A$2:$A$290,'Line Output'!T$1,'Job Number'!$B$2:$B$290,'Line Output'!$C108,'Job Number'!$E$2:$E$290,'Line Output'!$A$107)</f>
        <v>0</v>
      </c>
      <c r="U108" s="64">
        <f>SUMIFS('Job Number'!$K$2:$K$290,'Job Number'!$A$2:$A$290,'Line Output'!U$1,'Job Number'!$B$2:$B$290,'Line Output'!$C108,'Job Number'!$E$2:$E$290,'Line Output'!$A$107)</f>
        <v>0</v>
      </c>
      <c r="V108" s="64">
        <f>SUMIFS('Job Number'!$K$2:$K$290,'Job Number'!$A$2:$A$290,'Line Output'!V$1,'Job Number'!$B$2:$B$290,'Line Output'!$C108,'Job Number'!$E$2:$E$290,'Line Output'!$A$107)</f>
        <v>0</v>
      </c>
      <c r="W108" s="64">
        <f>SUMIFS('Job Number'!$K$2:$K$290,'Job Number'!$A$2:$A$290,'Line Output'!W$1,'Job Number'!$B$2:$B$290,'Line Output'!$C108,'Job Number'!$E$2:$E$290,'Line Output'!$A$107)</f>
        <v>0</v>
      </c>
      <c r="X108" s="64">
        <f>SUMIFS('Job Number'!$K$2:$K$290,'Job Number'!$A$2:$A$290,'Line Output'!X$1,'Job Number'!$B$2:$B$290,'Line Output'!$C108,'Job Number'!$E$2:$E$290,'Line Output'!$A$107)</f>
        <v>0</v>
      </c>
      <c r="Y108" s="64">
        <f>SUMIFS('Job Number'!$K$2:$K$290,'Job Number'!$A$2:$A$290,'Line Output'!Y$1,'Job Number'!$B$2:$B$290,'Line Output'!$C108,'Job Number'!$E$2:$E$290,'Line Output'!$A$107)</f>
        <v>0</v>
      </c>
      <c r="Z108" s="64">
        <f>SUMIFS('Job Number'!$K$2:$K$290,'Job Number'!$A$2:$A$290,'Line Output'!Z$1,'Job Number'!$B$2:$B$290,'Line Output'!$C108,'Job Number'!$E$2:$E$290,'Line Output'!$A$107)</f>
        <v>0</v>
      </c>
      <c r="AA108" s="64">
        <f>SUMIFS('Job Number'!$K$2:$K$290,'Job Number'!$A$2:$A$290,'Line Output'!AA$1,'Job Number'!$B$2:$B$290,'Line Output'!$C108,'Job Number'!$E$2:$E$290,'Line Output'!$A$107)</f>
        <v>0</v>
      </c>
      <c r="AB108" s="64">
        <f>SUMIFS('Job Number'!$K$2:$K$290,'Job Number'!$A$2:$A$290,'Line Output'!AB$1,'Job Number'!$B$2:$B$290,'Line Output'!$C108,'Job Number'!$E$2:$E$290,'Line Output'!$A$107)</f>
        <v>0</v>
      </c>
      <c r="AC108" s="64">
        <f>SUMIFS('Job Number'!$K$2:$K$290,'Job Number'!$A$2:$A$290,'Line Output'!AC$1,'Job Number'!$B$2:$B$290,'Line Output'!$C108,'Job Number'!$E$2:$E$290,'Line Output'!$A$107)</f>
        <v>0</v>
      </c>
      <c r="AD108" s="64">
        <f>SUMIFS('Job Number'!$K$2:$K$290,'Job Number'!$A$2:$A$290,'Line Output'!AD$1,'Job Number'!$B$2:$B$290,'Line Output'!$C108,'Job Number'!$E$2:$E$290,'Line Output'!$A$107)</f>
        <v>0</v>
      </c>
      <c r="AE108" s="64">
        <f>SUMIFS('Job Number'!$K$2:$K$290,'Job Number'!$A$2:$A$290,'Line Output'!AE$1,'Job Number'!$B$2:$B$290,'Line Output'!$C108,'Job Number'!$E$2:$E$290,'Line Output'!$A$107)</f>
        <v>0</v>
      </c>
      <c r="AF108" s="64">
        <f>SUMIFS('Job Number'!$K$2:$K$290,'Job Number'!$A$2:$A$290,'Line Output'!AF$1,'Job Number'!$B$2:$B$290,'Line Output'!$C108,'Job Number'!$E$2:$E$290,'Line Output'!$A$107)</f>
        <v>0</v>
      </c>
      <c r="AG108" s="64">
        <f>SUMIFS('Job Number'!$K$2:$K$290,'Job Number'!$A$2:$A$290,'Line Output'!AG$1,'Job Number'!$B$2:$B$290,'Line Output'!$C108,'Job Number'!$E$2:$E$290,'Line Output'!$A$107)</f>
        <v>0</v>
      </c>
      <c r="AH108" s="64">
        <f>SUMIFS('Job Number'!$K$2:$K$290,'Job Number'!$A$2:$A$290,'Line Output'!AH$1,'Job Number'!$B$2:$B$290,'Line Output'!$C108,'Job Number'!$E$2:$E$290,'Line Output'!$A$107)</f>
        <v>0</v>
      </c>
    </row>
    <row r="109" spans="1:34">
      <c r="B109" s="64"/>
      <c r="C109" s="177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</row>
    <row r="110" spans="1:34">
      <c r="B110" s="64"/>
      <c r="C110" s="177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</row>
    <row r="111" spans="1:34">
      <c r="A111" s="59"/>
      <c r="B111" s="64"/>
      <c r="C111" s="177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</row>
    <row r="112" spans="1:34">
      <c r="A112" s="59"/>
      <c r="B112" s="64"/>
      <c r="C112" s="177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</row>
    <row r="113" spans="1:34">
      <c r="A113" s="59"/>
      <c r="B113" s="217" t="s">
        <v>122</v>
      </c>
      <c r="C113" s="259">
        <f>SUM(C2:C27)</f>
        <v>11396.94</v>
      </c>
      <c r="D113" s="258" t="s">
        <v>120</v>
      </c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</row>
    <row r="114" spans="1:34">
      <c r="A114" s="59"/>
      <c r="B114" s="64"/>
      <c r="C114" s="177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</row>
    <row r="115" spans="1:34" ht="17.25" customHeight="1">
      <c r="A115" s="59"/>
      <c r="B115" s="217" t="s">
        <v>123</v>
      </c>
      <c r="C115" s="260">
        <f>SUM(C44:C96)</f>
        <v>730614</v>
      </c>
      <c r="D115" s="258" t="s">
        <v>121</v>
      </c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</row>
    <row r="116" spans="1:34" ht="17.25" customHeight="1">
      <c r="A116" s="59"/>
      <c r="B116" s="64"/>
      <c r="C116" s="177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</row>
    <row r="117" spans="1:34" ht="17.25" customHeight="1">
      <c r="A117" s="59"/>
      <c r="B117" s="64"/>
      <c r="C117" s="177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</row>
    <row r="118" spans="1:34" ht="17.25" customHeight="1">
      <c r="A118" s="59"/>
      <c r="B118" s="64"/>
      <c r="C118" s="177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</row>
    <row r="119" spans="1:34" ht="17.25" customHeight="1">
      <c r="A119" s="59"/>
      <c r="B119" s="64"/>
      <c r="C119" s="177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</row>
    <row r="120" spans="1:34" ht="17.25" customHeight="1">
      <c r="A120" s="59"/>
      <c r="B120" s="64"/>
      <c r="C120" s="65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</row>
    <row r="121" spans="1:34" ht="17.25" customHeight="1">
      <c r="A121" s="59"/>
      <c r="B121" s="64"/>
      <c r="C121" s="177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</row>
    <row r="122" spans="1:34" ht="17.25" customHeight="1">
      <c r="A122" s="59"/>
      <c r="B122" s="64"/>
      <c r="C122" s="65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</row>
    <row r="123" spans="1:34" ht="17.25" customHeight="1">
      <c r="A123" s="59"/>
      <c r="B123" s="64"/>
      <c r="C123" s="65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</row>
    <row r="124" spans="1:34" ht="17.25" customHeight="1">
      <c r="A124" s="59"/>
      <c r="B124" s="64"/>
      <c r="C124" s="65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</row>
    <row r="125" spans="1:34" ht="17.25" customHeight="1">
      <c r="A125" s="59"/>
      <c r="B125" s="64"/>
      <c r="C125" s="65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</row>
    <row r="126" spans="1:34" ht="17.25" customHeight="1">
      <c r="A126" s="59"/>
      <c r="B126" s="64"/>
      <c r="C126" s="65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</row>
    <row r="127" spans="1:34" ht="17.25" customHeight="1">
      <c r="A127" s="59"/>
      <c r="B127" s="64"/>
      <c r="C127" s="65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</row>
  </sheetData>
  <autoFilter ref="B1:B128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8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64" sqref="P64"/>
    </sheetView>
  </sheetViews>
  <sheetFormatPr defaultRowHeight="15"/>
  <cols>
    <col min="1" max="1" width="20.7109375" style="58" customWidth="1"/>
    <col min="2" max="2" width="13.42578125" style="59" bestFit="1" customWidth="1"/>
    <col min="3" max="3" width="13.5703125" style="1" customWidth="1"/>
    <col min="4" max="31" width="9.140625" style="1"/>
    <col min="32" max="34" width="9.140625" style="1" customWidth="1"/>
    <col min="35" max="16384" width="9.140625" style="1"/>
  </cols>
  <sheetData>
    <row r="1" spans="1:34">
      <c r="B1" s="58" t="s">
        <v>0</v>
      </c>
      <c r="D1" s="3">
        <v>45352</v>
      </c>
      <c r="E1" s="3">
        <v>45353</v>
      </c>
      <c r="F1" s="3">
        <v>45354</v>
      </c>
      <c r="G1" s="3">
        <v>45355</v>
      </c>
      <c r="H1" s="3">
        <v>45356</v>
      </c>
      <c r="I1" s="3">
        <v>45357</v>
      </c>
      <c r="J1" s="3">
        <v>45358</v>
      </c>
      <c r="K1" s="3">
        <v>45359</v>
      </c>
      <c r="L1" s="3">
        <v>45360</v>
      </c>
      <c r="M1" s="3">
        <v>45361</v>
      </c>
      <c r="N1" s="3">
        <v>45362</v>
      </c>
      <c r="O1" s="3">
        <v>45363</v>
      </c>
      <c r="P1" s="3">
        <v>45364</v>
      </c>
      <c r="Q1" s="3">
        <v>45365</v>
      </c>
      <c r="R1" s="3">
        <v>45366</v>
      </c>
      <c r="S1" s="3">
        <v>45367</v>
      </c>
      <c r="T1" s="3">
        <v>45368</v>
      </c>
      <c r="U1" s="3">
        <v>45369</v>
      </c>
      <c r="V1" s="3">
        <v>45370</v>
      </c>
      <c r="W1" s="3">
        <v>45371</v>
      </c>
      <c r="X1" s="3">
        <v>45372</v>
      </c>
      <c r="Y1" s="3">
        <v>45373</v>
      </c>
      <c r="Z1" s="3">
        <v>45374</v>
      </c>
      <c r="AA1" s="3">
        <v>45375</v>
      </c>
      <c r="AB1" s="3">
        <v>45376</v>
      </c>
      <c r="AC1" s="3">
        <v>45377</v>
      </c>
      <c r="AD1" s="3">
        <v>45378</v>
      </c>
      <c r="AE1" s="3">
        <v>45379</v>
      </c>
      <c r="AF1" s="3">
        <v>45380</v>
      </c>
      <c r="AG1" s="3">
        <v>45381</v>
      </c>
      <c r="AH1" s="3">
        <v>45382</v>
      </c>
    </row>
    <row r="2" spans="1:34">
      <c r="A2" s="186" t="str">
        <f>'FG TYPE'!B2</f>
        <v>W01-03000027</v>
      </c>
      <c r="B2" s="214">
        <f>SUM(D2:AG2)</f>
        <v>1.94</v>
      </c>
      <c r="C2" s="1" t="s">
        <v>1</v>
      </c>
      <c r="D2" s="249">
        <f>SUMIFS('Job Number'!$K$2:$K$290,'Job Number'!$A$2:$A$290,'Product Result'!D$1,'Job Number'!$E$2:$E$290,'Product Result'!$A$2)</f>
        <v>0</v>
      </c>
      <c r="E2" s="249">
        <f>SUMIFS('Job Number'!$K$2:$K$290,'Job Number'!$A$2:$A$290,'Product Result'!E$1,'Job Number'!$E$2:$E$290,'Product Result'!$A$2)</f>
        <v>0</v>
      </c>
      <c r="F2" s="249">
        <f>SUMIFS('Job Number'!$K$2:$K$290,'Job Number'!$A$2:$A$290,'Product Result'!F$1,'Job Number'!$E$2:$E$290,'Product Result'!$A$2)</f>
        <v>0</v>
      </c>
      <c r="G2" s="249">
        <f>SUMIFS('Job Number'!$K$2:$K$290,'Job Number'!$A$2:$A$290,'Product Result'!G$1,'Job Number'!$E$2:$E$290,'Product Result'!$A$2)</f>
        <v>0</v>
      </c>
      <c r="H2" s="249">
        <f>SUMIFS('Job Number'!$K$2:$K$290,'Job Number'!$A$2:$A$290,'Product Result'!H$1,'Job Number'!$E$2:$E$290,'Product Result'!$A$2)</f>
        <v>0</v>
      </c>
      <c r="I2" s="249">
        <f>SUMIFS('Job Number'!$K$2:$K$290,'Job Number'!$A$2:$A$290,'Product Result'!I$1,'Job Number'!$E$2:$E$290,'Product Result'!$A$2)</f>
        <v>0</v>
      </c>
      <c r="J2" s="249">
        <f>SUMIFS('Job Number'!$K$2:$K$290,'Job Number'!$A$2:$A$290,'Product Result'!J$1,'Job Number'!$E$2:$E$290,'Product Result'!$A$2)</f>
        <v>0</v>
      </c>
      <c r="K2" s="249">
        <f>SUMIFS('Job Number'!$K$2:$K$290,'Job Number'!$A$2:$A$290,'Product Result'!K$1,'Job Number'!$E$2:$E$290,'Product Result'!$A$2)</f>
        <v>0</v>
      </c>
      <c r="L2" s="249">
        <f>SUMIFS('Job Number'!$K$2:$K$290,'Job Number'!$A$2:$A$290,'Product Result'!L$1,'Job Number'!$E$2:$E$290,'Product Result'!$A$2)</f>
        <v>0</v>
      </c>
      <c r="M2" s="249">
        <f>SUMIFS('Job Number'!$K$2:$K$290,'Job Number'!$A$2:$A$290,'Product Result'!M$1,'Job Number'!$E$2:$E$290,'Product Result'!$A$2)</f>
        <v>0</v>
      </c>
      <c r="N2" s="249">
        <f>SUMIFS('Job Number'!$K$2:$K$290,'Job Number'!$A$2:$A$290,'Product Result'!N$1,'Job Number'!$E$2:$E$290,'Product Result'!$A$2)</f>
        <v>0</v>
      </c>
      <c r="O2" s="249">
        <f>SUMIFS('Job Number'!$K$2:$K$290,'Job Number'!$A$2:$A$290,'Product Result'!O$1,'Job Number'!$E$2:$E$290,'Product Result'!$A$2)</f>
        <v>0</v>
      </c>
      <c r="P2" s="249">
        <f>SUMIFS('Job Number'!$K$2:$K$290,'Job Number'!$A$2:$A$290,'Product Result'!P$1,'Job Number'!$E$2:$E$290,'Product Result'!$A$2)</f>
        <v>0</v>
      </c>
      <c r="Q2" s="249">
        <f>SUMIFS('Job Number'!$K$2:$K$290,'Job Number'!$A$2:$A$290,'Product Result'!Q$1,'Job Number'!$E$2:$E$290,'Product Result'!$A$2)</f>
        <v>0</v>
      </c>
      <c r="R2" s="249">
        <f>SUMIFS('Job Number'!$K$2:$K$290,'Job Number'!$A$2:$A$290,'Product Result'!R$1,'Job Number'!$E$2:$E$290,'Product Result'!$A$2)</f>
        <v>0</v>
      </c>
      <c r="S2" s="249">
        <f>SUMIFS('Job Number'!$K$2:$K$290,'Job Number'!$A$2:$A$290,'Product Result'!S$1,'Job Number'!$E$2:$E$290,'Product Result'!$A$2)</f>
        <v>0</v>
      </c>
      <c r="T2" s="249">
        <f>SUMIFS('Job Number'!$K$2:$K$290,'Job Number'!$A$2:$A$290,'Product Result'!T$1,'Job Number'!$E$2:$E$290,'Product Result'!$A$2)</f>
        <v>0</v>
      </c>
      <c r="U2" s="249">
        <f>SUMIFS('Job Number'!$K$2:$K$290,'Job Number'!$A$2:$A$290,'Product Result'!U$1,'Job Number'!$E$2:$E$290,'Product Result'!$A$2)</f>
        <v>0</v>
      </c>
      <c r="V2" s="249">
        <f>SUMIFS('Job Number'!$K$2:$K$290,'Job Number'!$A$2:$A$290,'Product Result'!V$1,'Job Number'!$E$2:$E$290,'Product Result'!$A$2)</f>
        <v>0</v>
      </c>
      <c r="W2" s="249">
        <f>SUMIFS('Job Number'!$K$2:$K$290,'Job Number'!$A$2:$A$290,'Product Result'!W$1,'Job Number'!$E$2:$E$290,'Product Result'!$A$2)</f>
        <v>0</v>
      </c>
      <c r="X2" s="249">
        <f>SUMIFS('Job Number'!$K$2:$K$290,'Job Number'!$A$2:$A$290,'Product Result'!X$1,'Job Number'!$E$2:$E$290,'Product Result'!$A$2)</f>
        <v>0</v>
      </c>
      <c r="Y2" s="249">
        <f>SUMIFS('Job Number'!$K$2:$K$290,'Job Number'!$A$2:$A$290,'Product Result'!Y$1,'Job Number'!$E$2:$E$290,'Product Result'!$A$2)</f>
        <v>0</v>
      </c>
      <c r="Z2" s="249">
        <f>SUMIFS('Job Number'!$K$2:$K$290,'Job Number'!$A$2:$A$290,'Product Result'!Z$1,'Job Number'!$E$2:$E$290,'Product Result'!$A$2)</f>
        <v>1.94</v>
      </c>
      <c r="AA2" s="249">
        <f>SUMIFS('Job Number'!$K$2:$K$290,'Job Number'!$A$2:$A$290,'Product Result'!AA$1,'Job Number'!$E$2:$E$290,'Product Result'!$A$2)</f>
        <v>0</v>
      </c>
      <c r="AB2" s="249">
        <f>SUMIFS('Job Number'!$K$2:$K$290,'Job Number'!$A$2:$A$290,'Product Result'!AB$1,'Job Number'!$E$2:$E$290,'Product Result'!$A$2)</f>
        <v>0</v>
      </c>
      <c r="AC2" s="249">
        <f>SUMIFS('Job Number'!$K$2:$K$290,'Job Number'!$A$2:$A$290,'Product Result'!AC$1,'Job Number'!$E$2:$E$290,'Product Result'!$A$2)</f>
        <v>0</v>
      </c>
      <c r="AD2" s="249">
        <f>SUMIFS('Job Number'!$K$2:$K$290,'Job Number'!$A$2:$A$290,'Product Result'!AD$1,'Job Number'!$E$2:$E$290,'Product Result'!$A$2)</f>
        <v>0</v>
      </c>
      <c r="AE2" s="249">
        <f>SUMIFS('Job Number'!$K$2:$K$290,'Job Number'!$A$2:$A$290,'Product Result'!AE$1,'Job Number'!$E$2:$E$290,'Product Result'!$A$2)</f>
        <v>0</v>
      </c>
      <c r="AF2" s="249">
        <f>SUMIFS('Job Number'!$K$2:$K$290,'Job Number'!$A$2:$A$290,'Product Result'!AF$1,'Job Number'!$E$2:$E$290,'Product Result'!$A$2)</f>
        <v>0</v>
      </c>
      <c r="AG2" s="249">
        <f>SUMIFS('Job Number'!$K$2:$K$290,'Job Number'!$A$2:$A$290,'Product Result'!AG$1,'Job Number'!$E$2:$E$290,'Product Result'!$A$2)</f>
        <v>0</v>
      </c>
      <c r="AH2" s="249">
        <f>SUMIFS('Job Number'!$K$2:$K$290,'Job Number'!$A$2:$A$290,'Product Result'!AH$1,'Job Number'!$E$2:$E$290,'Product Result'!$A$2)</f>
        <v>0</v>
      </c>
    </row>
    <row r="3" spans="1:34">
      <c r="A3" s="186" t="str">
        <f>'FG TYPE'!C2</f>
        <v>0,127 A</v>
      </c>
      <c r="B3" s="183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  <c r="AH3" s="5" t="str">
        <f>IFERROR(AH2/#REF!,"")</f>
        <v/>
      </c>
    </row>
    <row r="4" spans="1:34">
      <c r="B4" s="64">
        <f>SUM(D4:AG4)-AE4-X4-Q4-J4</f>
        <v>0</v>
      </c>
      <c r="C4" s="1" t="s">
        <v>3</v>
      </c>
      <c r="D4" s="4">
        <f>SUMIFS('Job Number'!$Q$2:$Q$290,'Job Number'!$A$2:$A$290,'Product Result'!D$1,'Job Number'!$E$2:$E$290,'Product Result'!$A$2)</f>
        <v>0</v>
      </c>
      <c r="E4" s="4">
        <f>SUMIFS('Job Number'!$Q$2:$Q$290,'Job Number'!$A$2:$A$290,'Product Result'!E$1,'Job Number'!$E$2:$E$290,'Product Result'!$A$2)</f>
        <v>0</v>
      </c>
      <c r="F4" s="4">
        <f>SUMIFS('Job Number'!$Q$2:$Q$290,'Job Number'!$A$2:$A$290,'Product Result'!F$1,'Job Number'!$E$2:$E$290,'Product Result'!$A$2)</f>
        <v>0</v>
      </c>
      <c r="G4" s="4">
        <f>SUMIFS('Job Number'!$Q$2:$Q$290,'Job Number'!$A$2:$A$290,'Product Result'!G$1,'Job Number'!$E$2:$E$290,'Product Result'!$A$2)</f>
        <v>0</v>
      </c>
      <c r="H4" s="4">
        <f>SUMIFS('Job Number'!$Q$2:$Q$290,'Job Number'!$A$2:$A$290,'Product Result'!H$1,'Job Number'!$E$2:$E$290,'Product Result'!$A$2)</f>
        <v>0</v>
      </c>
      <c r="I4" s="4">
        <f>SUMIFS('Job Number'!$Q$2:$Q$290,'Job Number'!$A$2:$A$290,'Product Result'!I$1,'Job Number'!$E$2:$E$290,'Product Result'!$A$2)</f>
        <v>0</v>
      </c>
      <c r="J4" s="4">
        <f>SUMIFS('Job Number'!$Q$2:$Q$290,'Job Number'!$A$2:$A$290,'Product Result'!J$1,'Job Number'!$E$2:$E$290,'Product Result'!$A$2)</f>
        <v>0</v>
      </c>
      <c r="K4" s="4">
        <f>SUMIFS('Job Number'!$Q$2:$Q$290,'Job Number'!$A$2:$A$290,'Product Result'!K$1,'Job Number'!$E$2:$E$290,'Product Result'!$A$2)</f>
        <v>0</v>
      </c>
      <c r="L4" s="4">
        <f>SUMIFS('Job Number'!$Q$2:$Q$290,'Job Number'!$A$2:$A$290,'Product Result'!L$1,'Job Number'!$E$2:$E$290,'Product Result'!$A$2)</f>
        <v>0</v>
      </c>
      <c r="M4" s="4">
        <f>SUMIFS('Job Number'!$Q$2:$Q$290,'Job Number'!$A$2:$A$290,'Product Result'!M$1,'Job Number'!$E$2:$E$290,'Product Result'!$A$2)</f>
        <v>0</v>
      </c>
      <c r="N4" s="4">
        <f>SUMIFS('Job Number'!$Q$2:$Q$290,'Job Number'!$A$2:$A$290,'Product Result'!N$1,'Job Number'!$E$2:$E$290,'Product Result'!$A$2)</f>
        <v>0</v>
      </c>
      <c r="O4" s="4">
        <f>SUMIFS('Job Number'!$Q$2:$Q$290,'Job Number'!$A$2:$A$290,'Product Result'!O$1,'Job Number'!$E$2:$E$290,'Product Result'!$A$2)</f>
        <v>0</v>
      </c>
      <c r="P4" s="4">
        <f>SUMIFS('Job Number'!$Q$2:$Q$290,'Job Number'!$A$2:$A$290,'Product Result'!P$1,'Job Number'!$E$2:$E$290,'Product Result'!$A$2)</f>
        <v>0</v>
      </c>
      <c r="Q4" s="4">
        <f>SUMIFS('Job Number'!$Q$2:$Q$290,'Job Number'!$A$2:$A$290,'Product Result'!Q$1,'Job Number'!$E$2:$E$290,'Product Result'!$A$2)</f>
        <v>0</v>
      </c>
      <c r="R4" s="4">
        <f>SUMIFS('Job Number'!$Q$2:$Q$290,'Job Number'!$A$2:$A$290,'Product Result'!R$1,'Job Number'!$E$2:$E$290,'Product Result'!$A$2)</f>
        <v>0</v>
      </c>
      <c r="S4" s="4">
        <f>SUMIFS('Job Number'!$Q$2:$Q$290,'Job Number'!$A$2:$A$290,'Product Result'!S$1,'Job Number'!$E$2:$E$290,'Product Result'!$A$2)</f>
        <v>0</v>
      </c>
      <c r="T4" s="4">
        <f>SUMIFS('Job Number'!$Q$2:$Q$290,'Job Number'!$A$2:$A$290,'Product Result'!T$1,'Job Number'!$E$2:$E$290,'Product Result'!$A$2)</f>
        <v>0</v>
      </c>
      <c r="U4" s="4">
        <f>SUMIFS('Job Number'!$Q$2:$Q$290,'Job Number'!$A$2:$A$290,'Product Result'!U$1,'Job Number'!$E$2:$E$290,'Product Result'!$A$2)</f>
        <v>0</v>
      </c>
      <c r="V4" s="4">
        <f>SUMIFS('Job Number'!$Q$2:$Q$290,'Job Number'!$A$2:$A$290,'Product Result'!V$1,'Job Number'!$E$2:$E$290,'Product Result'!$A$2)</f>
        <v>0</v>
      </c>
      <c r="W4" s="4">
        <f>SUMIFS('Job Number'!$Q$2:$Q$290,'Job Number'!$A$2:$A$290,'Product Result'!W$1,'Job Number'!$E$2:$E$290,'Product Result'!$A$2)</f>
        <v>0</v>
      </c>
      <c r="X4" s="4">
        <f>SUMIFS('Job Number'!$Q$2:$Q$290,'Job Number'!$A$2:$A$290,'Product Result'!X$1,'Job Number'!$E$2:$E$290,'Product Result'!$A$2)</f>
        <v>0</v>
      </c>
      <c r="Y4" s="4">
        <f>SUMIFS('Job Number'!$Q$2:$Q$290,'Job Number'!$A$2:$A$290,'Product Result'!Y$1,'Job Number'!$E$2:$E$290,'Product Result'!$A$2)</f>
        <v>0</v>
      </c>
      <c r="Z4" s="4">
        <f>SUMIFS('Job Number'!$Q$2:$Q$290,'Job Number'!$A$2:$A$290,'Product Result'!Z$1,'Job Number'!$E$2:$E$290,'Product Result'!$A$2)</f>
        <v>0</v>
      </c>
      <c r="AA4" s="4">
        <f>SUMIFS('Job Number'!$Q$2:$Q$290,'Job Number'!$A$2:$A$290,'Product Result'!AA$1,'Job Number'!$E$2:$E$290,'Product Result'!$A$2)</f>
        <v>0</v>
      </c>
      <c r="AB4" s="4">
        <f>SUMIFS('Job Number'!$Q$2:$Q$290,'Job Number'!$A$2:$A$290,'Product Result'!AB$1,'Job Number'!$E$2:$E$290,'Product Result'!$A$2)</f>
        <v>0</v>
      </c>
      <c r="AC4" s="4">
        <f>SUMIFS('Job Number'!$Q$2:$Q$290,'Job Number'!$A$2:$A$290,'Product Result'!AC$1,'Job Number'!$E$2:$E$290,'Product Result'!$A$2)</f>
        <v>0</v>
      </c>
      <c r="AD4" s="4">
        <f>SUMIFS('Job Number'!$Q$2:$Q$290,'Job Number'!$A$2:$A$290,'Product Result'!AD$1,'Job Number'!$E$2:$E$290,'Product Result'!$A$2)</f>
        <v>0</v>
      </c>
      <c r="AE4" s="4">
        <f>SUMIFS('Job Number'!$Q$2:$Q$290,'Job Number'!$A$2:$A$290,'Product Result'!AE$1,'Job Number'!$E$2:$E$290,'Product Result'!$A$2)</f>
        <v>0</v>
      </c>
      <c r="AF4" s="4">
        <f>SUMIFS('Job Number'!$Q$2:$Q$290,'Job Number'!$A$2:$A$290,'Product Result'!AF$1,'Job Number'!$E$2:$E$290,'Product Result'!$A$2)</f>
        <v>0</v>
      </c>
      <c r="AG4" s="4">
        <f>SUMIFS('Job Number'!$Q$2:$Q$290,'Job Number'!$A$2:$A$290,'Product Result'!AG$1,'Job Number'!$E$2:$E$290,'Product Result'!$A$2)</f>
        <v>0</v>
      </c>
      <c r="AH4" s="4">
        <f>SUMIFS('Job Number'!$Q$2:$Q$290,'Job Number'!$A$2:$A$290,'Product Result'!AH$1,'Job Number'!$E$2:$E$290,'Product Result'!$A$2)</f>
        <v>0</v>
      </c>
    </row>
    <row r="5" spans="1:34" ht="15.75" thickBot="1">
      <c r="B5" s="183">
        <f>IFERROR(B4/B2,0)</f>
        <v>0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>
        <f t="shared" si="0"/>
        <v>0</v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>IFERROR(AH4/AH2,"")</f>
        <v/>
      </c>
    </row>
    <row r="6" spans="1:34" ht="15.75" thickBot="1"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</row>
    <row r="7" spans="1:34">
      <c r="A7" s="186" t="str">
        <f>'FG TYPE'!B3</f>
        <v>W01-03000013</v>
      </c>
      <c r="B7" s="214">
        <f>SUM(D7:AG7)</f>
        <v>0</v>
      </c>
      <c r="C7" s="1" t="s">
        <v>1</v>
      </c>
      <c r="D7" s="249">
        <f>SUMIFS('Job Number'!$K$2:$K$290,'Job Number'!$A$2:$A$290,'Product Result'!D$1,'Job Number'!$E$2:$E$290,'Product Result'!$A7)</f>
        <v>0</v>
      </c>
      <c r="E7" s="249">
        <f>SUMIFS('Job Number'!$K$2:$K$290,'Job Number'!$A$2:$A$290,'Product Result'!E$1,'Job Number'!$E$2:$E$290,'Product Result'!$A7)</f>
        <v>0</v>
      </c>
      <c r="F7" s="249">
        <f>SUMIFS('Job Number'!$K$2:$K$290,'Job Number'!$A$2:$A$290,'Product Result'!F$1,'Job Number'!$E$2:$E$290,'Product Result'!$A7)</f>
        <v>0</v>
      </c>
      <c r="G7" s="249">
        <f>SUMIFS('Job Number'!$K$2:$K$290,'Job Number'!$A$2:$A$290,'Product Result'!G$1,'Job Number'!$E$2:$E$290,'Product Result'!$A7)</f>
        <v>0</v>
      </c>
      <c r="H7" s="249">
        <f>SUMIFS('Job Number'!$K$2:$K$290,'Job Number'!$A$2:$A$290,'Product Result'!H$1,'Job Number'!$E$2:$E$290,'Product Result'!$A7)</f>
        <v>0</v>
      </c>
      <c r="I7" s="249">
        <f>SUMIFS('Job Number'!$K$2:$K$290,'Job Number'!$A$2:$A$290,'Product Result'!I$1,'Job Number'!$E$2:$E$290,'Product Result'!$A7)</f>
        <v>0</v>
      </c>
      <c r="J7" s="249">
        <f>SUMIFS('Job Number'!$K$2:$K$290,'Job Number'!$A$2:$A$290,'Product Result'!J$1,'Job Number'!$E$2:$E$290,'Product Result'!$A7)</f>
        <v>0</v>
      </c>
      <c r="K7" s="249">
        <f>SUMIFS('Job Number'!$K$2:$K$290,'Job Number'!$A$2:$A$290,'Product Result'!K$1,'Job Number'!$E$2:$E$290,'Product Result'!$A7)</f>
        <v>0</v>
      </c>
      <c r="L7" s="249">
        <f>SUMIFS('Job Number'!$K$2:$K$290,'Job Number'!$A$2:$A$290,'Product Result'!L$1,'Job Number'!$E$2:$E$290,'Product Result'!$A7)</f>
        <v>0</v>
      </c>
      <c r="M7" s="249">
        <f>SUMIFS('Job Number'!$K$2:$K$290,'Job Number'!$A$2:$A$290,'Product Result'!M$1,'Job Number'!$E$2:$E$290,'Product Result'!$A7)</f>
        <v>0</v>
      </c>
      <c r="N7" s="249">
        <f>SUMIFS('Job Number'!$K$2:$K$290,'Job Number'!$A$2:$A$290,'Product Result'!N$1,'Job Number'!$E$2:$E$290,'Product Result'!$A7)</f>
        <v>0</v>
      </c>
      <c r="O7" s="249">
        <f>SUMIFS('Job Number'!$K$2:$K$290,'Job Number'!$A$2:$A$290,'Product Result'!O$1,'Job Number'!$E$2:$E$290,'Product Result'!$A7)</f>
        <v>0</v>
      </c>
      <c r="P7" s="249">
        <f>SUMIFS('Job Number'!$K$2:$K$290,'Job Number'!$A$2:$A$290,'Product Result'!P$1,'Job Number'!$E$2:$E$290,'Product Result'!$A7)</f>
        <v>0</v>
      </c>
      <c r="Q7" s="249">
        <f>SUMIFS('Job Number'!$K$2:$K$290,'Job Number'!$A$2:$A$290,'Product Result'!Q$1,'Job Number'!$E$2:$E$290,'Product Result'!$A7)</f>
        <v>0</v>
      </c>
      <c r="R7" s="249">
        <f>SUMIFS('Job Number'!$K$2:$K$290,'Job Number'!$A$2:$A$290,'Product Result'!R$1,'Job Number'!$E$2:$E$290,'Product Result'!$A7)</f>
        <v>0</v>
      </c>
      <c r="S7" s="249">
        <f>SUMIFS('Job Number'!$K$2:$K$290,'Job Number'!$A$2:$A$290,'Product Result'!S$1,'Job Number'!$E$2:$E$290,'Product Result'!$A7)</f>
        <v>0</v>
      </c>
      <c r="T7" s="249">
        <f>SUMIFS('Job Number'!$K$2:$K$290,'Job Number'!$A$2:$A$290,'Product Result'!T$1,'Job Number'!$E$2:$E$290,'Product Result'!$A7)</f>
        <v>0</v>
      </c>
      <c r="U7" s="249">
        <f>SUMIFS('Job Number'!$K$2:$K$290,'Job Number'!$A$2:$A$290,'Product Result'!U$1,'Job Number'!$E$2:$E$290,'Product Result'!$A7)</f>
        <v>0</v>
      </c>
      <c r="V7" s="249">
        <f>SUMIFS('Job Number'!$K$2:$K$290,'Job Number'!$A$2:$A$290,'Product Result'!V$1,'Job Number'!$E$2:$E$290,'Product Result'!$A7)</f>
        <v>0</v>
      </c>
      <c r="W7" s="249">
        <f>SUMIFS('Job Number'!$K$2:$K$290,'Job Number'!$A$2:$A$290,'Product Result'!W$1,'Job Number'!$E$2:$E$290,'Product Result'!$A7)</f>
        <v>0</v>
      </c>
      <c r="X7" s="249">
        <f>SUMIFS('Job Number'!$K$2:$K$290,'Job Number'!$A$2:$A$290,'Product Result'!X$1,'Job Number'!$E$2:$E$290,'Product Result'!$A7)</f>
        <v>0</v>
      </c>
      <c r="Y7" s="249">
        <f>SUMIFS('Job Number'!$K$2:$K$290,'Job Number'!$A$2:$A$290,'Product Result'!Y$1,'Job Number'!$E$2:$E$290,'Product Result'!$A7)</f>
        <v>0</v>
      </c>
      <c r="Z7" s="249">
        <f>SUMIFS('Job Number'!$K$2:$K$290,'Job Number'!$A$2:$A$290,'Product Result'!Z$1,'Job Number'!$E$2:$E$290,'Product Result'!$A7)</f>
        <v>0</v>
      </c>
      <c r="AA7" s="249">
        <f>SUMIFS('Job Number'!$K$2:$K$290,'Job Number'!$A$2:$A$290,'Product Result'!AA$1,'Job Number'!$E$2:$E$290,'Product Result'!$A7)</f>
        <v>0</v>
      </c>
      <c r="AB7" s="249">
        <f>SUMIFS('Job Number'!$K$2:$K$290,'Job Number'!$A$2:$A$290,'Product Result'!AB$1,'Job Number'!$E$2:$E$290,'Product Result'!$A7)</f>
        <v>0</v>
      </c>
      <c r="AC7" s="249">
        <f>SUMIFS('Job Number'!$K$2:$K$290,'Job Number'!$A$2:$A$290,'Product Result'!AC$1,'Job Number'!$E$2:$E$290,'Product Result'!$A7)</f>
        <v>0</v>
      </c>
      <c r="AD7" s="249">
        <f>SUMIFS('Job Number'!$K$2:$K$290,'Job Number'!$A$2:$A$290,'Product Result'!AD$1,'Job Number'!$E$2:$E$290,'Product Result'!$A7)</f>
        <v>0</v>
      </c>
      <c r="AE7" s="249">
        <f>SUMIFS('Job Number'!$K$2:$K$290,'Job Number'!$A$2:$A$290,'Product Result'!AE$1,'Job Number'!$E$2:$E$290,'Product Result'!$A7)</f>
        <v>0</v>
      </c>
      <c r="AF7" s="249">
        <f>SUMIFS('Job Number'!$K$2:$K$290,'Job Number'!$A$2:$A$290,'Product Result'!AF$1,'Job Number'!$E$2:$E$290,'Product Result'!$A7)</f>
        <v>0</v>
      </c>
      <c r="AG7" s="249">
        <f>SUMIFS('Job Number'!$K$2:$K$290,'Job Number'!$A$2:$A$290,'Product Result'!AG$1,'Job Number'!$E$2:$E$290,'Product Result'!$A7)</f>
        <v>0</v>
      </c>
      <c r="AH7" s="249">
        <f>SUMIFS('Job Number'!$K$2:$K$290,'Job Number'!$A$2:$A$290,'Product Result'!AH$1,'Job Number'!$E$2:$E$290,'Product Result'!$A7)</f>
        <v>0</v>
      </c>
    </row>
    <row r="8" spans="1:34">
      <c r="A8" s="186" t="str">
        <f>'FG TYPE'!C3</f>
        <v>0,120 A</v>
      </c>
      <c r="B8" s="183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  <c r="AH8" s="5" t="str">
        <f>IFERROR(AH7/#REF!,"")</f>
        <v/>
      </c>
    </row>
    <row r="9" spans="1:34">
      <c r="B9" s="64">
        <f>SUM(D9:AG9)-AE9-X9-Q9-J9</f>
        <v>0</v>
      </c>
      <c r="C9" s="1" t="s">
        <v>3</v>
      </c>
      <c r="D9" s="4">
        <f>SUMIFS('Job Number'!$Q$2:$Q$290,'Job Number'!$A$2:$A$290,'Product Result'!D$1,'Job Number'!$E$2:$E$290,'Product Result'!$A$7)</f>
        <v>0</v>
      </c>
      <c r="E9" s="4">
        <f>SUMIFS('Job Number'!$Q$2:$Q$290,'Job Number'!$A$2:$A$290,'Product Result'!E$1,'Job Number'!$E$2:$E$290,'Product Result'!$A$7)</f>
        <v>0</v>
      </c>
      <c r="F9" s="4">
        <f>SUMIFS('Job Number'!$Q$2:$Q$290,'Job Number'!$A$2:$A$290,'Product Result'!F$1,'Job Number'!$E$2:$E$290,'Product Result'!$A$7)</f>
        <v>0</v>
      </c>
      <c r="G9" s="4">
        <f>SUMIFS('Job Number'!$Q$2:$Q$290,'Job Number'!$A$2:$A$290,'Product Result'!G$1,'Job Number'!$E$2:$E$290,'Product Result'!$A$7)</f>
        <v>0</v>
      </c>
      <c r="H9" s="4">
        <f>SUMIFS('Job Number'!$Q$2:$Q$290,'Job Number'!$A$2:$A$290,'Product Result'!H$1,'Job Number'!$E$2:$E$290,'Product Result'!$A$7)</f>
        <v>0</v>
      </c>
      <c r="I9" s="4">
        <f>SUMIFS('Job Number'!$Q$2:$Q$290,'Job Number'!$A$2:$A$290,'Product Result'!I$1,'Job Number'!$E$2:$E$290,'Product Result'!$A$7)</f>
        <v>0</v>
      </c>
      <c r="J9" s="4">
        <f>SUMIFS('Job Number'!$Q$2:$Q$290,'Job Number'!$A$2:$A$290,'Product Result'!J$1,'Job Number'!$E$2:$E$290,'Product Result'!$A$7)</f>
        <v>0</v>
      </c>
      <c r="K9" s="4">
        <f>SUMIFS('Job Number'!$Q$2:$Q$290,'Job Number'!$A$2:$A$290,'Product Result'!K$1,'Job Number'!$E$2:$E$290,'Product Result'!$A$7)</f>
        <v>0</v>
      </c>
      <c r="L9" s="4">
        <f>SUMIFS('Job Number'!$Q$2:$Q$290,'Job Number'!$A$2:$A$290,'Product Result'!L$1,'Job Number'!$E$2:$E$290,'Product Result'!$A$7)</f>
        <v>0</v>
      </c>
      <c r="M9" s="4">
        <f>SUMIFS('Job Number'!$Q$2:$Q$290,'Job Number'!$A$2:$A$290,'Product Result'!M$1,'Job Number'!$E$2:$E$290,'Product Result'!$A$7)</f>
        <v>0</v>
      </c>
      <c r="N9" s="4">
        <f>SUMIFS('Job Number'!$Q$2:$Q$290,'Job Number'!$A$2:$A$290,'Product Result'!N$1,'Job Number'!$E$2:$E$290,'Product Result'!$A$7)</f>
        <v>0</v>
      </c>
      <c r="O9" s="4">
        <f>SUMIFS('Job Number'!$Q$2:$Q$290,'Job Number'!$A$2:$A$290,'Product Result'!O$1,'Job Number'!$E$2:$E$290,'Product Result'!$A$7)</f>
        <v>0</v>
      </c>
      <c r="P9" s="4">
        <f>SUMIFS('Job Number'!$Q$2:$Q$290,'Job Number'!$A$2:$A$290,'Product Result'!P$1,'Job Number'!$E$2:$E$290,'Product Result'!$A$7)</f>
        <v>0</v>
      </c>
      <c r="Q9" s="4">
        <f>SUMIFS('Job Number'!$Q$2:$Q$290,'Job Number'!$A$2:$A$290,'Product Result'!Q$1,'Job Number'!$E$2:$E$290,'Product Result'!$A$7)</f>
        <v>0</v>
      </c>
      <c r="R9" s="4">
        <f>SUMIFS('Job Number'!$Q$2:$Q$290,'Job Number'!$A$2:$A$290,'Product Result'!R$1,'Job Number'!$E$2:$E$290,'Product Result'!$A$7)</f>
        <v>0</v>
      </c>
      <c r="S9" s="4">
        <f>SUMIFS('Job Number'!$Q$2:$Q$290,'Job Number'!$A$2:$A$290,'Product Result'!S$1,'Job Number'!$E$2:$E$290,'Product Result'!$A$7)</f>
        <v>0</v>
      </c>
      <c r="T9" s="4">
        <f>SUMIFS('Job Number'!$Q$2:$Q$290,'Job Number'!$A$2:$A$290,'Product Result'!T$1,'Job Number'!$E$2:$E$290,'Product Result'!$A$7)</f>
        <v>0</v>
      </c>
      <c r="U9" s="4">
        <f>SUMIFS('Job Number'!$Q$2:$Q$290,'Job Number'!$A$2:$A$290,'Product Result'!U$1,'Job Number'!$E$2:$E$290,'Product Result'!$A$7)</f>
        <v>0</v>
      </c>
      <c r="V9" s="4">
        <f>SUMIFS('Job Number'!$Q$2:$Q$290,'Job Number'!$A$2:$A$290,'Product Result'!V$1,'Job Number'!$E$2:$E$290,'Product Result'!$A$7)</f>
        <v>0</v>
      </c>
      <c r="W9" s="4">
        <f>SUMIFS('Job Number'!$Q$2:$Q$290,'Job Number'!$A$2:$A$290,'Product Result'!W$1,'Job Number'!$E$2:$E$290,'Product Result'!$A$7)</f>
        <v>0</v>
      </c>
      <c r="X9" s="4">
        <f>SUMIFS('Job Number'!$Q$2:$Q$290,'Job Number'!$A$2:$A$290,'Product Result'!X$1,'Job Number'!$E$2:$E$290,'Product Result'!$A$7)</f>
        <v>0</v>
      </c>
      <c r="Y9" s="4">
        <f>SUMIFS('Job Number'!$Q$2:$Q$290,'Job Number'!$A$2:$A$290,'Product Result'!Y$1,'Job Number'!$E$2:$E$290,'Product Result'!$A$7)</f>
        <v>0</v>
      </c>
      <c r="Z9" s="4">
        <f>SUMIFS('Job Number'!$Q$2:$Q$290,'Job Number'!$A$2:$A$290,'Product Result'!Z$1,'Job Number'!$E$2:$E$290,'Product Result'!$A$7)</f>
        <v>0</v>
      </c>
      <c r="AA9" s="4">
        <f>SUMIFS('Job Number'!$Q$2:$Q$290,'Job Number'!$A$2:$A$290,'Product Result'!AA$1,'Job Number'!$E$2:$E$290,'Product Result'!$A$7)</f>
        <v>0</v>
      </c>
      <c r="AB9" s="4">
        <f>SUMIFS('Job Number'!$Q$2:$Q$290,'Job Number'!$A$2:$A$290,'Product Result'!AB$1,'Job Number'!$E$2:$E$290,'Product Result'!$A$7)</f>
        <v>0</v>
      </c>
      <c r="AC9" s="4">
        <f>SUMIFS('Job Number'!$Q$2:$Q$290,'Job Number'!$A$2:$A$290,'Product Result'!AC$1,'Job Number'!$E$2:$E$290,'Product Result'!$A$7)</f>
        <v>0</v>
      </c>
      <c r="AD9" s="4">
        <f>SUMIFS('Job Number'!$Q$2:$Q$290,'Job Number'!$A$2:$A$290,'Product Result'!AD$1,'Job Number'!$E$2:$E$290,'Product Result'!$A$7)</f>
        <v>0</v>
      </c>
      <c r="AE9" s="4">
        <f>SUMIFS('Job Number'!$Q$2:$Q$290,'Job Number'!$A$2:$A$290,'Product Result'!AE$1,'Job Number'!$E$2:$E$290,'Product Result'!$A$7)</f>
        <v>0</v>
      </c>
      <c r="AF9" s="4">
        <f>SUMIFS('Job Number'!$Q$2:$Q$290,'Job Number'!$A$2:$A$290,'Product Result'!AF$1,'Job Number'!$E$2:$E$290,'Product Result'!$A$7)</f>
        <v>0</v>
      </c>
      <c r="AG9" s="4">
        <f>SUMIFS('Job Number'!$Q$2:$Q$290,'Job Number'!$A$2:$A$290,'Product Result'!AG$1,'Job Number'!$E$2:$E$290,'Product Result'!$A$7)</f>
        <v>0</v>
      </c>
      <c r="AH9" s="4">
        <f>SUMIFS('Job Number'!$Q$2:$Q$290,'Job Number'!$A$2:$A$290,'Product Result'!AH$1,'Job Number'!$E$2:$E$290,'Product Result'!$A$7)</f>
        <v>0</v>
      </c>
    </row>
    <row r="10" spans="1:34" ht="15.75" thickBot="1">
      <c r="B10" s="183">
        <f>IFERROR(B9/B7,0)</f>
        <v>0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 t="str">
        <f t="shared" si="1"/>
        <v/>
      </c>
      <c r="H10" s="6" t="str">
        <f t="shared" si="1"/>
        <v/>
      </c>
      <c r="I10" s="6" t="str">
        <f t="shared" si="1"/>
        <v/>
      </c>
      <c r="J10" s="6" t="str">
        <f t="shared" si="1"/>
        <v/>
      </c>
      <c r="K10" s="6" t="str">
        <f t="shared" si="1"/>
        <v/>
      </c>
      <c r="L10" s="6" t="str">
        <f t="shared" si="1"/>
        <v/>
      </c>
      <c r="M10" s="6" t="str">
        <f t="shared" si="1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6" t="str">
        <f t="shared" si="1"/>
        <v/>
      </c>
      <c r="S10" s="6" t="str">
        <f t="shared" si="1"/>
        <v/>
      </c>
      <c r="T10" s="6" t="str">
        <f t="shared" si="1"/>
        <v/>
      </c>
      <c r="U10" s="6" t="str">
        <f t="shared" si="1"/>
        <v/>
      </c>
      <c r="V10" s="6" t="str">
        <f t="shared" si="1"/>
        <v/>
      </c>
      <c r="W10" s="6" t="str">
        <f t="shared" si="1"/>
        <v/>
      </c>
      <c r="X10" s="6" t="str">
        <f t="shared" si="1"/>
        <v/>
      </c>
      <c r="Y10" s="6" t="str">
        <f t="shared" si="1"/>
        <v/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  <c r="AH10" s="6" t="str">
        <f>IFERROR(AH9/AH7,"")</f>
        <v/>
      </c>
    </row>
    <row r="11" spans="1:34" ht="15.75" thickBot="1"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</row>
    <row r="12" spans="1:34">
      <c r="A12" s="186" t="str">
        <f>'FG TYPE'!B4</f>
        <v>W01-03000026</v>
      </c>
      <c r="B12" s="214">
        <f>SUM(D12:AG12)</f>
        <v>0</v>
      </c>
      <c r="C12" s="1" t="s">
        <v>1</v>
      </c>
      <c r="D12" s="249">
        <f>SUMIFS('Job Number'!$K$2:$K$290,'Job Number'!$A$2:$A$290,'Product Result'!D$1,'Job Number'!$E$2:$E$290,'Product Result'!$A$12)</f>
        <v>0</v>
      </c>
      <c r="E12" s="249">
        <f>SUMIFS('Job Number'!$K$2:$K$290,'Job Number'!$A$2:$A$290,'Product Result'!E$1,'Job Number'!$E$2:$E$290,'Product Result'!$A$12)</f>
        <v>0</v>
      </c>
      <c r="F12" s="249">
        <f>SUMIFS('Job Number'!$K$2:$K$290,'Job Number'!$A$2:$A$290,'Product Result'!F$1,'Job Number'!$E$2:$E$290,'Product Result'!$A$12)</f>
        <v>0</v>
      </c>
      <c r="G12" s="249">
        <f>SUMIFS('Job Number'!$K$2:$K$290,'Job Number'!$A$2:$A$290,'Product Result'!G$1,'Job Number'!$E$2:$E$290,'Product Result'!$A$12)</f>
        <v>0</v>
      </c>
      <c r="H12" s="249">
        <f>SUMIFS('Job Number'!$K$2:$K$290,'Job Number'!$A$2:$A$290,'Product Result'!H$1,'Job Number'!$E$2:$E$290,'Product Result'!$A$12)</f>
        <v>0</v>
      </c>
      <c r="I12" s="249">
        <f>SUMIFS('Job Number'!$K$2:$K$290,'Job Number'!$A$2:$A$290,'Product Result'!I$1,'Job Number'!$E$2:$E$290,'Product Result'!$A$12)</f>
        <v>0</v>
      </c>
      <c r="J12" s="249">
        <f>SUMIFS('Job Number'!$K$2:$K$290,'Job Number'!$A$2:$A$290,'Product Result'!J$1,'Job Number'!$E$2:$E$290,'Product Result'!$A$12)</f>
        <v>0</v>
      </c>
      <c r="K12" s="249">
        <f>SUMIFS('Job Number'!$K$2:$K$290,'Job Number'!$A$2:$A$290,'Product Result'!K$1,'Job Number'!$E$2:$E$290,'Product Result'!$A$12)</f>
        <v>0</v>
      </c>
      <c r="L12" s="249">
        <f>SUMIFS('Job Number'!$K$2:$K$290,'Job Number'!$A$2:$A$290,'Product Result'!L$1,'Job Number'!$E$2:$E$290,'Product Result'!$A$12)</f>
        <v>0</v>
      </c>
      <c r="M12" s="249">
        <f>SUMIFS('Job Number'!$K$2:$K$290,'Job Number'!$A$2:$A$290,'Product Result'!M$1,'Job Number'!$E$2:$E$290,'Product Result'!$A$12)</f>
        <v>0</v>
      </c>
      <c r="N12" s="249">
        <f>SUMIFS('Job Number'!$K$2:$K$290,'Job Number'!$A$2:$A$290,'Product Result'!N$1,'Job Number'!$E$2:$E$290,'Product Result'!$A$12)</f>
        <v>0</v>
      </c>
      <c r="O12" s="249">
        <f>SUMIFS('Job Number'!$K$2:$K$290,'Job Number'!$A$2:$A$290,'Product Result'!O$1,'Job Number'!$E$2:$E$290,'Product Result'!$A$12)</f>
        <v>0</v>
      </c>
      <c r="P12" s="249">
        <f>SUMIFS('Job Number'!$K$2:$K$290,'Job Number'!$A$2:$A$290,'Product Result'!P$1,'Job Number'!$E$2:$E$290,'Product Result'!$A$12)</f>
        <v>0</v>
      </c>
      <c r="Q12" s="249">
        <f>SUMIFS('Job Number'!$K$2:$K$290,'Job Number'!$A$2:$A$290,'Product Result'!Q$1,'Job Number'!$E$2:$E$290,'Product Result'!$A$12)</f>
        <v>0</v>
      </c>
      <c r="R12" s="249">
        <f>SUMIFS('Job Number'!$K$2:$K$290,'Job Number'!$A$2:$A$290,'Product Result'!R$1,'Job Number'!$E$2:$E$290,'Product Result'!$A$12)</f>
        <v>0</v>
      </c>
      <c r="S12" s="249">
        <f>SUMIFS('Job Number'!$K$2:$K$290,'Job Number'!$A$2:$A$290,'Product Result'!S$1,'Job Number'!$E$2:$E$290,'Product Result'!$A$12)</f>
        <v>0</v>
      </c>
      <c r="T12" s="249">
        <f>SUMIFS('Job Number'!$K$2:$K$290,'Job Number'!$A$2:$A$290,'Product Result'!T$1,'Job Number'!$E$2:$E$290,'Product Result'!$A$12)</f>
        <v>0</v>
      </c>
      <c r="U12" s="249">
        <f>SUMIFS('Job Number'!$K$2:$K$290,'Job Number'!$A$2:$A$290,'Product Result'!U$1,'Job Number'!$E$2:$E$290,'Product Result'!$A$12)</f>
        <v>0</v>
      </c>
      <c r="V12" s="249">
        <f>SUMIFS('Job Number'!$K$2:$K$290,'Job Number'!$A$2:$A$290,'Product Result'!V$1,'Job Number'!$E$2:$E$290,'Product Result'!$A$12)</f>
        <v>0</v>
      </c>
      <c r="W12" s="249">
        <f>SUMIFS('Job Number'!$K$2:$K$290,'Job Number'!$A$2:$A$290,'Product Result'!W$1,'Job Number'!$E$2:$E$290,'Product Result'!$A$12)</f>
        <v>0</v>
      </c>
      <c r="X12" s="249">
        <f>SUMIFS('Job Number'!$K$2:$K$290,'Job Number'!$A$2:$A$290,'Product Result'!X$1,'Job Number'!$E$2:$E$290,'Product Result'!$A$12)</f>
        <v>0</v>
      </c>
      <c r="Y12" s="249">
        <f>SUMIFS('Job Number'!$K$2:$K$290,'Job Number'!$A$2:$A$290,'Product Result'!Y$1,'Job Number'!$E$2:$E$290,'Product Result'!$A$12)</f>
        <v>0</v>
      </c>
      <c r="Z12" s="249">
        <f>SUMIFS('Job Number'!$K$2:$K$290,'Job Number'!$A$2:$A$290,'Product Result'!Z$1,'Job Number'!$E$2:$E$290,'Product Result'!$A$12)</f>
        <v>0</v>
      </c>
      <c r="AA12" s="249">
        <f>SUMIFS('Job Number'!$K$2:$K$290,'Job Number'!$A$2:$A$290,'Product Result'!AA$1,'Job Number'!$E$2:$E$290,'Product Result'!$A$12)</f>
        <v>0</v>
      </c>
      <c r="AB12" s="249">
        <f>SUMIFS('Job Number'!$K$2:$K$290,'Job Number'!$A$2:$A$290,'Product Result'!AB$1,'Job Number'!$E$2:$E$290,'Product Result'!$A$12)</f>
        <v>0</v>
      </c>
      <c r="AC12" s="249">
        <f>SUMIFS('Job Number'!$K$2:$K$290,'Job Number'!$A$2:$A$290,'Product Result'!AC$1,'Job Number'!$E$2:$E$290,'Product Result'!$A$12)</f>
        <v>0</v>
      </c>
      <c r="AD12" s="249">
        <f>SUMIFS('Job Number'!$K$2:$K$290,'Job Number'!$A$2:$A$290,'Product Result'!AD$1,'Job Number'!$E$2:$E$290,'Product Result'!$A$12)</f>
        <v>0</v>
      </c>
      <c r="AE12" s="249">
        <f>SUMIFS('Job Number'!$K$2:$K$290,'Job Number'!$A$2:$A$290,'Product Result'!AE$1,'Job Number'!$E$2:$E$290,'Product Result'!$A$12)</f>
        <v>0</v>
      </c>
      <c r="AF12" s="249">
        <f>SUMIFS('Job Number'!$K$2:$K$290,'Job Number'!$A$2:$A$290,'Product Result'!AF$1,'Job Number'!$E$2:$E$290,'Product Result'!$A$12)</f>
        <v>0</v>
      </c>
      <c r="AG12" s="249">
        <f>SUMIFS('Job Number'!$K$2:$K$290,'Job Number'!$A$2:$A$290,'Product Result'!AG$1,'Job Number'!$E$2:$E$290,'Product Result'!$A$12)</f>
        <v>0</v>
      </c>
      <c r="AH12" s="249">
        <f>SUMIFS('Job Number'!$K$2:$K$290,'Job Number'!$A$2:$A$290,'Product Result'!AH$1,'Job Number'!$E$2:$E$290,'Product Result'!$A$12)</f>
        <v>0</v>
      </c>
    </row>
    <row r="13" spans="1:34">
      <c r="A13" s="186" t="str">
        <f>'FG TYPE'!C4</f>
        <v>0,200 A</v>
      </c>
      <c r="B13" s="183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  <c r="AH13" s="5" t="str">
        <f>IFERROR(AH12/#REF!,"")</f>
        <v/>
      </c>
    </row>
    <row r="14" spans="1:34">
      <c r="B14" s="64">
        <f>SUM(D14:AG14)-AE14-X14-Q14-J14</f>
        <v>0</v>
      </c>
      <c r="C14" s="1" t="s">
        <v>3</v>
      </c>
      <c r="D14" s="4">
        <f>SUMIFS('Job Number'!$Q$2:$Q$290,'Job Number'!$A$2:$A$290,'Product Result'!D$1,'Job Number'!$E$2:$E$290,'Product Result'!$A$12)</f>
        <v>0</v>
      </c>
      <c r="E14" s="4">
        <f>SUMIFS('Job Number'!$Q$2:$Q$290,'Job Number'!$A$2:$A$290,'Product Result'!E$1,'Job Number'!$E$2:$E$290,'Product Result'!$A$12)</f>
        <v>0</v>
      </c>
      <c r="F14" s="4">
        <f>SUMIFS('Job Number'!$Q$2:$Q$290,'Job Number'!$A$2:$A$290,'Product Result'!F$1,'Job Number'!$E$2:$E$290,'Product Result'!$A$12)</f>
        <v>0</v>
      </c>
      <c r="G14" s="4">
        <f>SUMIFS('Job Number'!$Q$2:$Q$290,'Job Number'!$A$2:$A$290,'Product Result'!G$1,'Job Number'!$E$2:$E$290,'Product Result'!$A$12)</f>
        <v>0</v>
      </c>
      <c r="H14" s="4">
        <f>SUMIFS('Job Number'!$Q$2:$Q$290,'Job Number'!$A$2:$A$290,'Product Result'!H$1,'Job Number'!$E$2:$E$290,'Product Result'!$A$12)</f>
        <v>0</v>
      </c>
      <c r="I14" s="4">
        <f>SUMIFS('Job Number'!$Q$2:$Q$290,'Job Number'!$A$2:$A$290,'Product Result'!I$1,'Job Number'!$E$2:$E$290,'Product Result'!$A$12)</f>
        <v>0</v>
      </c>
      <c r="J14" s="4">
        <f>SUMIFS('Job Number'!$Q$2:$Q$290,'Job Number'!$A$2:$A$290,'Product Result'!J$1,'Job Number'!$E$2:$E$290,'Product Result'!$A$12)</f>
        <v>0</v>
      </c>
      <c r="K14" s="4">
        <f>SUMIFS('Job Number'!$Q$2:$Q$290,'Job Number'!$A$2:$A$290,'Product Result'!K$1,'Job Number'!$E$2:$E$290,'Product Result'!$A$12)</f>
        <v>0</v>
      </c>
      <c r="L14" s="4">
        <f>SUMIFS('Job Number'!$Q$2:$Q$290,'Job Number'!$A$2:$A$290,'Product Result'!L$1,'Job Number'!$E$2:$E$290,'Product Result'!$A$12)</f>
        <v>0</v>
      </c>
      <c r="M14" s="4">
        <f>SUMIFS('Job Number'!$Q$2:$Q$290,'Job Number'!$A$2:$A$290,'Product Result'!M$1,'Job Number'!$E$2:$E$290,'Product Result'!$A$12)</f>
        <v>0</v>
      </c>
      <c r="N14" s="4">
        <f>SUMIFS('Job Number'!$Q$2:$Q$290,'Job Number'!$A$2:$A$290,'Product Result'!N$1,'Job Number'!$E$2:$E$290,'Product Result'!$A$12)</f>
        <v>0</v>
      </c>
      <c r="O14" s="4">
        <f>SUMIFS('Job Number'!$Q$2:$Q$290,'Job Number'!$A$2:$A$290,'Product Result'!O$1,'Job Number'!$E$2:$E$290,'Product Result'!$A$12)</f>
        <v>0</v>
      </c>
      <c r="P14" s="4">
        <f>SUMIFS('Job Number'!$Q$2:$Q$290,'Job Number'!$A$2:$A$290,'Product Result'!P$1,'Job Number'!$E$2:$E$290,'Product Result'!$A$12)</f>
        <v>0</v>
      </c>
      <c r="Q14" s="4">
        <f>SUMIFS('Job Number'!$Q$2:$Q$290,'Job Number'!$A$2:$A$290,'Product Result'!Q$1,'Job Number'!$E$2:$E$290,'Product Result'!$A$12)</f>
        <v>0</v>
      </c>
      <c r="R14" s="4">
        <f>SUMIFS('Job Number'!$Q$2:$Q$290,'Job Number'!$A$2:$A$290,'Product Result'!R$1,'Job Number'!$E$2:$E$290,'Product Result'!$A$12)</f>
        <v>0</v>
      </c>
      <c r="S14" s="4">
        <f>SUMIFS('Job Number'!$Q$2:$Q$290,'Job Number'!$A$2:$A$290,'Product Result'!S$1,'Job Number'!$E$2:$E$290,'Product Result'!$A$12)</f>
        <v>0</v>
      </c>
      <c r="T14" s="4">
        <f>SUMIFS('Job Number'!$Q$2:$Q$290,'Job Number'!$A$2:$A$290,'Product Result'!T$1,'Job Number'!$E$2:$E$290,'Product Result'!$A$12)</f>
        <v>0</v>
      </c>
      <c r="U14" s="4">
        <f>SUMIFS('Job Number'!$Q$2:$Q$290,'Job Number'!$A$2:$A$290,'Product Result'!U$1,'Job Number'!$E$2:$E$290,'Product Result'!$A$12)</f>
        <v>0</v>
      </c>
      <c r="V14" s="4">
        <f>SUMIFS('Job Number'!$Q$2:$Q$290,'Job Number'!$A$2:$A$290,'Product Result'!V$1,'Job Number'!$E$2:$E$290,'Product Result'!$A$12)</f>
        <v>0</v>
      </c>
      <c r="W14" s="4">
        <f>SUMIFS('Job Number'!$Q$2:$Q$290,'Job Number'!$A$2:$A$290,'Product Result'!W$1,'Job Number'!$E$2:$E$290,'Product Result'!$A$12)</f>
        <v>0</v>
      </c>
      <c r="X14" s="4">
        <f>SUMIFS('Job Number'!$Q$2:$Q$290,'Job Number'!$A$2:$A$290,'Product Result'!X$1,'Job Number'!$E$2:$E$290,'Product Result'!$A$12)</f>
        <v>0</v>
      </c>
      <c r="Y14" s="4">
        <f>SUMIFS('Job Number'!$Q$2:$Q$290,'Job Number'!$A$2:$A$290,'Product Result'!Y$1,'Job Number'!$E$2:$E$290,'Product Result'!$A$12)</f>
        <v>0</v>
      </c>
      <c r="Z14" s="4">
        <f>SUMIFS('Job Number'!$Q$2:$Q$290,'Job Number'!$A$2:$A$290,'Product Result'!Z$1,'Job Number'!$E$2:$E$290,'Product Result'!$A$12)</f>
        <v>0</v>
      </c>
      <c r="AA14" s="4">
        <f>SUMIFS('Job Number'!$Q$2:$Q$290,'Job Number'!$A$2:$A$290,'Product Result'!AA$1,'Job Number'!$E$2:$E$290,'Product Result'!$A$12)</f>
        <v>0</v>
      </c>
      <c r="AB14" s="4">
        <f>SUMIFS('Job Number'!$Q$2:$Q$290,'Job Number'!$A$2:$A$290,'Product Result'!AB$1,'Job Number'!$E$2:$E$290,'Product Result'!$A$12)</f>
        <v>0</v>
      </c>
      <c r="AC14" s="4">
        <f>SUMIFS('Job Number'!$Q$2:$Q$290,'Job Number'!$A$2:$A$290,'Product Result'!AC$1,'Job Number'!$E$2:$E$290,'Product Result'!$A$12)</f>
        <v>0</v>
      </c>
      <c r="AD14" s="4">
        <f>SUMIFS('Job Number'!$Q$2:$Q$290,'Job Number'!$A$2:$A$290,'Product Result'!AD$1,'Job Number'!$E$2:$E$290,'Product Result'!$A$12)</f>
        <v>0</v>
      </c>
      <c r="AE14" s="4">
        <f>SUMIFS('Job Number'!$Q$2:$Q$290,'Job Number'!$A$2:$A$290,'Product Result'!AE$1,'Job Number'!$E$2:$E$290,'Product Result'!$A$12)</f>
        <v>0</v>
      </c>
      <c r="AF14" s="4">
        <f>SUMIFS('Job Number'!$Q$2:$Q$290,'Job Number'!$A$2:$A$290,'Product Result'!AF$1,'Job Number'!$E$2:$E$290,'Product Result'!$A$12)</f>
        <v>0</v>
      </c>
      <c r="AG14" s="4">
        <f>SUMIFS('Job Number'!$Q$2:$Q$290,'Job Number'!$A$2:$A$290,'Product Result'!AG$1,'Job Number'!$E$2:$E$290,'Product Result'!$A$12)</f>
        <v>0</v>
      </c>
      <c r="AH14" s="4">
        <f>SUMIFS('Job Number'!$Q$2:$Q$290,'Job Number'!$A$2:$A$290,'Product Result'!AH$1,'Job Number'!$E$2:$E$290,'Product Result'!$A$12)</f>
        <v>0</v>
      </c>
    </row>
    <row r="15" spans="1:34" ht="15.75" thickBot="1">
      <c r="B15" s="183">
        <f>IFERROR(B14/B12,0)</f>
        <v>0</v>
      </c>
      <c r="C15" s="1" t="s">
        <v>4</v>
      </c>
      <c r="D15" s="6" t="str">
        <f t="shared" ref="D15:AG15" si="2">IFERROR(D14/D12,"")</f>
        <v/>
      </c>
      <c r="E15" s="6" t="str">
        <f t="shared" si="2"/>
        <v/>
      </c>
      <c r="F15" s="6" t="str">
        <f t="shared" si="2"/>
        <v/>
      </c>
      <c r="G15" s="6" t="str">
        <f t="shared" si="2"/>
        <v/>
      </c>
      <c r="H15" s="6" t="str">
        <f t="shared" si="2"/>
        <v/>
      </c>
      <c r="I15" s="6" t="str">
        <f t="shared" si="2"/>
        <v/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 t="str">
        <f t="shared" si="2"/>
        <v/>
      </c>
      <c r="P15" s="6" t="str">
        <f t="shared" si="2"/>
        <v/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 t="str">
        <f t="shared" si="2"/>
        <v/>
      </c>
      <c r="U15" s="6" t="str">
        <f t="shared" si="2"/>
        <v/>
      </c>
      <c r="V15" s="6" t="str">
        <f t="shared" si="2"/>
        <v/>
      </c>
      <c r="W15" s="6" t="str">
        <f t="shared" si="2"/>
        <v/>
      </c>
      <c r="X15" s="6" t="str">
        <f t="shared" si="2"/>
        <v/>
      </c>
      <c r="Y15" s="6" t="str">
        <f t="shared" si="2"/>
        <v/>
      </c>
      <c r="Z15" s="6" t="str">
        <f t="shared" si="2"/>
        <v/>
      </c>
      <c r="AA15" s="6" t="str">
        <f t="shared" si="2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  <c r="AH15" s="6" t="str">
        <f>IFERROR(AH14/AH12,"")</f>
        <v/>
      </c>
    </row>
    <row r="16" spans="1:34" ht="15.75" thickBot="1"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</row>
    <row r="17" spans="1:34">
      <c r="A17" s="187" t="str">
        <f>'FG TYPE'!B5</f>
        <v>W01-03000020</v>
      </c>
      <c r="B17" s="214">
        <f>SUM(D17:AG17)</f>
        <v>1608.2200000000003</v>
      </c>
      <c r="C17" s="1" t="s">
        <v>1</v>
      </c>
      <c r="D17" s="249">
        <f>SUMIFS('Job Number'!$K$2:$K$290,'Job Number'!$A$2:$A$290,'Product Result'!D$1,'Job Number'!$E$2:$E$290,'Product Result'!$A$17)</f>
        <v>0</v>
      </c>
      <c r="E17" s="249">
        <f>SUMIFS('Job Number'!$K$2:$K$290,'Job Number'!$A$2:$A$290,'Product Result'!E$1,'Job Number'!$E$2:$E$290,'Product Result'!$A$17)</f>
        <v>0</v>
      </c>
      <c r="F17" s="249">
        <f>SUMIFS('Job Number'!$K$2:$K$290,'Job Number'!$A$2:$A$290,'Product Result'!F$1,'Job Number'!$E$2:$E$290,'Product Result'!$A$17)</f>
        <v>0</v>
      </c>
      <c r="G17" s="249">
        <f>SUMIFS('Job Number'!$K$2:$K$290,'Job Number'!$A$2:$A$290,'Product Result'!G$1,'Job Number'!$E$2:$E$290,'Product Result'!$A$17)</f>
        <v>0</v>
      </c>
      <c r="H17" s="249">
        <f>SUMIFS('Job Number'!$K$2:$K$290,'Job Number'!$A$2:$A$290,'Product Result'!H$1,'Job Number'!$E$2:$E$290,'Product Result'!$A$17)</f>
        <v>120.26</v>
      </c>
      <c r="I17" s="249">
        <f>SUMIFS('Job Number'!$K$2:$K$290,'Job Number'!$A$2:$A$290,'Product Result'!I$1,'Job Number'!$E$2:$E$290,'Product Result'!$A$17)</f>
        <v>76.84</v>
      </c>
      <c r="J17" s="249">
        <f>SUMIFS('Job Number'!$K$2:$K$290,'Job Number'!$A$2:$A$290,'Product Result'!J$1,'Job Number'!$E$2:$E$290,'Product Result'!$A$17)</f>
        <v>0</v>
      </c>
      <c r="K17" s="249">
        <f>SUMIFS('Job Number'!$K$2:$K$290,'Job Number'!$A$2:$A$290,'Product Result'!K$1,'Job Number'!$E$2:$E$290,'Product Result'!$A$17)</f>
        <v>0</v>
      </c>
      <c r="L17" s="249">
        <f>SUMIFS('Job Number'!$K$2:$K$290,'Job Number'!$A$2:$A$290,'Product Result'!L$1,'Job Number'!$E$2:$E$290,'Product Result'!$A$17)</f>
        <v>0</v>
      </c>
      <c r="M17" s="249">
        <f>SUMIFS('Job Number'!$K$2:$K$290,'Job Number'!$A$2:$A$290,'Product Result'!M$1,'Job Number'!$E$2:$E$290,'Product Result'!$A$17)</f>
        <v>0</v>
      </c>
      <c r="N17" s="249">
        <f>SUMIFS('Job Number'!$K$2:$K$290,'Job Number'!$A$2:$A$290,'Product Result'!N$1,'Job Number'!$E$2:$E$290,'Product Result'!$A$17)</f>
        <v>0</v>
      </c>
      <c r="O17" s="249">
        <f>SUMIFS('Job Number'!$K$2:$K$290,'Job Number'!$A$2:$A$290,'Product Result'!O$1,'Job Number'!$E$2:$E$290,'Product Result'!$A$17)</f>
        <v>85.8</v>
      </c>
      <c r="P17" s="249">
        <f>SUMIFS('Job Number'!$K$2:$K$290,'Job Number'!$A$2:$A$290,'Product Result'!P$1,'Job Number'!$E$2:$E$290,'Product Result'!$A$17)</f>
        <v>324.48</v>
      </c>
      <c r="Q17" s="249">
        <f>SUMIFS('Job Number'!$K$2:$K$290,'Job Number'!$A$2:$A$290,'Product Result'!Q$1,'Job Number'!$E$2:$E$290,'Product Result'!$A$17)</f>
        <v>272.16000000000003</v>
      </c>
      <c r="R17" s="249">
        <f>SUMIFS('Job Number'!$K$2:$K$290,'Job Number'!$A$2:$A$290,'Product Result'!R$1,'Job Number'!$E$2:$E$290,'Product Result'!$A$17)</f>
        <v>17.559999999999999</v>
      </c>
      <c r="S17" s="249">
        <f>SUMIFS('Job Number'!$K$2:$K$290,'Job Number'!$A$2:$A$290,'Product Result'!S$1,'Job Number'!$E$2:$E$290,'Product Result'!$A$17)</f>
        <v>0</v>
      </c>
      <c r="T17" s="249">
        <f>SUMIFS('Job Number'!$K$2:$K$290,'Job Number'!$A$2:$A$290,'Product Result'!T$1,'Job Number'!$E$2:$E$290,'Product Result'!$A$17)</f>
        <v>0</v>
      </c>
      <c r="U17" s="249">
        <f>SUMIFS('Job Number'!$K$2:$K$290,'Job Number'!$A$2:$A$290,'Product Result'!U$1,'Job Number'!$E$2:$E$290,'Product Result'!$A$17)</f>
        <v>0</v>
      </c>
      <c r="V17" s="249">
        <f>SUMIFS('Job Number'!$K$2:$K$290,'Job Number'!$A$2:$A$290,'Product Result'!V$1,'Job Number'!$E$2:$E$290,'Product Result'!$A$17)</f>
        <v>0</v>
      </c>
      <c r="W17" s="249">
        <f>SUMIFS('Job Number'!$K$2:$K$290,'Job Number'!$A$2:$A$290,'Product Result'!W$1,'Job Number'!$E$2:$E$290,'Product Result'!$A$17)</f>
        <v>334.24</v>
      </c>
      <c r="X17" s="249">
        <f>SUMIFS('Job Number'!$K$2:$K$290,'Job Number'!$A$2:$A$290,'Product Result'!X$1,'Job Number'!$E$2:$E$290,'Product Result'!$A$17)</f>
        <v>362.44</v>
      </c>
      <c r="Y17" s="249">
        <f>SUMIFS('Job Number'!$K$2:$K$290,'Job Number'!$A$2:$A$290,'Product Result'!Y$1,'Job Number'!$E$2:$E$290,'Product Result'!$A$17)</f>
        <v>14.44</v>
      </c>
      <c r="Z17" s="249">
        <f>SUMIFS('Job Number'!$K$2:$K$290,'Job Number'!$A$2:$A$290,'Product Result'!Z$1,'Job Number'!$E$2:$E$290,'Product Result'!$A$17)</f>
        <v>0</v>
      </c>
      <c r="AA17" s="249">
        <f>SUMIFS('Job Number'!$K$2:$K$290,'Job Number'!$A$2:$A$290,'Product Result'!AA$1,'Job Number'!$E$2:$E$290,'Product Result'!$A$17)</f>
        <v>0</v>
      </c>
      <c r="AB17" s="249">
        <f>SUMIFS('Job Number'!$K$2:$K$290,'Job Number'!$A$2:$A$290,'Product Result'!AB$1,'Job Number'!$E$2:$E$290,'Product Result'!$A$17)</f>
        <v>0</v>
      </c>
      <c r="AC17" s="249">
        <f>SUMIFS('Job Number'!$K$2:$K$290,'Job Number'!$A$2:$A$290,'Product Result'!AC$1,'Job Number'!$E$2:$E$290,'Product Result'!$A$17)</f>
        <v>0</v>
      </c>
      <c r="AD17" s="249">
        <f>SUMIFS('Job Number'!$K$2:$K$290,'Job Number'!$A$2:$A$290,'Product Result'!AD$1,'Job Number'!$E$2:$E$290,'Product Result'!$A$17)</f>
        <v>0</v>
      </c>
      <c r="AE17" s="249">
        <f>SUMIFS('Job Number'!$K$2:$K$290,'Job Number'!$A$2:$A$290,'Product Result'!AE$1,'Job Number'!$E$2:$E$290,'Product Result'!$A$17)</f>
        <v>0</v>
      </c>
      <c r="AF17" s="249">
        <f>SUMIFS('Job Number'!$K$2:$K$290,'Job Number'!$A$2:$A$290,'Product Result'!AF$1,'Job Number'!$E$2:$E$290,'Product Result'!$A$17)</f>
        <v>0</v>
      </c>
      <c r="AG17" s="249">
        <f>SUMIFS('Job Number'!$K$2:$K$290,'Job Number'!$A$2:$A$290,'Product Result'!AG$1,'Job Number'!$E$2:$E$290,'Product Result'!$A$17)</f>
        <v>0</v>
      </c>
      <c r="AH17" s="249">
        <f>SUMIFS('Job Number'!$K$2:$K$290,'Job Number'!$A$2:$A$290,'Product Result'!AH$1,'Job Number'!$E$2:$E$290,'Product Result'!$A$17)</f>
        <v>0</v>
      </c>
    </row>
    <row r="18" spans="1:34">
      <c r="A18" s="187" t="str">
        <f>'FG TYPE'!C5</f>
        <v>0,160 A</v>
      </c>
      <c r="B18" s="183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  <c r="AH18" s="5" t="str">
        <f>IFERROR(AH17/#REF!,"")</f>
        <v/>
      </c>
    </row>
    <row r="19" spans="1:34">
      <c r="B19" s="64">
        <f>SUM(D19:AG19)-AE19-X19-Q19-J19</f>
        <v>0</v>
      </c>
      <c r="C19" s="1" t="s">
        <v>3</v>
      </c>
      <c r="D19" s="4">
        <f>SUMIFS('Job Number'!$Q$2:$Q$290,'Job Number'!$A$2:$A$290,'Product Result'!D$1,'Job Number'!$E$2:$E$290,'Product Result'!$A$17)</f>
        <v>0</v>
      </c>
      <c r="E19" s="4">
        <f>SUMIFS('Job Number'!$Q$2:$Q$290,'Job Number'!$A$2:$A$290,'Product Result'!E$1,'Job Number'!$E$2:$E$290,'Product Result'!$A$17)</f>
        <v>0</v>
      </c>
      <c r="F19" s="4">
        <f>SUMIFS('Job Number'!$Q$2:$Q$290,'Job Number'!$A$2:$A$290,'Product Result'!F$1,'Job Number'!$E$2:$E$290,'Product Result'!$A$17)</f>
        <v>0</v>
      </c>
      <c r="G19" s="4">
        <f>SUMIFS('Job Number'!$Q$2:$Q$290,'Job Number'!$A$2:$A$290,'Product Result'!G$1,'Job Number'!$E$2:$E$290,'Product Result'!$A$17)</f>
        <v>0</v>
      </c>
      <c r="H19" s="4">
        <f>SUMIFS('Job Number'!$Q$2:$Q$290,'Job Number'!$A$2:$A$290,'Product Result'!H$1,'Job Number'!$E$2:$E$290,'Product Result'!$A$17)</f>
        <v>0</v>
      </c>
      <c r="I19" s="4">
        <f>SUMIFS('Job Number'!$Q$2:$Q$290,'Job Number'!$A$2:$A$290,'Product Result'!I$1,'Job Number'!$E$2:$E$290,'Product Result'!$A$17)</f>
        <v>0</v>
      </c>
      <c r="J19" s="4">
        <f>SUMIFS('Job Number'!$Q$2:$Q$290,'Job Number'!$A$2:$A$290,'Product Result'!J$1,'Job Number'!$E$2:$E$290,'Product Result'!$A$17)</f>
        <v>0</v>
      </c>
      <c r="K19" s="4">
        <f>SUMIFS('Job Number'!$Q$2:$Q$290,'Job Number'!$A$2:$A$290,'Product Result'!K$1,'Job Number'!$E$2:$E$290,'Product Result'!$A$17)</f>
        <v>0</v>
      </c>
      <c r="L19" s="4">
        <f>SUMIFS('Job Number'!$Q$2:$Q$290,'Job Number'!$A$2:$A$290,'Product Result'!L$1,'Job Number'!$E$2:$E$290,'Product Result'!$A$17)</f>
        <v>0</v>
      </c>
      <c r="M19" s="4">
        <f>SUMIFS('Job Number'!$Q$2:$Q$290,'Job Number'!$A$2:$A$290,'Product Result'!M$1,'Job Number'!$E$2:$E$290,'Product Result'!$A$17)</f>
        <v>0</v>
      </c>
      <c r="N19" s="4">
        <f>SUMIFS('Job Number'!$Q$2:$Q$290,'Job Number'!$A$2:$A$290,'Product Result'!N$1,'Job Number'!$E$2:$E$290,'Product Result'!$A$17)</f>
        <v>0</v>
      </c>
      <c r="O19" s="4">
        <f>SUMIFS('Job Number'!$Q$2:$Q$290,'Job Number'!$A$2:$A$290,'Product Result'!O$1,'Job Number'!$E$2:$E$290,'Product Result'!$A$17)</f>
        <v>0</v>
      </c>
      <c r="P19" s="4">
        <f>SUMIFS('Job Number'!$Q$2:$Q$290,'Job Number'!$A$2:$A$290,'Product Result'!P$1,'Job Number'!$E$2:$E$290,'Product Result'!$A$17)</f>
        <v>0</v>
      </c>
      <c r="Q19" s="4">
        <f>SUMIFS('Job Number'!$Q$2:$Q$290,'Job Number'!$A$2:$A$290,'Product Result'!Q$1,'Job Number'!$E$2:$E$290,'Product Result'!$A$17)</f>
        <v>0</v>
      </c>
      <c r="R19" s="4">
        <f>SUMIFS('Job Number'!$Q$2:$Q$290,'Job Number'!$A$2:$A$290,'Product Result'!R$1,'Job Number'!$E$2:$E$290,'Product Result'!$A$17)</f>
        <v>0</v>
      </c>
      <c r="S19" s="4">
        <f>SUMIFS('Job Number'!$Q$2:$Q$290,'Job Number'!$A$2:$A$290,'Product Result'!S$1,'Job Number'!$E$2:$E$290,'Product Result'!$A$17)</f>
        <v>0</v>
      </c>
      <c r="T19" s="4">
        <f>SUMIFS('Job Number'!$Q$2:$Q$290,'Job Number'!$A$2:$A$290,'Product Result'!T$1,'Job Number'!$E$2:$E$290,'Product Result'!$A$17)</f>
        <v>0</v>
      </c>
      <c r="U19" s="4">
        <f>SUMIFS('Job Number'!$Q$2:$Q$290,'Job Number'!$A$2:$A$290,'Product Result'!U$1,'Job Number'!$E$2:$E$290,'Product Result'!$A$17)</f>
        <v>0</v>
      </c>
      <c r="V19" s="4">
        <f>SUMIFS('Job Number'!$Q$2:$Q$290,'Job Number'!$A$2:$A$290,'Product Result'!V$1,'Job Number'!$E$2:$E$290,'Product Result'!$A$17)</f>
        <v>0</v>
      </c>
      <c r="W19" s="4">
        <f>SUMIFS('Job Number'!$Q$2:$Q$290,'Job Number'!$A$2:$A$290,'Product Result'!W$1,'Job Number'!$E$2:$E$290,'Product Result'!$A$17)</f>
        <v>0</v>
      </c>
      <c r="X19" s="4">
        <f>SUMIFS('Job Number'!$Q$2:$Q$290,'Job Number'!$A$2:$A$290,'Product Result'!X$1,'Job Number'!$E$2:$E$290,'Product Result'!$A$17)</f>
        <v>0</v>
      </c>
      <c r="Y19" s="4">
        <f>SUMIFS('Job Number'!$Q$2:$Q$290,'Job Number'!$A$2:$A$290,'Product Result'!Y$1,'Job Number'!$E$2:$E$290,'Product Result'!$A$17)</f>
        <v>0</v>
      </c>
      <c r="Z19" s="4">
        <f>SUMIFS('Job Number'!$Q$2:$Q$290,'Job Number'!$A$2:$A$290,'Product Result'!Z$1,'Job Number'!$E$2:$E$290,'Product Result'!$A$17)</f>
        <v>0</v>
      </c>
      <c r="AA19" s="4">
        <f>SUMIFS('Job Number'!$Q$2:$Q$290,'Job Number'!$A$2:$A$290,'Product Result'!AA$1,'Job Number'!$E$2:$E$290,'Product Result'!$A$17)</f>
        <v>0</v>
      </c>
      <c r="AB19" s="4">
        <f>SUMIFS('Job Number'!$Q$2:$Q$290,'Job Number'!$A$2:$A$290,'Product Result'!AB$1,'Job Number'!$E$2:$E$290,'Product Result'!$A$17)</f>
        <v>0</v>
      </c>
      <c r="AC19" s="4">
        <f>SUMIFS('Job Number'!$Q$2:$Q$290,'Job Number'!$A$2:$A$290,'Product Result'!AC$1,'Job Number'!$E$2:$E$290,'Product Result'!$A$17)</f>
        <v>0</v>
      </c>
      <c r="AD19" s="4">
        <f>SUMIFS('Job Number'!$Q$2:$Q$290,'Job Number'!$A$2:$A$290,'Product Result'!AD$1,'Job Number'!$E$2:$E$290,'Product Result'!$A$17)</f>
        <v>0</v>
      </c>
      <c r="AE19" s="4">
        <f>SUMIFS('Job Number'!$Q$2:$Q$290,'Job Number'!$A$2:$A$290,'Product Result'!AE$1,'Job Number'!$E$2:$E$290,'Product Result'!$A$17)</f>
        <v>0</v>
      </c>
      <c r="AF19" s="4">
        <f>SUMIFS('Job Number'!$Q$2:$Q$290,'Job Number'!$A$2:$A$290,'Product Result'!AF$1,'Job Number'!$E$2:$E$290,'Product Result'!$A$17)</f>
        <v>0</v>
      </c>
      <c r="AG19" s="4">
        <f>SUMIFS('Job Number'!$Q$2:$Q$290,'Job Number'!$A$2:$A$290,'Product Result'!AG$1,'Job Number'!$E$2:$E$290,'Product Result'!$A$17)</f>
        <v>0</v>
      </c>
      <c r="AH19" s="4">
        <f>SUMIFS('Job Number'!$Q$2:$Q$290,'Job Number'!$A$2:$A$290,'Product Result'!AH$1,'Job Number'!$E$2:$E$290,'Product Result'!$A$17)</f>
        <v>0</v>
      </c>
    </row>
    <row r="20" spans="1:34" ht="15.75" thickBot="1">
      <c r="B20" s="183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>
        <f t="shared" si="3"/>
        <v>0</v>
      </c>
      <c r="I20" s="6">
        <f t="shared" si="3"/>
        <v>0</v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>
        <f t="shared" si="3"/>
        <v>0</v>
      </c>
      <c r="P20" s="6">
        <f t="shared" si="3"/>
        <v>0</v>
      </c>
      <c r="Q20" s="6">
        <f t="shared" si="3"/>
        <v>0</v>
      </c>
      <c r="R20" s="6">
        <f t="shared" si="3"/>
        <v>0</v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>
        <f t="shared" si="3"/>
        <v>0</v>
      </c>
      <c r="X20" s="6">
        <f t="shared" si="3"/>
        <v>0</v>
      </c>
      <c r="Y20" s="6">
        <f t="shared" si="3"/>
        <v>0</v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 t="str">
        <f t="shared" si="3"/>
        <v/>
      </c>
      <c r="AD20" s="6" t="str">
        <f t="shared" si="3"/>
        <v/>
      </c>
      <c r="AE20" s="6" t="str">
        <f t="shared" si="3"/>
        <v/>
      </c>
      <c r="AF20" s="6" t="str">
        <f t="shared" si="3"/>
        <v/>
      </c>
      <c r="AG20" s="6" t="str">
        <f t="shared" si="3"/>
        <v/>
      </c>
      <c r="AH20" s="6" t="str">
        <f>IFERROR(AH19/AH17,"")</f>
        <v/>
      </c>
    </row>
    <row r="21" spans="1:34" ht="15.75" thickBot="1"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</row>
    <row r="22" spans="1:34">
      <c r="A22" s="187" t="str">
        <f>'FG TYPE'!B6</f>
        <v>W01-03000004</v>
      </c>
      <c r="B22" s="214">
        <f>SUM(D22:AH22)</f>
        <v>8113.9600000000009</v>
      </c>
      <c r="C22" s="1" t="s">
        <v>1</v>
      </c>
      <c r="D22" s="249">
        <f>SUMIFS('Job Number'!$K$2:$K$290,'Job Number'!$A$2:$A$290,'Product Result'!D$1,'Job Number'!$E$2:$E$290,'Product Result'!$A$22)</f>
        <v>0</v>
      </c>
      <c r="E22" s="249">
        <f>SUMIFS('Job Number'!$K$2:$K$290,'Job Number'!$A$2:$A$290,'Product Result'!E$1,'Job Number'!$E$2:$E$290,'Product Result'!$A$22)</f>
        <v>0</v>
      </c>
      <c r="F22" s="249">
        <f>SUMIFS('Job Number'!$K$2:$K$290,'Job Number'!$A$2:$A$290,'Product Result'!F$1,'Job Number'!$E$2:$E$290,'Product Result'!$A$22)</f>
        <v>0</v>
      </c>
      <c r="G22" s="249">
        <f>SUMIFS('Job Number'!$K$2:$K$290,'Job Number'!$A$2:$A$290,'Product Result'!G$1,'Job Number'!$E$2:$E$290,'Product Result'!$A$22)</f>
        <v>372.38</v>
      </c>
      <c r="H22" s="249">
        <f>SUMIFS('Job Number'!$K$2:$K$290,'Job Number'!$A$2:$A$290,'Product Result'!H$1,'Job Number'!$E$2:$E$290,'Product Result'!$A$22)</f>
        <v>394.7</v>
      </c>
      <c r="I22" s="249">
        <f>SUMIFS('Job Number'!$K$2:$K$290,'Job Number'!$A$2:$A$290,'Product Result'!I$1,'Job Number'!$E$2:$E$290,'Product Result'!$A$22)</f>
        <v>382.02</v>
      </c>
      <c r="J22" s="249">
        <f>SUMIFS('Job Number'!$K$2:$K$290,'Job Number'!$A$2:$A$290,'Product Result'!J$1,'Job Number'!$E$2:$E$290,'Product Result'!$A$22)</f>
        <v>502.94</v>
      </c>
      <c r="K22" s="249">
        <f>SUMIFS('Job Number'!$K$2:$K$290,'Job Number'!$A$2:$A$290,'Product Result'!K$1,'Job Number'!$E$2:$E$290,'Product Result'!$A$22)</f>
        <v>486.42</v>
      </c>
      <c r="L22" s="249">
        <f>SUMIFS('Job Number'!$K$2:$K$290,'Job Number'!$A$2:$A$290,'Product Result'!L$1,'Job Number'!$E$2:$E$290,'Product Result'!$A$22)</f>
        <v>337.68</v>
      </c>
      <c r="M22" s="249">
        <f>SUMIFS('Job Number'!$K$2:$K$290,'Job Number'!$A$2:$A$290,'Product Result'!M$1,'Job Number'!$E$2:$E$290,'Product Result'!$A$22)</f>
        <v>0</v>
      </c>
      <c r="N22" s="249">
        <f>SUMIFS('Job Number'!$K$2:$K$290,'Job Number'!$A$2:$A$290,'Product Result'!N$1,'Job Number'!$E$2:$E$290,'Product Result'!$A$22)</f>
        <v>0</v>
      </c>
      <c r="O22" s="249">
        <f>SUMIFS('Job Number'!$K$2:$K$290,'Job Number'!$A$2:$A$290,'Product Result'!O$1,'Job Number'!$E$2:$E$290,'Product Result'!$A$22)</f>
        <v>275.92</v>
      </c>
      <c r="P22" s="249">
        <f>SUMIFS('Job Number'!$K$2:$K$290,'Job Number'!$A$2:$A$290,'Product Result'!P$1,'Job Number'!$E$2:$E$290,'Product Result'!$A$22)</f>
        <v>215.26</v>
      </c>
      <c r="Q22" s="249">
        <f>SUMIFS('Job Number'!$K$2:$K$290,'Job Number'!$A$2:$A$290,'Product Result'!Q$1,'Job Number'!$E$2:$E$290,'Product Result'!$A$22)</f>
        <v>427.9</v>
      </c>
      <c r="R22" s="249">
        <f>SUMIFS('Job Number'!$K$2:$K$290,'Job Number'!$A$2:$A$290,'Product Result'!R$1,'Job Number'!$E$2:$E$290,'Product Result'!$A$22)</f>
        <v>744.78</v>
      </c>
      <c r="S22" s="249">
        <f>SUMIFS('Job Number'!$K$2:$K$290,'Job Number'!$A$2:$A$290,'Product Result'!S$1,'Job Number'!$E$2:$E$290,'Product Result'!$A$22)</f>
        <v>519.84</v>
      </c>
      <c r="T22" s="249">
        <f>SUMIFS('Job Number'!$K$2:$K$290,'Job Number'!$A$2:$A$290,'Product Result'!T$1,'Job Number'!$E$2:$E$290,'Product Result'!$A$22)</f>
        <v>0</v>
      </c>
      <c r="U22" s="249">
        <f>SUMIFS('Job Number'!$K$2:$K$290,'Job Number'!$A$2:$A$290,'Product Result'!U$1,'Job Number'!$E$2:$E$290,'Product Result'!$A$22)</f>
        <v>603.9</v>
      </c>
      <c r="V22" s="249">
        <f>SUMIFS('Job Number'!$K$2:$K$290,'Job Number'!$A$2:$A$290,'Product Result'!V$1,'Job Number'!$E$2:$E$290,'Product Result'!$A$22)</f>
        <v>400.38</v>
      </c>
      <c r="W22" s="249">
        <f>SUMIFS('Job Number'!$K$2:$K$290,'Job Number'!$A$2:$A$290,'Product Result'!W$1,'Job Number'!$E$2:$E$290,'Product Result'!$A$22)</f>
        <v>342.5</v>
      </c>
      <c r="X22" s="249">
        <f>SUMIFS('Job Number'!$K$2:$K$290,'Job Number'!$A$2:$A$290,'Product Result'!X$1,'Job Number'!$E$2:$E$290,'Product Result'!$A$22)</f>
        <v>195.42</v>
      </c>
      <c r="Y22" s="249">
        <f>SUMIFS('Job Number'!$K$2:$K$290,'Job Number'!$A$2:$A$290,'Product Result'!Y$1,'Job Number'!$E$2:$E$290,'Product Result'!$A$22)</f>
        <v>366.32</v>
      </c>
      <c r="Z22" s="249">
        <f>SUMIFS('Job Number'!$K$2:$K$290,'Job Number'!$A$2:$A$290,'Product Result'!Z$1,'Job Number'!$E$2:$E$290,'Product Result'!$A$22)</f>
        <v>247.02</v>
      </c>
      <c r="AA22" s="249">
        <f>SUMIFS('Job Number'!$K$2:$K$290,'Job Number'!$A$2:$A$290,'Product Result'!AA$1,'Job Number'!$E$2:$E$290,'Product Result'!$A$22)</f>
        <v>0</v>
      </c>
      <c r="AB22" s="249">
        <f>SUMIFS('Job Number'!$K$2:$K$290,'Job Number'!$A$2:$A$290,'Product Result'!AB$1,'Job Number'!$E$2:$E$290,'Product Result'!$A$22)</f>
        <v>357.84</v>
      </c>
      <c r="AC22" s="249">
        <f>SUMIFS('Job Number'!$K$2:$K$290,'Job Number'!$A$2:$A$290,'Product Result'!AC$1,'Job Number'!$E$2:$E$290,'Product Result'!$A$22)</f>
        <v>380.34</v>
      </c>
      <c r="AD22" s="249">
        <f>SUMIFS('Job Number'!$K$2:$K$290,'Job Number'!$A$2:$A$290,'Product Result'!AD$1,'Job Number'!$E$2:$E$290,'Product Result'!$A$22)</f>
        <v>254.38</v>
      </c>
      <c r="AE22" s="249">
        <f>SUMIFS('Job Number'!$K$2:$K$290,'Job Number'!$A$2:$A$290,'Product Result'!AE$1,'Job Number'!$E$2:$E$290,'Product Result'!$A$22)</f>
        <v>306.02</v>
      </c>
      <c r="AF22" s="249">
        <f>SUMIFS('Job Number'!$K$2:$K$290,'Job Number'!$A$2:$A$290,'Product Result'!AF$1,'Job Number'!$E$2:$E$290,'Product Result'!$A$22)</f>
        <v>0</v>
      </c>
      <c r="AG22" s="249">
        <f>SUMIFS('Job Number'!$K$2:$K$290,'Job Number'!$A$2:$A$290,'Product Result'!AG$1,'Job Number'!$E$2:$E$290,'Product Result'!$A$22)</f>
        <v>0</v>
      </c>
      <c r="AH22" s="249">
        <f>SUMIFS('Job Number'!$K$2:$K$290,'Job Number'!$A$2:$A$290,'Product Result'!AH$1,'Job Number'!$E$2:$E$290,'Product Result'!$A$22)</f>
        <v>0</v>
      </c>
    </row>
    <row r="23" spans="1:34">
      <c r="A23" s="187" t="str">
        <f>'FG TYPE'!C6</f>
        <v>0,080 A</v>
      </c>
      <c r="B23" s="183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  <c r="AH23" s="5" t="str">
        <f>IFERROR(AH22/#REF!,"")</f>
        <v/>
      </c>
    </row>
    <row r="24" spans="1:34">
      <c r="B24" s="64">
        <f>SUM(D24:AG24)-AE24-X24-Q24-J24</f>
        <v>0</v>
      </c>
      <c r="C24" s="1" t="s">
        <v>3</v>
      </c>
      <c r="D24" s="4">
        <f>SUMIFS('Job Number'!$Q$2:$Q$290,'Job Number'!$A$2:$A$290,'Product Result'!D$1,'Job Number'!$E$2:$E$290,'Product Result'!$A$22)</f>
        <v>0</v>
      </c>
      <c r="E24" s="4">
        <f>SUMIFS('Job Number'!$Q$2:$Q$290,'Job Number'!$A$2:$A$290,'Product Result'!E$1,'Job Number'!$E$2:$E$290,'Product Result'!$A$22)</f>
        <v>0</v>
      </c>
      <c r="F24" s="4">
        <f>SUMIFS('Job Number'!$Q$2:$Q$290,'Job Number'!$A$2:$A$290,'Product Result'!F$1,'Job Number'!$E$2:$E$290,'Product Result'!$A$22)</f>
        <v>0</v>
      </c>
      <c r="G24" s="4">
        <f>SUMIFS('Job Number'!$Q$2:$Q$290,'Job Number'!$A$2:$A$290,'Product Result'!G$1,'Job Number'!$E$2:$E$290,'Product Result'!$A$22)</f>
        <v>0</v>
      </c>
      <c r="H24" s="4">
        <f>SUMIFS('Job Number'!$Q$2:$Q$290,'Job Number'!$A$2:$A$290,'Product Result'!H$1,'Job Number'!$E$2:$E$290,'Product Result'!$A$22)</f>
        <v>0</v>
      </c>
      <c r="I24" s="4">
        <f>SUMIFS('Job Number'!$Q$2:$Q$290,'Job Number'!$A$2:$A$290,'Product Result'!I$1,'Job Number'!$E$2:$E$290,'Product Result'!$A$22)</f>
        <v>0</v>
      </c>
      <c r="J24" s="4">
        <f>SUMIFS('Job Number'!$Q$2:$Q$290,'Job Number'!$A$2:$A$290,'Product Result'!J$1,'Job Number'!$E$2:$E$290,'Product Result'!$A$22)</f>
        <v>0</v>
      </c>
      <c r="K24" s="4">
        <f>SUMIFS('Job Number'!$Q$2:$Q$290,'Job Number'!$A$2:$A$290,'Product Result'!K$1,'Job Number'!$E$2:$E$290,'Product Result'!$A$22)</f>
        <v>0</v>
      </c>
      <c r="L24" s="4">
        <f>SUMIFS('Job Number'!$Q$2:$Q$290,'Job Number'!$A$2:$A$290,'Product Result'!L$1,'Job Number'!$E$2:$E$290,'Product Result'!$A$22)</f>
        <v>0</v>
      </c>
      <c r="M24" s="4">
        <f>SUMIFS('Job Number'!$Q$2:$Q$290,'Job Number'!$A$2:$A$290,'Product Result'!M$1,'Job Number'!$E$2:$E$290,'Product Result'!$A$22)</f>
        <v>0</v>
      </c>
      <c r="N24" s="4">
        <f>SUMIFS('Job Number'!$Q$2:$Q$290,'Job Number'!$A$2:$A$290,'Product Result'!N$1,'Job Number'!$E$2:$E$290,'Product Result'!$A$22)</f>
        <v>0</v>
      </c>
      <c r="O24" s="4">
        <f>SUMIFS('Job Number'!$Q$2:$Q$290,'Job Number'!$A$2:$A$290,'Product Result'!O$1,'Job Number'!$E$2:$E$290,'Product Result'!$A$22)</f>
        <v>0</v>
      </c>
      <c r="P24" s="4">
        <f>SUMIFS('Job Number'!$Q$2:$Q$290,'Job Number'!$A$2:$A$290,'Product Result'!P$1,'Job Number'!$E$2:$E$290,'Product Result'!$A$22)</f>
        <v>0</v>
      </c>
      <c r="Q24" s="4">
        <f>SUMIFS('Job Number'!$Q$2:$Q$290,'Job Number'!$A$2:$A$290,'Product Result'!Q$1,'Job Number'!$E$2:$E$290,'Product Result'!$A$22)</f>
        <v>0</v>
      </c>
      <c r="R24" s="4">
        <f>SUMIFS('Job Number'!$Q$2:$Q$290,'Job Number'!$A$2:$A$290,'Product Result'!R$1,'Job Number'!$E$2:$E$290,'Product Result'!$A$22)</f>
        <v>0</v>
      </c>
      <c r="S24" s="4">
        <f>SUMIFS('Job Number'!$Q$2:$Q$290,'Job Number'!$A$2:$A$290,'Product Result'!S$1,'Job Number'!$E$2:$E$290,'Product Result'!$A$22)</f>
        <v>0</v>
      </c>
      <c r="T24" s="4">
        <f>SUMIFS('Job Number'!$Q$2:$Q$290,'Job Number'!$A$2:$A$290,'Product Result'!T$1,'Job Number'!$E$2:$E$290,'Product Result'!$A$22)</f>
        <v>0</v>
      </c>
      <c r="U24" s="4">
        <f>SUMIFS('Job Number'!$Q$2:$Q$290,'Job Number'!$A$2:$A$290,'Product Result'!U$1,'Job Number'!$E$2:$E$290,'Product Result'!$A$22)</f>
        <v>0</v>
      </c>
      <c r="V24" s="4">
        <f>SUMIFS('Job Number'!$Q$2:$Q$290,'Job Number'!$A$2:$A$290,'Product Result'!V$1,'Job Number'!$E$2:$E$290,'Product Result'!$A$22)</f>
        <v>0</v>
      </c>
      <c r="W24" s="4">
        <f>SUMIFS('Job Number'!$Q$2:$Q$290,'Job Number'!$A$2:$A$290,'Product Result'!W$1,'Job Number'!$E$2:$E$290,'Product Result'!$A$22)</f>
        <v>0</v>
      </c>
      <c r="X24" s="4">
        <f>SUMIFS('Job Number'!$Q$2:$Q$290,'Job Number'!$A$2:$A$290,'Product Result'!X$1,'Job Number'!$E$2:$E$290,'Product Result'!$A$22)</f>
        <v>0</v>
      </c>
      <c r="Y24" s="4">
        <f>SUMIFS('Job Number'!$Q$2:$Q$290,'Job Number'!$A$2:$A$290,'Product Result'!Y$1,'Job Number'!$E$2:$E$290,'Product Result'!$A$22)</f>
        <v>0</v>
      </c>
      <c r="Z24" s="4">
        <f>SUMIFS('Job Number'!$Q$2:$Q$290,'Job Number'!$A$2:$A$290,'Product Result'!Z$1,'Job Number'!$E$2:$E$290,'Product Result'!$A$22)</f>
        <v>0</v>
      </c>
      <c r="AA24" s="4">
        <f>SUMIFS('Job Number'!$Q$2:$Q$290,'Job Number'!$A$2:$A$290,'Product Result'!AA$1,'Job Number'!$E$2:$E$290,'Product Result'!$A$22)</f>
        <v>0</v>
      </c>
      <c r="AB24" s="4">
        <f>SUMIFS('Job Number'!$Q$2:$Q$290,'Job Number'!$A$2:$A$290,'Product Result'!AB$1,'Job Number'!$E$2:$E$290,'Product Result'!$A$22)</f>
        <v>0</v>
      </c>
      <c r="AC24" s="4">
        <f>SUMIFS('Job Number'!$Q$2:$Q$290,'Job Number'!$A$2:$A$290,'Product Result'!AC$1,'Job Number'!$E$2:$E$290,'Product Result'!$A$22)</f>
        <v>0</v>
      </c>
      <c r="AD24" s="4">
        <f>SUMIFS('Job Number'!$Q$2:$Q$290,'Job Number'!$A$2:$A$290,'Product Result'!AD$1,'Job Number'!$E$2:$E$290,'Product Result'!$A$22)</f>
        <v>0</v>
      </c>
      <c r="AE24" s="4">
        <f>SUMIFS('Job Number'!$Q$2:$Q$290,'Job Number'!$A$2:$A$290,'Product Result'!AE$1,'Job Number'!$E$2:$E$290,'Product Result'!$A$22)</f>
        <v>0</v>
      </c>
      <c r="AF24" s="4">
        <f>SUMIFS('Job Number'!$Q$2:$Q$290,'Job Number'!$A$2:$A$290,'Product Result'!AF$1,'Job Number'!$E$2:$E$290,'Product Result'!$A$22)</f>
        <v>0</v>
      </c>
      <c r="AG24" s="4">
        <f>SUMIFS('Job Number'!$Q$2:$Q$290,'Job Number'!$A$2:$A$290,'Product Result'!AG$1,'Job Number'!$E$2:$E$290,'Product Result'!$A$22)</f>
        <v>0</v>
      </c>
      <c r="AH24" s="4">
        <f>SUMIFS('Job Number'!$Q$2:$Q$290,'Job Number'!$A$2:$A$290,'Product Result'!AH$1,'Job Number'!$E$2:$E$290,'Product Result'!$A$22)</f>
        <v>0</v>
      </c>
    </row>
    <row r="25" spans="1:34" ht="15.75" thickBot="1">
      <c r="B25" s="183">
        <f>IFERROR(B24/B22,0)</f>
        <v>0</v>
      </c>
      <c r="C25" s="1" t="s">
        <v>4</v>
      </c>
      <c r="D25" s="6" t="str">
        <f t="shared" ref="D25:AG25" si="4">IFERROR(D24/D22,"")</f>
        <v/>
      </c>
      <c r="E25" s="6" t="str">
        <f t="shared" si="4"/>
        <v/>
      </c>
      <c r="F25" s="6" t="str">
        <f t="shared" si="4"/>
        <v/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4"/>
        <v>0</v>
      </c>
      <c r="M25" s="6" t="str">
        <f t="shared" si="4"/>
        <v/>
      </c>
      <c r="N25" s="6" t="str">
        <f t="shared" si="4"/>
        <v/>
      </c>
      <c r="O25" s="6">
        <f t="shared" si="4"/>
        <v>0</v>
      </c>
      <c r="P25" s="6">
        <f t="shared" si="4"/>
        <v>0</v>
      </c>
      <c r="Q25" s="6">
        <f t="shared" si="4"/>
        <v>0</v>
      </c>
      <c r="R25" s="6">
        <f t="shared" si="4"/>
        <v>0</v>
      </c>
      <c r="S25" s="6">
        <f t="shared" si="4"/>
        <v>0</v>
      </c>
      <c r="T25" s="6" t="str">
        <f t="shared" si="4"/>
        <v/>
      </c>
      <c r="U25" s="6">
        <f t="shared" si="4"/>
        <v>0</v>
      </c>
      <c r="V25" s="6">
        <f t="shared" si="4"/>
        <v>0</v>
      </c>
      <c r="W25" s="6">
        <f t="shared" si="4"/>
        <v>0</v>
      </c>
      <c r="X25" s="6">
        <f t="shared" si="4"/>
        <v>0</v>
      </c>
      <c r="Y25" s="6">
        <f t="shared" si="4"/>
        <v>0</v>
      </c>
      <c r="Z25" s="6">
        <f t="shared" si="4"/>
        <v>0</v>
      </c>
      <c r="AA25" s="6" t="str">
        <f t="shared" si="4"/>
        <v/>
      </c>
      <c r="AB25" s="6">
        <f t="shared" si="4"/>
        <v>0</v>
      </c>
      <c r="AC25" s="6">
        <f t="shared" si="4"/>
        <v>0</v>
      </c>
      <c r="AD25" s="6">
        <f t="shared" si="4"/>
        <v>0</v>
      </c>
      <c r="AE25" s="6">
        <f t="shared" si="4"/>
        <v>0</v>
      </c>
      <c r="AF25" s="6" t="str">
        <f t="shared" si="4"/>
        <v/>
      </c>
      <c r="AG25" s="6" t="str">
        <f t="shared" si="4"/>
        <v/>
      </c>
      <c r="AH25" s="6" t="str">
        <f>IFERROR(AH24/AH22,"")</f>
        <v/>
      </c>
    </row>
    <row r="26" spans="1:34" ht="15.75" thickBot="1"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</row>
    <row r="27" spans="1:34">
      <c r="A27" s="187" t="str">
        <f>'FG TYPE'!B7</f>
        <v>W01-03000025</v>
      </c>
      <c r="B27" s="214">
        <f>SUM(D27:AG27)</f>
        <v>0</v>
      </c>
      <c r="C27" s="1" t="s">
        <v>1</v>
      </c>
      <c r="D27" s="249">
        <f>SUMIFS('Job Number'!$K$2:$K$290,'Job Number'!$A$2:$A$290,'Product Result'!D$1,'Job Number'!$E$2:$E$290,'Product Result'!$A$27)</f>
        <v>0</v>
      </c>
      <c r="E27" s="249">
        <f>SUMIFS('Job Number'!$K$2:$K$290,'Job Number'!$A$2:$A$290,'Product Result'!E$1,'Job Number'!$E$2:$E$290,'Product Result'!$A$27)</f>
        <v>0</v>
      </c>
      <c r="F27" s="249">
        <f>SUMIFS('Job Number'!$K$2:$K$290,'Job Number'!$A$2:$A$290,'Product Result'!F$1,'Job Number'!$E$2:$E$290,'Product Result'!$A$27)</f>
        <v>0</v>
      </c>
      <c r="G27" s="249">
        <f>SUMIFS('Job Number'!$K$2:$K$290,'Job Number'!$A$2:$A$290,'Product Result'!G$1,'Job Number'!$E$2:$E$290,'Product Result'!$A$27)</f>
        <v>0</v>
      </c>
      <c r="H27" s="249">
        <f>SUMIFS('Job Number'!$K$2:$K$290,'Job Number'!$A$2:$A$290,'Product Result'!H$1,'Job Number'!$E$2:$E$290,'Product Result'!$A$27)</f>
        <v>0</v>
      </c>
      <c r="I27" s="249">
        <f>SUMIFS('Job Number'!$K$2:$K$290,'Job Number'!$A$2:$A$290,'Product Result'!I$1,'Job Number'!$E$2:$E$290,'Product Result'!$A$27)</f>
        <v>0</v>
      </c>
      <c r="J27" s="249">
        <f>SUMIFS('Job Number'!$K$2:$K$290,'Job Number'!$A$2:$A$290,'Product Result'!J$1,'Job Number'!$E$2:$E$290,'Product Result'!$A$27)</f>
        <v>0</v>
      </c>
      <c r="K27" s="249">
        <f>SUMIFS('Job Number'!$K$2:$K$290,'Job Number'!$A$2:$A$290,'Product Result'!K$1,'Job Number'!$E$2:$E$290,'Product Result'!$A$27)</f>
        <v>0</v>
      </c>
      <c r="L27" s="249">
        <f>SUMIFS('Job Number'!$K$2:$K$290,'Job Number'!$A$2:$A$290,'Product Result'!L$1,'Job Number'!$E$2:$E$290,'Product Result'!$A$27)</f>
        <v>0</v>
      </c>
      <c r="M27" s="249">
        <f>SUMIFS('Job Number'!$K$2:$K$290,'Job Number'!$A$2:$A$290,'Product Result'!M$1,'Job Number'!$E$2:$E$290,'Product Result'!$A$27)</f>
        <v>0</v>
      </c>
      <c r="N27" s="249">
        <f>SUMIFS('Job Number'!$K$2:$K$290,'Job Number'!$A$2:$A$290,'Product Result'!N$1,'Job Number'!$E$2:$E$290,'Product Result'!$A$27)</f>
        <v>0</v>
      </c>
      <c r="O27" s="249">
        <f>SUMIFS('Job Number'!$K$2:$K$290,'Job Number'!$A$2:$A$290,'Product Result'!O$1,'Job Number'!$E$2:$E$290,'Product Result'!$A$27)</f>
        <v>0</v>
      </c>
      <c r="P27" s="249">
        <f>SUMIFS('Job Number'!$K$2:$K$290,'Job Number'!$A$2:$A$290,'Product Result'!P$1,'Job Number'!$E$2:$E$290,'Product Result'!$A$27)</f>
        <v>0</v>
      </c>
      <c r="Q27" s="249">
        <f>SUMIFS('Job Number'!$K$2:$K$290,'Job Number'!$A$2:$A$290,'Product Result'!Q$1,'Job Number'!$E$2:$E$290,'Product Result'!$A$27)</f>
        <v>0</v>
      </c>
      <c r="R27" s="249">
        <f>SUMIFS('Job Number'!$K$2:$K$290,'Job Number'!$A$2:$A$290,'Product Result'!R$1,'Job Number'!$E$2:$E$290,'Product Result'!$A$27)</f>
        <v>0</v>
      </c>
      <c r="S27" s="249">
        <f>SUMIFS('Job Number'!$K$2:$K$290,'Job Number'!$A$2:$A$290,'Product Result'!S$1,'Job Number'!$E$2:$E$290,'Product Result'!$A$27)</f>
        <v>0</v>
      </c>
      <c r="T27" s="249">
        <f>SUMIFS('Job Number'!$K$2:$K$290,'Job Number'!$A$2:$A$290,'Product Result'!T$1,'Job Number'!$E$2:$E$290,'Product Result'!$A$27)</f>
        <v>0</v>
      </c>
      <c r="U27" s="249">
        <f>SUMIFS('Job Number'!$K$2:$K$290,'Job Number'!$A$2:$A$290,'Product Result'!U$1,'Job Number'!$E$2:$E$290,'Product Result'!$A$27)</f>
        <v>0</v>
      </c>
      <c r="V27" s="249">
        <f>SUMIFS('Job Number'!$K$2:$K$290,'Job Number'!$A$2:$A$290,'Product Result'!V$1,'Job Number'!$E$2:$E$290,'Product Result'!$A$27)</f>
        <v>0</v>
      </c>
      <c r="W27" s="249">
        <f>SUMIFS('Job Number'!$K$2:$K$290,'Job Number'!$A$2:$A$290,'Product Result'!W$1,'Job Number'!$E$2:$E$290,'Product Result'!$A$27)</f>
        <v>0</v>
      </c>
      <c r="X27" s="249">
        <f>SUMIFS('Job Number'!$K$2:$K$290,'Job Number'!$A$2:$A$290,'Product Result'!X$1,'Job Number'!$E$2:$E$290,'Product Result'!$A$27)</f>
        <v>0</v>
      </c>
      <c r="Y27" s="249">
        <f>SUMIFS('Job Number'!$K$2:$K$290,'Job Number'!$A$2:$A$290,'Product Result'!Y$1,'Job Number'!$E$2:$E$290,'Product Result'!$A$27)</f>
        <v>0</v>
      </c>
      <c r="Z27" s="249">
        <f>SUMIFS('Job Number'!$K$2:$K$290,'Job Number'!$A$2:$A$290,'Product Result'!Z$1,'Job Number'!$E$2:$E$290,'Product Result'!$A$27)</f>
        <v>0</v>
      </c>
      <c r="AA27" s="249">
        <f>SUMIFS('Job Number'!$K$2:$K$290,'Job Number'!$A$2:$A$290,'Product Result'!AA$1,'Job Number'!$E$2:$E$290,'Product Result'!$A$27)</f>
        <v>0</v>
      </c>
      <c r="AB27" s="249">
        <f>SUMIFS('Job Number'!$K$2:$K$290,'Job Number'!$A$2:$A$290,'Product Result'!AB$1,'Job Number'!$E$2:$E$290,'Product Result'!$A$27)</f>
        <v>0</v>
      </c>
      <c r="AC27" s="249">
        <f>SUMIFS('Job Number'!$K$2:$K$290,'Job Number'!$A$2:$A$290,'Product Result'!AC$1,'Job Number'!$E$2:$E$290,'Product Result'!$A$27)</f>
        <v>0</v>
      </c>
      <c r="AD27" s="249">
        <f>SUMIFS('Job Number'!$K$2:$K$290,'Job Number'!$A$2:$A$290,'Product Result'!AD$1,'Job Number'!$E$2:$E$290,'Product Result'!$A$27)</f>
        <v>0</v>
      </c>
      <c r="AE27" s="249">
        <f>SUMIFS('Job Number'!$K$2:$K$290,'Job Number'!$A$2:$A$290,'Product Result'!AE$1,'Job Number'!$E$2:$E$290,'Product Result'!$A$27)</f>
        <v>0</v>
      </c>
      <c r="AF27" s="249">
        <f>SUMIFS('Job Number'!$K$2:$K$290,'Job Number'!$A$2:$A$290,'Product Result'!AF$1,'Job Number'!$E$2:$E$290,'Product Result'!$A$27)</f>
        <v>0</v>
      </c>
      <c r="AG27" s="249">
        <f>SUMIFS('Job Number'!$K$2:$K$290,'Job Number'!$A$2:$A$290,'Product Result'!AG$1,'Job Number'!$E$2:$E$290,'Product Result'!$A$27)</f>
        <v>0</v>
      </c>
      <c r="AH27" s="249">
        <f>SUMIFS('Job Number'!$K$2:$K$290,'Job Number'!$A$2:$A$290,'Product Result'!AH$1,'Job Number'!$E$2:$E$290,'Product Result'!$A$27)</f>
        <v>0</v>
      </c>
    </row>
    <row r="28" spans="1:34">
      <c r="A28" s="187" t="str">
        <f>'FG TYPE'!C7</f>
        <v>0,180 A</v>
      </c>
      <c r="B28" s="183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  <c r="AH28" s="5" t="str">
        <f>IFERROR(AH27/#REF!,"")</f>
        <v/>
      </c>
    </row>
    <row r="29" spans="1:34">
      <c r="B29" s="64">
        <f>SUM(D29:AG29)-AE29-X29-Q29-J29</f>
        <v>0</v>
      </c>
      <c r="C29" s="1" t="s">
        <v>3</v>
      </c>
      <c r="D29" s="4">
        <f>SUMIFS('Job Number'!$Q$2:$Q$290,'Job Number'!$A$2:$A$290,'Product Result'!D$1,'Job Number'!$E$2:$E$290,'Product Result'!$A$27)</f>
        <v>0</v>
      </c>
      <c r="E29" s="4">
        <f>SUMIFS('Job Number'!$Q$2:$Q$290,'Job Number'!$A$2:$A$290,'Product Result'!E$1,'Job Number'!$E$2:$E$290,'Product Result'!$A$27)</f>
        <v>0</v>
      </c>
      <c r="F29" s="4">
        <f>SUMIFS('Job Number'!$Q$2:$Q$290,'Job Number'!$A$2:$A$290,'Product Result'!F$1,'Job Number'!$E$2:$E$290,'Product Result'!$A$27)</f>
        <v>0</v>
      </c>
      <c r="G29" s="4">
        <f>SUMIFS('Job Number'!$Q$2:$Q$290,'Job Number'!$A$2:$A$290,'Product Result'!G$1,'Job Number'!$E$2:$E$290,'Product Result'!$A$27)</f>
        <v>0</v>
      </c>
      <c r="H29" s="4">
        <f>SUMIFS('Job Number'!$Q$2:$Q$290,'Job Number'!$A$2:$A$290,'Product Result'!H$1,'Job Number'!$E$2:$E$290,'Product Result'!$A$27)</f>
        <v>0</v>
      </c>
      <c r="I29" s="4">
        <f>SUMIFS('Job Number'!$Q$2:$Q$290,'Job Number'!$A$2:$A$290,'Product Result'!I$1,'Job Number'!$E$2:$E$290,'Product Result'!$A$27)</f>
        <v>0</v>
      </c>
      <c r="J29" s="4">
        <f>SUMIFS('Job Number'!$Q$2:$Q$290,'Job Number'!$A$2:$A$290,'Product Result'!J$1,'Job Number'!$E$2:$E$290,'Product Result'!$A$27)</f>
        <v>0</v>
      </c>
      <c r="K29" s="4">
        <f>SUMIFS('Job Number'!$Q$2:$Q$290,'Job Number'!$A$2:$A$290,'Product Result'!K$1,'Job Number'!$E$2:$E$290,'Product Result'!$A$27)</f>
        <v>0</v>
      </c>
      <c r="L29" s="4">
        <f>SUMIFS('Job Number'!$Q$2:$Q$290,'Job Number'!$A$2:$A$290,'Product Result'!L$1,'Job Number'!$E$2:$E$290,'Product Result'!$A$27)</f>
        <v>0</v>
      </c>
      <c r="M29" s="4">
        <f>SUMIFS('Job Number'!$Q$2:$Q$290,'Job Number'!$A$2:$A$290,'Product Result'!M$1,'Job Number'!$E$2:$E$290,'Product Result'!$A$27)</f>
        <v>0</v>
      </c>
      <c r="N29" s="4">
        <f>SUMIFS('Job Number'!$Q$2:$Q$290,'Job Number'!$A$2:$A$290,'Product Result'!N$1,'Job Number'!$E$2:$E$290,'Product Result'!$A$27)</f>
        <v>0</v>
      </c>
      <c r="O29" s="4">
        <f>SUMIFS('Job Number'!$Q$2:$Q$290,'Job Number'!$A$2:$A$290,'Product Result'!O$1,'Job Number'!$E$2:$E$290,'Product Result'!$A$27)</f>
        <v>0</v>
      </c>
      <c r="P29" s="4">
        <f>SUMIFS('Job Number'!$Q$2:$Q$290,'Job Number'!$A$2:$A$290,'Product Result'!P$1,'Job Number'!$E$2:$E$290,'Product Result'!$A$27)</f>
        <v>0</v>
      </c>
      <c r="Q29" s="4">
        <f>SUMIFS('Job Number'!$Q$2:$Q$290,'Job Number'!$A$2:$A$290,'Product Result'!Q$1,'Job Number'!$E$2:$E$290,'Product Result'!$A$27)</f>
        <v>0</v>
      </c>
      <c r="R29" s="4">
        <f>SUMIFS('Job Number'!$Q$2:$Q$290,'Job Number'!$A$2:$A$290,'Product Result'!R$1,'Job Number'!$E$2:$E$290,'Product Result'!$A$27)</f>
        <v>0</v>
      </c>
      <c r="S29" s="4">
        <f>SUMIFS('Job Number'!$Q$2:$Q$290,'Job Number'!$A$2:$A$290,'Product Result'!S$1,'Job Number'!$E$2:$E$290,'Product Result'!$A$27)</f>
        <v>0</v>
      </c>
      <c r="T29" s="4">
        <f>SUMIFS('Job Number'!$Q$2:$Q$290,'Job Number'!$A$2:$A$290,'Product Result'!T$1,'Job Number'!$E$2:$E$290,'Product Result'!$A$27)</f>
        <v>0</v>
      </c>
      <c r="U29" s="4">
        <f>SUMIFS('Job Number'!$Q$2:$Q$290,'Job Number'!$A$2:$A$290,'Product Result'!U$1,'Job Number'!$E$2:$E$290,'Product Result'!$A$27)</f>
        <v>0</v>
      </c>
      <c r="V29" s="4">
        <f>SUMIFS('Job Number'!$Q$2:$Q$290,'Job Number'!$A$2:$A$290,'Product Result'!V$1,'Job Number'!$E$2:$E$290,'Product Result'!$A$27)</f>
        <v>0</v>
      </c>
      <c r="W29" s="4">
        <f>SUMIFS('Job Number'!$Q$2:$Q$290,'Job Number'!$A$2:$A$290,'Product Result'!W$1,'Job Number'!$E$2:$E$290,'Product Result'!$A$27)</f>
        <v>0</v>
      </c>
      <c r="X29" s="4">
        <f>SUMIFS('Job Number'!$Q$2:$Q$290,'Job Number'!$A$2:$A$290,'Product Result'!X$1,'Job Number'!$E$2:$E$290,'Product Result'!$A$27)</f>
        <v>0</v>
      </c>
      <c r="Y29" s="4">
        <f>SUMIFS('Job Number'!$Q$2:$Q$290,'Job Number'!$A$2:$A$290,'Product Result'!Y$1,'Job Number'!$E$2:$E$290,'Product Result'!$A$27)</f>
        <v>0</v>
      </c>
      <c r="Z29" s="4">
        <f>SUMIFS('Job Number'!$Q$2:$Q$290,'Job Number'!$A$2:$A$290,'Product Result'!Z$1,'Job Number'!$E$2:$E$290,'Product Result'!$A$27)</f>
        <v>0</v>
      </c>
      <c r="AA29" s="4">
        <f>SUMIFS('Job Number'!$Q$2:$Q$290,'Job Number'!$A$2:$A$290,'Product Result'!AA$1,'Job Number'!$E$2:$E$290,'Product Result'!$A$27)</f>
        <v>0</v>
      </c>
      <c r="AB29" s="4">
        <f>SUMIFS('Job Number'!$Q$2:$Q$290,'Job Number'!$A$2:$A$290,'Product Result'!AB$1,'Job Number'!$E$2:$E$290,'Product Result'!$A$27)</f>
        <v>0</v>
      </c>
      <c r="AC29" s="4">
        <f>SUMIFS('Job Number'!$Q$2:$Q$290,'Job Number'!$A$2:$A$290,'Product Result'!AC$1,'Job Number'!$E$2:$E$290,'Product Result'!$A$27)</f>
        <v>0</v>
      </c>
      <c r="AD29" s="4">
        <f>SUMIFS('Job Number'!$Q$2:$Q$290,'Job Number'!$A$2:$A$290,'Product Result'!AD$1,'Job Number'!$E$2:$E$290,'Product Result'!$A$27)</f>
        <v>0</v>
      </c>
      <c r="AE29" s="4">
        <f>SUMIFS('Job Number'!$Q$2:$Q$290,'Job Number'!$A$2:$A$290,'Product Result'!AE$1,'Job Number'!$E$2:$E$290,'Product Result'!$A$27)</f>
        <v>0</v>
      </c>
      <c r="AF29" s="4">
        <f>SUMIFS('Job Number'!$Q$2:$Q$290,'Job Number'!$A$2:$A$290,'Product Result'!AF$1,'Job Number'!$E$2:$E$290,'Product Result'!$A$27)</f>
        <v>0</v>
      </c>
      <c r="AG29" s="4">
        <f>SUMIFS('Job Number'!$Q$2:$Q$290,'Job Number'!$A$2:$A$290,'Product Result'!AG$1,'Job Number'!$E$2:$E$290,'Product Result'!$A$27)</f>
        <v>0</v>
      </c>
      <c r="AH29" s="4">
        <f>SUMIFS('Job Number'!$Q$2:$Q$290,'Job Number'!$A$2:$A$290,'Product Result'!AH$1,'Job Number'!$E$2:$E$290,'Product Result'!$A$27)</f>
        <v>0</v>
      </c>
    </row>
    <row r="30" spans="1:34" ht="15.75" thickBot="1">
      <c r="B30" s="183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  <c r="AH30" s="6" t="str">
        <f>IFERROR(AH29/AH27,"")</f>
        <v/>
      </c>
    </row>
    <row r="31" spans="1:34" ht="15.75" thickBot="1"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</row>
    <row r="32" spans="1:34">
      <c r="A32" s="187" t="str">
        <f>'FG TYPE'!B15</f>
        <v>W01-03000024</v>
      </c>
      <c r="B32" s="214">
        <f>SUM(D32:AG32)</f>
        <v>0</v>
      </c>
      <c r="C32" s="1" t="s">
        <v>1</v>
      </c>
      <c r="D32" s="249">
        <f>SUMIFS('Job Number'!$K$2:$K$290,'Job Number'!$A$2:$A$290,'Product Result'!D$1,'Job Number'!$E$2:$E$290,'Product Result'!$A$32)</f>
        <v>0</v>
      </c>
      <c r="E32" s="249">
        <f>SUMIFS('Job Number'!$K$2:$K$290,'Job Number'!$A$2:$A$290,'Product Result'!E$1,'Job Number'!$E$2:$E$290,'Product Result'!$A$32)</f>
        <v>0</v>
      </c>
      <c r="F32" s="249">
        <f>SUMIFS('Job Number'!$K$2:$K$290,'Job Number'!$A$2:$A$290,'Product Result'!F$1,'Job Number'!$E$2:$E$290,'Product Result'!$A$32)</f>
        <v>0</v>
      </c>
      <c r="G32" s="249">
        <f>SUMIFS('Job Number'!$K$2:$K$290,'Job Number'!$A$2:$A$290,'Product Result'!G$1,'Job Number'!$E$2:$E$290,'Product Result'!$A$32)</f>
        <v>0</v>
      </c>
      <c r="H32" s="249">
        <f>SUMIFS('Job Number'!$K$2:$K$290,'Job Number'!$A$2:$A$290,'Product Result'!H$1,'Job Number'!$E$2:$E$290,'Product Result'!$A$32)</f>
        <v>0</v>
      </c>
      <c r="I32" s="249">
        <f>SUMIFS('Job Number'!$K$2:$K$290,'Job Number'!$A$2:$A$290,'Product Result'!I$1,'Job Number'!$E$2:$E$290,'Product Result'!$A$32)</f>
        <v>0</v>
      </c>
      <c r="J32" s="249">
        <f>SUMIFS('Job Number'!$K$2:$K$290,'Job Number'!$A$2:$A$290,'Product Result'!J$1,'Job Number'!$E$2:$E$290,'Product Result'!$A$32)</f>
        <v>0</v>
      </c>
      <c r="K32" s="249">
        <f>SUMIFS('Job Number'!$K$2:$K$290,'Job Number'!$A$2:$A$290,'Product Result'!K$1,'Job Number'!$E$2:$E$290,'Product Result'!$A$32)</f>
        <v>0</v>
      </c>
      <c r="L32" s="249">
        <f>SUMIFS('Job Number'!$K$2:$K$290,'Job Number'!$A$2:$A$290,'Product Result'!L$1,'Job Number'!$E$2:$E$290,'Product Result'!$A$32)</f>
        <v>0</v>
      </c>
      <c r="M32" s="249">
        <f>SUMIFS('Job Number'!$K$2:$K$290,'Job Number'!$A$2:$A$290,'Product Result'!M$1,'Job Number'!$E$2:$E$290,'Product Result'!$A$32)</f>
        <v>0</v>
      </c>
      <c r="N32" s="249">
        <f>SUMIFS('Job Number'!$K$2:$K$290,'Job Number'!$A$2:$A$290,'Product Result'!N$1,'Job Number'!$E$2:$E$290,'Product Result'!$A$32)</f>
        <v>0</v>
      </c>
      <c r="O32" s="249">
        <f>SUMIFS('Job Number'!$K$2:$K$290,'Job Number'!$A$2:$A$290,'Product Result'!O$1,'Job Number'!$E$2:$E$290,'Product Result'!$A$32)</f>
        <v>0</v>
      </c>
      <c r="P32" s="249">
        <f>SUMIFS('Job Number'!$K$2:$K$290,'Job Number'!$A$2:$A$290,'Product Result'!P$1,'Job Number'!$E$2:$E$290,'Product Result'!$A$32)</f>
        <v>0</v>
      </c>
      <c r="Q32" s="249">
        <f>SUMIFS('Job Number'!$K$2:$K$290,'Job Number'!$A$2:$A$290,'Product Result'!Q$1,'Job Number'!$E$2:$E$290,'Product Result'!$A$32)</f>
        <v>0</v>
      </c>
      <c r="R32" s="249">
        <f>SUMIFS('Job Number'!$K$2:$K$290,'Job Number'!$A$2:$A$290,'Product Result'!R$1,'Job Number'!$E$2:$E$290,'Product Result'!$A$32)</f>
        <v>0</v>
      </c>
      <c r="S32" s="249">
        <f>SUMIFS('Job Number'!$K$2:$K$290,'Job Number'!$A$2:$A$290,'Product Result'!S$1,'Job Number'!$E$2:$E$290,'Product Result'!$A$32)</f>
        <v>0</v>
      </c>
      <c r="T32" s="249">
        <f>SUMIFS('Job Number'!$K$2:$K$290,'Job Number'!$A$2:$A$290,'Product Result'!T$1,'Job Number'!$E$2:$E$290,'Product Result'!$A$32)</f>
        <v>0</v>
      </c>
      <c r="U32" s="249">
        <f>SUMIFS('Job Number'!$K$2:$K$290,'Job Number'!$A$2:$A$290,'Product Result'!U$1,'Job Number'!$E$2:$E$290,'Product Result'!$A$32)</f>
        <v>0</v>
      </c>
      <c r="V32" s="249">
        <f>SUMIFS('Job Number'!$K$2:$K$290,'Job Number'!$A$2:$A$290,'Product Result'!V$1,'Job Number'!$E$2:$E$290,'Product Result'!$A$32)</f>
        <v>0</v>
      </c>
      <c r="W32" s="249">
        <f>SUMIFS('Job Number'!$K$2:$K$290,'Job Number'!$A$2:$A$290,'Product Result'!W$1,'Job Number'!$E$2:$E$290,'Product Result'!$A$32)</f>
        <v>0</v>
      </c>
      <c r="X32" s="249">
        <f>SUMIFS('Job Number'!$K$2:$K$290,'Job Number'!$A$2:$A$290,'Product Result'!X$1,'Job Number'!$E$2:$E$290,'Product Result'!$A$32)</f>
        <v>0</v>
      </c>
      <c r="Y32" s="249">
        <f>SUMIFS('Job Number'!$K$2:$K$290,'Job Number'!$A$2:$A$290,'Product Result'!Y$1,'Job Number'!$E$2:$E$290,'Product Result'!$A$32)</f>
        <v>0</v>
      </c>
      <c r="Z32" s="249">
        <f>SUMIFS('Job Number'!$K$2:$K$290,'Job Number'!$A$2:$A$290,'Product Result'!Z$1,'Job Number'!$E$2:$E$290,'Product Result'!$A$32)</f>
        <v>0</v>
      </c>
      <c r="AA32" s="249">
        <f>SUMIFS('Job Number'!$K$2:$K$290,'Job Number'!$A$2:$A$290,'Product Result'!AA$1,'Job Number'!$E$2:$E$290,'Product Result'!$A$32)</f>
        <v>0</v>
      </c>
      <c r="AB32" s="249">
        <f>SUMIFS('Job Number'!$K$2:$K$290,'Job Number'!$A$2:$A$290,'Product Result'!AB$1,'Job Number'!$E$2:$E$290,'Product Result'!$A$32)</f>
        <v>0</v>
      </c>
      <c r="AC32" s="249">
        <f>SUMIFS('Job Number'!$K$2:$K$290,'Job Number'!$A$2:$A$290,'Product Result'!AC$1,'Job Number'!$E$2:$E$290,'Product Result'!$A$32)</f>
        <v>0</v>
      </c>
      <c r="AD32" s="249">
        <f>SUMIFS('Job Number'!$K$2:$K$290,'Job Number'!$A$2:$A$290,'Product Result'!AD$1,'Job Number'!$E$2:$E$290,'Product Result'!$A$32)</f>
        <v>0</v>
      </c>
      <c r="AE32" s="249">
        <f>SUMIFS('Job Number'!$K$2:$K$290,'Job Number'!$A$2:$A$290,'Product Result'!AE$1,'Job Number'!$E$2:$E$290,'Product Result'!$A$32)</f>
        <v>0</v>
      </c>
      <c r="AF32" s="249">
        <f>SUMIFS('Job Number'!$K$2:$K$290,'Job Number'!$A$2:$A$290,'Product Result'!AF$1,'Job Number'!$E$2:$E$290,'Product Result'!$A$32)</f>
        <v>0</v>
      </c>
      <c r="AG32" s="249">
        <f>SUMIFS('Job Number'!$K$2:$K$290,'Job Number'!$A$2:$A$290,'Product Result'!AG$1,'Job Number'!$E$2:$E$290,'Product Result'!$A$32)</f>
        <v>0</v>
      </c>
      <c r="AH32" s="249">
        <f>SUMIFS('Job Number'!$K$2:$K$290,'Job Number'!$A$2:$A$290,'Product Result'!AH$1,'Job Number'!$E$2:$E$290,'Product Result'!$A$32)</f>
        <v>0</v>
      </c>
    </row>
    <row r="33" spans="1:34">
      <c r="A33" s="187" t="str">
        <f>'FG TYPE'!C15</f>
        <v>0,260 A</v>
      </c>
      <c r="B33" s="183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  <c r="AH33" s="5" t="str">
        <f>IFERROR(AH32/#REF!,"")</f>
        <v/>
      </c>
    </row>
    <row r="34" spans="1:34">
      <c r="B34" s="64">
        <f>SUM(D34:AG34)-AE34-X34-Q34-J34</f>
        <v>0</v>
      </c>
      <c r="C34" s="1" t="s">
        <v>3</v>
      </c>
      <c r="D34" s="4">
        <f>SUMIFS('Job Number'!$Q$2:$Q$290,'Job Number'!$A$2:$A$290,'Product Result'!D$1,'Job Number'!$E$2:$E$290,'Product Result'!$A$32)</f>
        <v>0</v>
      </c>
      <c r="E34" s="4">
        <f>SUMIFS('Job Number'!$Q$2:$Q$290,'Job Number'!$A$2:$A$290,'Product Result'!E$1,'Job Number'!$E$2:$E$290,'Product Result'!$A$32)</f>
        <v>0</v>
      </c>
      <c r="F34" s="4">
        <f>SUMIFS('Job Number'!$Q$2:$Q$290,'Job Number'!$A$2:$A$290,'Product Result'!F$1,'Job Number'!$E$2:$E$290,'Product Result'!$A$32)</f>
        <v>0</v>
      </c>
      <c r="G34" s="4">
        <f>SUMIFS('Job Number'!$Q$2:$Q$290,'Job Number'!$A$2:$A$290,'Product Result'!G$1,'Job Number'!$E$2:$E$290,'Product Result'!$A$32)</f>
        <v>0</v>
      </c>
      <c r="H34" s="4">
        <f>SUMIFS('Job Number'!$Q$2:$Q$290,'Job Number'!$A$2:$A$290,'Product Result'!H$1,'Job Number'!$E$2:$E$290,'Product Result'!$A$32)</f>
        <v>0</v>
      </c>
      <c r="I34" s="4">
        <f>SUMIFS('Job Number'!$Q$2:$Q$290,'Job Number'!$A$2:$A$290,'Product Result'!I$1,'Job Number'!$E$2:$E$290,'Product Result'!$A$32)</f>
        <v>0</v>
      </c>
      <c r="J34" s="4">
        <f>SUMIFS('Job Number'!$Q$2:$Q$290,'Job Number'!$A$2:$A$290,'Product Result'!J$1,'Job Number'!$E$2:$E$290,'Product Result'!$A$32)</f>
        <v>0</v>
      </c>
      <c r="K34" s="4">
        <f>SUMIFS('Job Number'!$Q$2:$Q$290,'Job Number'!$A$2:$A$290,'Product Result'!K$1,'Job Number'!$E$2:$E$290,'Product Result'!$A$32)</f>
        <v>0</v>
      </c>
      <c r="L34" s="4">
        <f>SUMIFS('Job Number'!$Q$2:$Q$290,'Job Number'!$A$2:$A$290,'Product Result'!L$1,'Job Number'!$E$2:$E$290,'Product Result'!$A$32)</f>
        <v>0</v>
      </c>
      <c r="M34" s="4">
        <f>SUMIFS('Job Number'!$Q$2:$Q$290,'Job Number'!$A$2:$A$290,'Product Result'!M$1,'Job Number'!$E$2:$E$290,'Product Result'!$A$32)</f>
        <v>0</v>
      </c>
      <c r="N34" s="4">
        <f>SUMIFS('Job Number'!$Q$2:$Q$290,'Job Number'!$A$2:$A$290,'Product Result'!N$1,'Job Number'!$E$2:$E$290,'Product Result'!$A$32)</f>
        <v>0</v>
      </c>
      <c r="O34" s="4">
        <f>SUMIFS('Job Number'!$Q$2:$Q$290,'Job Number'!$A$2:$A$290,'Product Result'!O$1,'Job Number'!$E$2:$E$290,'Product Result'!$A$32)</f>
        <v>0</v>
      </c>
      <c r="P34" s="4">
        <f>SUMIFS('Job Number'!$Q$2:$Q$290,'Job Number'!$A$2:$A$290,'Product Result'!P$1,'Job Number'!$E$2:$E$290,'Product Result'!$A$32)</f>
        <v>0</v>
      </c>
      <c r="Q34" s="4">
        <f>SUMIFS('Job Number'!$Q$2:$Q$290,'Job Number'!$A$2:$A$290,'Product Result'!Q$1,'Job Number'!$E$2:$E$290,'Product Result'!$A$32)</f>
        <v>0</v>
      </c>
      <c r="R34" s="4">
        <f>SUMIFS('Job Number'!$Q$2:$Q$290,'Job Number'!$A$2:$A$290,'Product Result'!R$1,'Job Number'!$E$2:$E$290,'Product Result'!$A$32)</f>
        <v>0</v>
      </c>
      <c r="S34" s="4">
        <f>SUMIFS('Job Number'!$Q$2:$Q$290,'Job Number'!$A$2:$A$290,'Product Result'!S$1,'Job Number'!$E$2:$E$290,'Product Result'!$A$32)</f>
        <v>0</v>
      </c>
      <c r="T34" s="4">
        <f>SUMIFS('Job Number'!$Q$2:$Q$290,'Job Number'!$A$2:$A$290,'Product Result'!T$1,'Job Number'!$E$2:$E$290,'Product Result'!$A$32)</f>
        <v>0</v>
      </c>
      <c r="U34" s="4">
        <f>SUMIFS('Job Number'!$Q$2:$Q$290,'Job Number'!$A$2:$A$290,'Product Result'!U$1,'Job Number'!$E$2:$E$290,'Product Result'!$A$32)</f>
        <v>0</v>
      </c>
      <c r="V34" s="4">
        <f>SUMIFS('Job Number'!$Q$2:$Q$290,'Job Number'!$A$2:$A$290,'Product Result'!V$1,'Job Number'!$E$2:$E$290,'Product Result'!$A$32)</f>
        <v>0</v>
      </c>
      <c r="W34" s="4">
        <f>SUMIFS('Job Number'!$Q$2:$Q$290,'Job Number'!$A$2:$A$290,'Product Result'!W$1,'Job Number'!$E$2:$E$290,'Product Result'!$A$32)</f>
        <v>0</v>
      </c>
      <c r="X34" s="4">
        <f>SUMIFS('Job Number'!$Q$2:$Q$290,'Job Number'!$A$2:$A$290,'Product Result'!X$1,'Job Number'!$E$2:$E$290,'Product Result'!$A$32)</f>
        <v>0</v>
      </c>
      <c r="Y34" s="4">
        <f>SUMIFS('Job Number'!$Q$2:$Q$290,'Job Number'!$A$2:$A$290,'Product Result'!Y$1,'Job Number'!$E$2:$E$290,'Product Result'!$A$32)</f>
        <v>0</v>
      </c>
      <c r="Z34" s="4">
        <f>SUMIFS('Job Number'!$Q$2:$Q$290,'Job Number'!$A$2:$A$290,'Product Result'!Z$1,'Job Number'!$E$2:$E$290,'Product Result'!$A$32)</f>
        <v>0</v>
      </c>
      <c r="AA34" s="4">
        <f>SUMIFS('Job Number'!$Q$2:$Q$290,'Job Number'!$A$2:$A$290,'Product Result'!AA$1,'Job Number'!$E$2:$E$290,'Product Result'!$A$32)</f>
        <v>0</v>
      </c>
      <c r="AB34" s="4">
        <f>SUMIFS('Job Number'!$Q$2:$Q$290,'Job Number'!$A$2:$A$290,'Product Result'!AB$1,'Job Number'!$E$2:$E$290,'Product Result'!$A$32)</f>
        <v>0</v>
      </c>
      <c r="AC34" s="4">
        <f>SUMIFS('Job Number'!$Q$2:$Q$290,'Job Number'!$A$2:$A$290,'Product Result'!AC$1,'Job Number'!$E$2:$E$290,'Product Result'!$A$32)</f>
        <v>0</v>
      </c>
      <c r="AD34" s="4">
        <f>SUMIFS('Job Number'!$Q$2:$Q$290,'Job Number'!$A$2:$A$290,'Product Result'!AD$1,'Job Number'!$E$2:$E$290,'Product Result'!$A$32)</f>
        <v>0</v>
      </c>
      <c r="AE34" s="4">
        <f>SUMIFS('Job Number'!$Q$2:$Q$290,'Job Number'!$A$2:$A$290,'Product Result'!AE$1,'Job Number'!$E$2:$E$290,'Product Result'!$A$32)</f>
        <v>0</v>
      </c>
      <c r="AF34" s="4">
        <f>SUMIFS('Job Number'!$Q$2:$Q$290,'Job Number'!$A$2:$A$290,'Product Result'!AF$1,'Job Number'!$E$2:$E$290,'Product Result'!$A$32)</f>
        <v>0</v>
      </c>
      <c r="AG34" s="4">
        <f>SUMIFS('Job Number'!$Q$2:$Q$290,'Job Number'!$A$2:$A$290,'Product Result'!AG$1,'Job Number'!$E$2:$E$290,'Product Result'!$A$32)</f>
        <v>0</v>
      </c>
      <c r="AH34" s="4">
        <f>SUMIFS('Job Number'!$Q$2:$Q$290,'Job Number'!$A$2:$A$290,'Product Result'!AH$1,'Job Number'!$E$2:$E$290,'Product Result'!$A$32)</f>
        <v>0</v>
      </c>
    </row>
    <row r="35" spans="1:34" ht="15.75" thickBot="1">
      <c r="B35" s="183">
        <f>IFERROR(B34/B32,0)</f>
        <v>0</v>
      </c>
      <c r="C35" s="1" t="s">
        <v>4</v>
      </c>
      <c r="D35" s="6" t="str">
        <f t="shared" ref="D35:AH35" si="6">IFERROR(D34/D32,"")</f>
        <v/>
      </c>
      <c r="E35" s="6" t="str">
        <f t="shared" si="6"/>
        <v/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 t="str">
        <f t="shared" si="6"/>
        <v/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 t="str">
        <f t="shared" si="6"/>
        <v/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 t="str">
        <f t="shared" si="6"/>
        <v/>
      </c>
      <c r="AC35" s="6" t="str">
        <f t="shared" si="6"/>
        <v/>
      </c>
      <c r="AD35" s="6" t="str">
        <f t="shared" si="6"/>
        <v/>
      </c>
      <c r="AE35" s="6" t="str">
        <f t="shared" si="6"/>
        <v/>
      </c>
      <c r="AF35" s="6" t="str">
        <f t="shared" si="6"/>
        <v/>
      </c>
      <c r="AG35" s="6" t="str">
        <f t="shared" si="6"/>
        <v/>
      </c>
      <c r="AH35" s="6" t="str">
        <f t="shared" si="6"/>
        <v/>
      </c>
    </row>
    <row r="36" spans="1:34" ht="15.75" thickBot="1"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</row>
    <row r="37" spans="1:34">
      <c r="A37" s="187" t="str">
        <f>'FG TYPE'!B16</f>
        <v>W01-03000032</v>
      </c>
      <c r="B37" s="214">
        <f>SUM(D37:AG37)</f>
        <v>0</v>
      </c>
      <c r="C37" s="1" t="s">
        <v>1</v>
      </c>
      <c r="D37" s="249">
        <f>SUMIFS('Job Number'!$K$2:$K$290,'Job Number'!$A$2:$A$290,'Product Result'!D$1,'Job Number'!$E$2:$E$290,'Product Result'!$A$37)</f>
        <v>0</v>
      </c>
      <c r="E37" s="249">
        <f>SUMIFS('Job Number'!$K$2:$K$290,'Job Number'!$A$2:$A$290,'Product Result'!E$1,'Job Number'!$E$2:$E$290,'Product Result'!$A$37)</f>
        <v>0</v>
      </c>
      <c r="F37" s="249">
        <f>SUMIFS('Job Number'!$K$2:$K$290,'Job Number'!$A$2:$A$290,'Product Result'!F$1,'Job Number'!$E$2:$E$290,'Product Result'!$A$37)</f>
        <v>0</v>
      </c>
      <c r="G37" s="249">
        <f>SUMIFS('Job Number'!$K$2:$K$290,'Job Number'!$A$2:$A$290,'Product Result'!G$1,'Job Number'!$E$2:$E$290,'Product Result'!$A$37)</f>
        <v>0</v>
      </c>
      <c r="H37" s="249">
        <f>SUMIFS('Job Number'!$K$2:$K$290,'Job Number'!$A$2:$A$290,'Product Result'!H$1,'Job Number'!$E$2:$E$290,'Product Result'!$A$37)</f>
        <v>0</v>
      </c>
      <c r="I37" s="249">
        <f>SUMIFS('Job Number'!$K$2:$K$290,'Job Number'!$A$2:$A$290,'Product Result'!I$1,'Job Number'!$E$2:$E$290,'Product Result'!$A$37)</f>
        <v>0</v>
      </c>
      <c r="J37" s="249">
        <f>SUMIFS('Job Number'!$K$2:$K$290,'Job Number'!$A$2:$A$290,'Product Result'!J$1,'Job Number'!$E$2:$E$290,'Product Result'!$A$37)</f>
        <v>0</v>
      </c>
      <c r="K37" s="249">
        <f>SUMIFS('Job Number'!$K$2:$K$290,'Job Number'!$A$2:$A$290,'Product Result'!K$1,'Job Number'!$E$2:$E$290,'Product Result'!$A$37)</f>
        <v>0</v>
      </c>
      <c r="L37" s="249">
        <f>SUMIFS('Job Number'!$K$2:$K$290,'Job Number'!$A$2:$A$290,'Product Result'!L$1,'Job Number'!$E$2:$E$290,'Product Result'!$A$37)</f>
        <v>0</v>
      </c>
      <c r="M37" s="249">
        <f>SUMIFS('Job Number'!$K$2:$K$290,'Job Number'!$A$2:$A$290,'Product Result'!M$1,'Job Number'!$E$2:$E$290,'Product Result'!$A$37)</f>
        <v>0</v>
      </c>
      <c r="N37" s="249">
        <f>SUMIFS('Job Number'!$K$2:$K$290,'Job Number'!$A$2:$A$290,'Product Result'!N$1,'Job Number'!$E$2:$E$290,'Product Result'!$A$37)</f>
        <v>0</v>
      </c>
      <c r="O37" s="249">
        <f>SUMIFS('Job Number'!$K$2:$K$290,'Job Number'!$A$2:$A$290,'Product Result'!O$1,'Job Number'!$E$2:$E$290,'Product Result'!$A$37)</f>
        <v>0</v>
      </c>
      <c r="P37" s="249">
        <f>SUMIFS('Job Number'!$K$2:$K$290,'Job Number'!$A$2:$A$290,'Product Result'!P$1,'Job Number'!$E$2:$E$290,'Product Result'!$A$37)</f>
        <v>0</v>
      </c>
      <c r="Q37" s="249">
        <f>SUMIFS('Job Number'!$K$2:$K$290,'Job Number'!$A$2:$A$290,'Product Result'!Q$1,'Job Number'!$E$2:$E$290,'Product Result'!$A$37)</f>
        <v>0</v>
      </c>
      <c r="R37" s="249">
        <f>SUMIFS('Job Number'!$K$2:$K$290,'Job Number'!$A$2:$A$290,'Product Result'!R$1,'Job Number'!$E$2:$E$290,'Product Result'!$A$37)</f>
        <v>0</v>
      </c>
      <c r="S37" s="249">
        <f>SUMIFS('Job Number'!$K$2:$K$290,'Job Number'!$A$2:$A$290,'Product Result'!S$1,'Job Number'!$E$2:$E$290,'Product Result'!$A$37)</f>
        <v>0</v>
      </c>
      <c r="T37" s="249">
        <f>SUMIFS('Job Number'!$K$2:$K$290,'Job Number'!$A$2:$A$290,'Product Result'!T$1,'Job Number'!$E$2:$E$290,'Product Result'!$A$37)</f>
        <v>0</v>
      </c>
      <c r="U37" s="249">
        <f>SUMIFS('Job Number'!$K$2:$K$290,'Job Number'!$A$2:$A$290,'Product Result'!U$1,'Job Number'!$E$2:$E$290,'Product Result'!$A$37)</f>
        <v>0</v>
      </c>
      <c r="V37" s="249">
        <f>SUMIFS('Job Number'!$K$2:$K$290,'Job Number'!$A$2:$A$290,'Product Result'!V$1,'Job Number'!$E$2:$E$290,'Product Result'!$A$37)</f>
        <v>0</v>
      </c>
      <c r="W37" s="249">
        <f>SUMIFS('Job Number'!$K$2:$K$290,'Job Number'!$A$2:$A$290,'Product Result'!W$1,'Job Number'!$E$2:$E$290,'Product Result'!$A$37)</f>
        <v>0</v>
      </c>
      <c r="X37" s="249">
        <f>SUMIFS('Job Number'!$K$2:$K$290,'Job Number'!$A$2:$A$290,'Product Result'!X$1,'Job Number'!$E$2:$E$290,'Product Result'!$A$37)</f>
        <v>0</v>
      </c>
      <c r="Y37" s="249">
        <f>SUMIFS('Job Number'!$K$2:$K$290,'Job Number'!$A$2:$A$290,'Product Result'!Y$1,'Job Number'!$E$2:$E$290,'Product Result'!$A$37)</f>
        <v>0</v>
      </c>
      <c r="Z37" s="249">
        <f>SUMIFS('Job Number'!$K$2:$K$290,'Job Number'!$A$2:$A$290,'Product Result'!Z$1,'Job Number'!$E$2:$E$290,'Product Result'!$A$37)</f>
        <v>0</v>
      </c>
      <c r="AA37" s="249">
        <f>SUMIFS('Job Number'!$K$2:$K$290,'Job Number'!$A$2:$A$290,'Product Result'!AA$1,'Job Number'!$E$2:$E$290,'Product Result'!$A$37)</f>
        <v>0</v>
      </c>
      <c r="AB37" s="249">
        <f>SUMIFS('Job Number'!$K$2:$K$290,'Job Number'!$A$2:$A$290,'Product Result'!AB$1,'Job Number'!$E$2:$E$290,'Product Result'!$A$37)</f>
        <v>0</v>
      </c>
      <c r="AC37" s="249">
        <f>SUMIFS('Job Number'!$K$2:$K$290,'Job Number'!$A$2:$A$290,'Product Result'!AC$1,'Job Number'!$E$2:$E$290,'Product Result'!$A$37)</f>
        <v>0</v>
      </c>
      <c r="AD37" s="249">
        <f>SUMIFS('Job Number'!$K$2:$K$290,'Job Number'!$A$2:$A$290,'Product Result'!AD$1,'Job Number'!$E$2:$E$290,'Product Result'!$A$37)</f>
        <v>0</v>
      </c>
      <c r="AE37" s="249">
        <f>SUMIFS('Job Number'!$K$2:$K$290,'Job Number'!$A$2:$A$290,'Product Result'!AE$1,'Job Number'!$E$2:$E$290,'Product Result'!$A$37)</f>
        <v>0</v>
      </c>
      <c r="AF37" s="249">
        <f>SUMIFS('Job Number'!$K$2:$K$290,'Job Number'!$A$2:$A$290,'Product Result'!AF$1,'Job Number'!$E$2:$E$290,'Product Result'!$A$37)</f>
        <v>0</v>
      </c>
      <c r="AG37" s="249">
        <f>SUMIFS('Job Number'!$K$2:$K$290,'Job Number'!$A$2:$A$290,'Product Result'!AG$1,'Job Number'!$E$2:$E$290,'Product Result'!$A$37)</f>
        <v>0</v>
      </c>
      <c r="AH37" s="249">
        <f>SUMIFS('Job Number'!$K$2:$K$290,'Job Number'!$A$2:$A$290,'Product Result'!AH$1,'Job Number'!$E$2:$E$290,'Product Result'!$A$37)</f>
        <v>0</v>
      </c>
    </row>
    <row r="38" spans="1:34">
      <c r="A38" s="187" t="str">
        <f>'FG TYPE'!C16</f>
        <v>0,320 A</v>
      </c>
      <c r="B38" s="183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  <c r="AH38" s="5" t="str">
        <f>IFERROR(AH37/#REF!,"")</f>
        <v/>
      </c>
    </row>
    <row r="39" spans="1:34">
      <c r="B39" s="64">
        <f>SUM(D39:AG39)-AE39-X39-Q39-J39</f>
        <v>0</v>
      </c>
      <c r="C39" s="1" t="s">
        <v>3</v>
      </c>
      <c r="D39" s="4">
        <f>SUMIFS('Job Number'!$Q$2:$Q$290,'Job Number'!$A$2:$A$290,'Product Result'!D$1,'Job Number'!$E$2:$E$290,'Product Result'!$A$38)</f>
        <v>0</v>
      </c>
      <c r="E39" s="4">
        <f>SUMIFS('Job Number'!$Q$2:$Q$290,'Job Number'!$A$2:$A$290,'Product Result'!E$1,'Job Number'!$E$2:$E$290,'Product Result'!$A$38)</f>
        <v>0</v>
      </c>
      <c r="F39" s="4">
        <f>SUMIFS('Job Number'!$Q$2:$Q$290,'Job Number'!$A$2:$A$290,'Product Result'!F$1,'Job Number'!$E$2:$E$290,'Product Result'!$A$38)</f>
        <v>0</v>
      </c>
      <c r="G39" s="4">
        <f>SUMIFS('Job Number'!$Q$2:$Q$290,'Job Number'!$A$2:$A$290,'Product Result'!G$1,'Job Number'!$E$2:$E$290,'Product Result'!$A$38)</f>
        <v>0</v>
      </c>
      <c r="H39" s="4">
        <f>SUMIFS('Job Number'!$Q$2:$Q$290,'Job Number'!$A$2:$A$290,'Product Result'!H$1,'Job Number'!$E$2:$E$290,'Product Result'!$A$38)</f>
        <v>0</v>
      </c>
      <c r="I39" s="4">
        <f>SUMIFS('Job Number'!$Q$2:$Q$290,'Job Number'!$A$2:$A$290,'Product Result'!I$1,'Job Number'!$E$2:$E$290,'Product Result'!$A$38)</f>
        <v>0</v>
      </c>
      <c r="J39" s="4">
        <f>SUMIFS('Job Number'!$Q$2:$Q$290,'Job Number'!$A$2:$A$290,'Product Result'!J$1,'Job Number'!$E$2:$E$290,'Product Result'!$A$38)</f>
        <v>0</v>
      </c>
      <c r="K39" s="4">
        <f>SUMIFS('Job Number'!$Q$2:$Q$290,'Job Number'!$A$2:$A$290,'Product Result'!K$1,'Job Number'!$E$2:$E$290,'Product Result'!$A$38)</f>
        <v>0</v>
      </c>
      <c r="L39" s="4">
        <f>SUMIFS('Job Number'!$Q$2:$Q$290,'Job Number'!$A$2:$A$290,'Product Result'!L$1,'Job Number'!$E$2:$E$290,'Product Result'!$A$38)</f>
        <v>0</v>
      </c>
      <c r="M39" s="4">
        <f>SUMIFS('Job Number'!$Q$2:$Q$290,'Job Number'!$A$2:$A$290,'Product Result'!M$1,'Job Number'!$E$2:$E$290,'Product Result'!$A$38)</f>
        <v>0</v>
      </c>
      <c r="N39" s="4">
        <f>SUMIFS('Job Number'!$Q$2:$Q$290,'Job Number'!$A$2:$A$290,'Product Result'!N$1,'Job Number'!$E$2:$E$290,'Product Result'!$A$38)</f>
        <v>0</v>
      </c>
      <c r="O39" s="4">
        <f>SUMIFS('Job Number'!$Q$2:$Q$290,'Job Number'!$A$2:$A$290,'Product Result'!O$1,'Job Number'!$E$2:$E$290,'Product Result'!$A$38)</f>
        <v>0</v>
      </c>
      <c r="P39" s="4">
        <f>SUMIFS('Job Number'!$Q$2:$Q$290,'Job Number'!$A$2:$A$290,'Product Result'!P$1,'Job Number'!$E$2:$E$290,'Product Result'!$A$38)</f>
        <v>0</v>
      </c>
      <c r="Q39" s="4">
        <f>SUMIFS('Job Number'!$Q$2:$Q$290,'Job Number'!$A$2:$A$290,'Product Result'!Q$1,'Job Number'!$E$2:$E$290,'Product Result'!$A$38)</f>
        <v>0</v>
      </c>
      <c r="R39" s="4">
        <f>SUMIFS('Job Number'!$Q$2:$Q$290,'Job Number'!$A$2:$A$290,'Product Result'!R$1,'Job Number'!$E$2:$E$290,'Product Result'!$A$38)</f>
        <v>0</v>
      </c>
      <c r="S39" s="4">
        <f>SUMIFS('Job Number'!$Q$2:$Q$290,'Job Number'!$A$2:$A$290,'Product Result'!S$1,'Job Number'!$E$2:$E$290,'Product Result'!$A$38)</f>
        <v>0</v>
      </c>
      <c r="T39" s="4">
        <f>SUMIFS('Job Number'!$Q$2:$Q$290,'Job Number'!$A$2:$A$290,'Product Result'!T$1,'Job Number'!$E$2:$E$290,'Product Result'!$A$38)</f>
        <v>0</v>
      </c>
      <c r="U39" s="4">
        <f>SUMIFS('Job Number'!$Q$2:$Q$290,'Job Number'!$A$2:$A$290,'Product Result'!U$1,'Job Number'!$E$2:$E$290,'Product Result'!$A$38)</f>
        <v>0</v>
      </c>
      <c r="V39" s="4">
        <f>SUMIFS('Job Number'!$Q$2:$Q$290,'Job Number'!$A$2:$A$290,'Product Result'!V$1,'Job Number'!$E$2:$E$290,'Product Result'!$A$38)</f>
        <v>0</v>
      </c>
      <c r="W39" s="4">
        <f>SUMIFS('Job Number'!$Q$2:$Q$290,'Job Number'!$A$2:$A$290,'Product Result'!W$1,'Job Number'!$E$2:$E$290,'Product Result'!$A$38)</f>
        <v>0</v>
      </c>
      <c r="X39" s="4">
        <f>SUMIFS('Job Number'!$Q$2:$Q$290,'Job Number'!$A$2:$A$290,'Product Result'!X$1,'Job Number'!$E$2:$E$290,'Product Result'!$A$38)</f>
        <v>0</v>
      </c>
      <c r="Y39" s="4">
        <f>SUMIFS('Job Number'!$Q$2:$Q$290,'Job Number'!$A$2:$A$290,'Product Result'!Y$1,'Job Number'!$E$2:$E$290,'Product Result'!$A$38)</f>
        <v>0</v>
      </c>
      <c r="Z39" s="4">
        <f>SUMIFS('Job Number'!$Q$2:$Q$290,'Job Number'!$A$2:$A$290,'Product Result'!Z$1,'Job Number'!$E$2:$E$290,'Product Result'!$A$38)</f>
        <v>0</v>
      </c>
      <c r="AA39" s="4">
        <f>SUMIFS('Job Number'!$Q$2:$Q$290,'Job Number'!$A$2:$A$290,'Product Result'!AA$1,'Job Number'!$E$2:$E$290,'Product Result'!$A$38)</f>
        <v>0</v>
      </c>
      <c r="AB39" s="4">
        <f>SUMIFS('Job Number'!$Q$2:$Q$290,'Job Number'!$A$2:$A$290,'Product Result'!AB$1,'Job Number'!$E$2:$E$290,'Product Result'!$A$38)</f>
        <v>0</v>
      </c>
      <c r="AC39" s="4">
        <f>SUMIFS('Job Number'!$Q$2:$Q$290,'Job Number'!$A$2:$A$290,'Product Result'!AC$1,'Job Number'!$E$2:$E$290,'Product Result'!$A$38)</f>
        <v>0</v>
      </c>
      <c r="AD39" s="4">
        <f>SUMIFS('Job Number'!$Q$2:$Q$290,'Job Number'!$A$2:$A$290,'Product Result'!AD$1,'Job Number'!$E$2:$E$290,'Product Result'!$A$38)</f>
        <v>0</v>
      </c>
      <c r="AE39" s="4">
        <f>SUMIFS('Job Number'!$Q$2:$Q$290,'Job Number'!$A$2:$A$290,'Product Result'!AE$1,'Job Number'!$E$2:$E$290,'Product Result'!$A$38)</f>
        <v>0</v>
      </c>
      <c r="AF39" s="4">
        <f>SUMIFS('Job Number'!$Q$2:$Q$290,'Job Number'!$A$2:$A$290,'Product Result'!AF$1,'Job Number'!$E$2:$E$290,'Product Result'!$A$38)</f>
        <v>0</v>
      </c>
      <c r="AG39" s="4">
        <f>SUMIFS('Job Number'!$Q$2:$Q$290,'Job Number'!$A$2:$A$290,'Product Result'!AG$1,'Job Number'!$E$2:$E$290,'Product Result'!$A$38)</f>
        <v>0</v>
      </c>
      <c r="AH39" s="4">
        <f>SUMIFS('Job Number'!$Q$2:$Q$290,'Job Number'!$A$2:$A$290,'Product Result'!AH$1,'Job Number'!$E$2:$E$290,'Product Result'!$A$38)</f>
        <v>0</v>
      </c>
    </row>
    <row r="40" spans="1:34" ht="15.75" thickBot="1">
      <c r="B40" s="183">
        <f>IFERROR(B39/B37,0)</f>
        <v>0</v>
      </c>
      <c r="C40" s="1" t="s">
        <v>4</v>
      </c>
      <c r="D40" s="6" t="str">
        <f t="shared" ref="D40:AH40" si="7">IFERROR(D39/D37,"")</f>
        <v/>
      </c>
      <c r="E40" s="6" t="str">
        <f t="shared" si="7"/>
        <v/>
      </c>
      <c r="F40" s="6" t="str">
        <f t="shared" si="7"/>
        <v/>
      </c>
      <c r="G40" s="6" t="str">
        <f t="shared" si="7"/>
        <v/>
      </c>
      <c r="H40" s="6" t="str">
        <f t="shared" si="7"/>
        <v/>
      </c>
      <c r="I40" s="6" t="str">
        <f t="shared" si="7"/>
        <v/>
      </c>
      <c r="J40" s="6" t="str">
        <f t="shared" si="7"/>
        <v/>
      </c>
      <c r="K40" s="6" t="str">
        <f t="shared" si="7"/>
        <v/>
      </c>
      <c r="L40" s="6" t="str">
        <f t="shared" si="7"/>
        <v/>
      </c>
      <c r="M40" s="6" t="str">
        <f t="shared" si="7"/>
        <v/>
      </c>
      <c r="N40" s="6" t="str">
        <f t="shared" si="7"/>
        <v/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 t="str">
        <f t="shared" si="7"/>
        <v/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tr">
        <f t="shared" si="7"/>
        <v/>
      </c>
      <c r="X40" s="6" t="str">
        <f t="shared" si="7"/>
        <v/>
      </c>
      <c r="Y40" s="6" t="str">
        <f t="shared" si="7"/>
        <v/>
      </c>
      <c r="Z40" s="6" t="str">
        <f t="shared" si="7"/>
        <v/>
      </c>
      <c r="AA40" s="6" t="str">
        <f t="shared" si="7"/>
        <v/>
      </c>
      <c r="AB40" s="6" t="str">
        <f t="shared" si="7"/>
        <v/>
      </c>
      <c r="AC40" s="6" t="str">
        <f t="shared" si="7"/>
        <v/>
      </c>
      <c r="AD40" s="6" t="str">
        <f t="shared" si="7"/>
        <v/>
      </c>
      <c r="AE40" s="6" t="str">
        <f t="shared" si="7"/>
        <v/>
      </c>
      <c r="AF40" s="6" t="str">
        <f t="shared" si="7"/>
        <v/>
      </c>
      <c r="AG40" s="6" t="str">
        <f t="shared" si="7"/>
        <v/>
      </c>
      <c r="AH40" s="6" t="str">
        <f t="shared" si="7"/>
        <v/>
      </c>
    </row>
    <row r="41" spans="1:34" ht="15.75" thickBot="1"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</row>
    <row r="42" spans="1:34">
      <c r="A42" s="187" t="str">
        <f>'FG TYPE'!B8</f>
        <v>W01-04040001</v>
      </c>
      <c r="B42" s="214">
        <f>SUM(D42:AG42)</f>
        <v>1672.8200000000002</v>
      </c>
      <c r="C42" s="1" t="s">
        <v>1</v>
      </c>
      <c r="D42" s="249">
        <f>SUMIFS('Job Number'!$K$2:$K$290,'Job Number'!$A$2:$A$290,'Product Result'!D$1,'Job Number'!$E$2:$E$290,'Product Result'!$A$42)</f>
        <v>224.62</v>
      </c>
      <c r="E42" s="249">
        <f>SUMIFS('Job Number'!$K$2:$K$290,'Job Number'!$A$2:$A$290,'Product Result'!E$1,'Job Number'!$E$2:$E$290,'Product Result'!$A$42)</f>
        <v>161.74</v>
      </c>
      <c r="F42" s="249">
        <f>SUMIFS('Job Number'!$K$2:$K$290,'Job Number'!$A$2:$A$290,'Product Result'!F$1,'Job Number'!$E$2:$E$290,'Product Result'!$A$42)</f>
        <v>0</v>
      </c>
      <c r="G42" s="249">
        <f>SUMIFS('Job Number'!$K$2:$K$290,'Job Number'!$A$2:$A$290,'Product Result'!G$1,'Job Number'!$E$2:$E$290,'Product Result'!$A$42)</f>
        <v>3.86</v>
      </c>
      <c r="H42" s="249">
        <f>SUMIFS('Job Number'!$K$2:$K$290,'Job Number'!$A$2:$A$290,'Product Result'!H$1,'Job Number'!$E$2:$E$290,'Product Result'!$A$42)</f>
        <v>0</v>
      </c>
      <c r="I42" s="249">
        <f>SUMIFS('Job Number'!$K$2:$K$290,'Job Number'!$A$2:$A$290,'Product Result'!I$1,'Job Number'!$E$2:$E$290,'Product Result'!$A$42)</f>
        <v>0</v>
      </c>
      <c r="J42" s="249">
        <f>SUMIFS('Job Number'!$K$2:$K$290,'Job Number'!$A$2:$A$290,'Product Result'!J$1,'Job Number'!$E$2:$E$290,'Product Result'!$A$42)</f>
        <v>0</v>
      </c>
      <c r="K42" s="249">
        <f>SUMIFS('Job Number'!$K$2:$K$290,'Job Number'!$A$2:$A$290,'Product Result'!K$1,'Job Number'!$E$2:$E$290,'Product Result'!$A$42)</f>
        <v>0</v>
      </c>
      <c r="L42" s="249">
        <f>SUMIFS('Job Number'!$K$2:$K$290,'Job Number'!$A$2:$A$290,'Product Result'!L$1,'Job Number'!$E$2:$E$290,'Product Result'!$A$42)</f>
        <v>0</v>
      </c>
      <c r="M42" s="249">
        <f>SUMIFS('Job Number'!$K$2:$K$290,'Job Number'!$A$2:$A$290,'Product Result'!M$1,'Job Number'!$E$2:$E$290,'Product Result'!$A$42)</f>
        <v>0</v>
      </c>
      <c r="N42" s="249">
        <f>SUMIFS('Job Number'!$K$2:$K$290,'Job Number'!$A$2:$A$290,'Product Result'!N$1,'Job Number'!$E$2:$E$290,'Product Result'!$A$42)</f>
        <v>0</v>
      </c>
      <c r="O42" s="249">
        <f>SUMIFS('Job Number'!$K$2:$K$290,'Job Number'!$A$2:$A$290,'Product Result'!O$1,'Job Number'!$E$2:$E$290,'Product Result'!$A$42)</f>
        <v>146.80000000000001</v>
      </c>
      <c r="P42" s="249">
        <f>SUMIFS('Job Number'!$K$2:$K$290,'Job Number'!$A$2:$A$290,'Product Result'!P$1,'Job Number'!$E$2:$E$290,'Product Result'!$A$42)</f>
        <v>154.6</v>
      </c>
      <c r="Q42" s="249">
        <f>SUMIFS('Job Number'!$K$2:$K$290,'Job Number'!$A$2:$A$290,'Product Result'!Q$1,'Job Number'!$E$2:$E$290,'Product Result'!$A$42)</f>
        <v>29.44</v>
      </c>
      <c r="R42" s="249">
        <f>SUMIFS('Job Number'!$K$2:$K$290,'Job Number'!$A$2:$A$290,'Product Result'!R$1,'Job Number'!$E$2:$E$290,'Product Result'!$A$42)</f>
        <v>0</v>
      </c>
      <c r="S42" s="249">
        <f>SUMIFS('Job Number'!$K$2:$K$290,'Job Number'!$A$2:$A$290,'Product Result'!S$1,'Job Number'!$E$2:$E$290,'Product Result'!$A$42)</f>
        <v>0</v>
      </c>
      <c r="T42" s="249">
        <f>SUMIFS('Job Number'!$K$2:$K$290,'Job Number'!$A$2:$A$290,'Product Result'!T$1,'Job Number'!$E$2:$E$290,'Product Result'!$A$42)</f>
        <v>0</v>
      </c>
      <c r="U42" s="249">
        <f>SUMIFS('Job Number'!$K$2:$K$290,'Job Number'!$A$2:$A$290,'Product Result'!U$1,'Job Number'!$E$2:$E$290,'Product Result'!$A$42)</f>
        <v>0</v>
      </c>
      <c r="V42" s="249">
        <f>SUMIFS('Job Number'!$K$2:$K$290,'Job Number'!$A$2:$A$290,'Product Result'!V$1,'Job Number'!$E$2:$E$290,'Product Result'!$A$42)</f>
        <v>96.04</v>
      </c>
      <c r="W42" s="249">
        <f>SUMIFS('Job Number'!$K$2:$K$290,'Job Number'!$A$2:$A$290,'Product Result'!W$1,'Job Number'!$E$2:$E$290,'Product Result'!$A$42)</f>
        <v>131.66</v>
      </c>
      <c r="X42" s="249">
        <f>SUMIFS('Job Number'!$K$2:$K$290,'Job Number'!$A$2:$A$290,'Product Result'!X$1,'Job Number'!$E$2:$E$290,'Product Result'!$A$42)</f>
        <v>97.66</v>
      </c>
      <c r="Y42" s="249">
        <f>SUMIFS('Job Number'!$K$2:$K$290,'Job Number'!$A$2:$A$290,'Product Result'!Y$1,'Job Number'!$E$2:$E$290,'Product Result'!$A$42)</f>
        <v>65.760000000000005</v>
      </c>
      <c r="Z42" s="249">
        <f>SUMIFS('Job Number'!$K$2:$K$290,'Job Number'!$A$2:$A$290,'Product Result'!Z$1,'Job Number'!$E$2:$E$290,'Product Result'!$A$42)</f>
        <v>0</v>
      </c>
      <c r="AA42" s="249">
        <f>SUMIFS('Job Number'!$K$2:$K$290,'Job Number'!$A$2:$A$290,'Product Result'!AA$1,'Job Number'!$E$2:$E$290,'Product Result'!$A$42)</f>
        <v>0</v>
      </c>
      <c r="AB42" s="249">
        <f>SUMIFS('Job Number'!$K$2:$K$290,'Job Number'!$A$2:$A$290,'Product Result'!AB$1,'Job Number'!$E$2:$E$290,'Product Result'!$A$42)</f>
        <v>111.94</v>
      </c>
      <c r="AC42" s="249">
        <f>SUMIFS('Job Number'!$K$2:$K$290,'Job Number'!$A$2:$A$290,'Product Result'!AC$1,'Job Number'!$E$2:$E$290,'Product Result'!$A$42)</f>
        <v>204.92</v>
      </c>
      <c r="AD42" s="249">
        <f>SUMIFS('Job Number'!$K$2:$K$290,'Job Number'!$A$2:$A$290,'Product Result'!AD$1,'Job Number'!$E$2:$E$290,'Product Result'!$A$42)</f>
        <v>195.84</v>
      </c>
      <c r="AE42" s="249">
        <f>SUMIFS('Job Number'!$K$2:$K$290,'Job Number'!$A$2:$A$290,'Product Result'!AE$1,'Job Number'!$E$2:$E$290,'Product Result'!$A$42)</f>
        <v>47.94</v>
      </c>
      <c r="AF42" s="249">
        <f>SUMIFS('Job Number'!$K$2:$K$290,'Job Number'!$A$2:$A$290,'Product Result'!AF$1,'Job Number'!$E$2:$E$290,'Product Result'!$A$42)</f>
        <v>0</v>
      </c>
      <c r="AG42" s="249">
        <f>SUMIFS('Job Number'!$K$2:$K$290,'Job Number'!$A$2:$A$290,'Product Result'!AG$1,'Job Number'!$E$2:$E$290,'Product Result'!$A$42)</f>
        <v>0</v>
      </c>
      <c r="AH42" s="249">
        <f>SUMIFS('Job Number'!$K$2:$K$290,'Job Number'!$A$2:$A$290,'Product Result'!AH$1,'Job Number'!$E$2:$E$290,'Product Result'!$A$42)</f>
        <v>0</v>
      </c>
    </row>
    <row r="43" spans="1:34">
      <c r="A43" s="187" t="str">
        <f>'FG TYPE'!C8</f>
        <v>0,080 UEW</v>
      </c>
      <c r="B43" s="183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  <c r="AH43" s="5" t="str">
        <f>IFERROR(AH42/#REF!,"")</f>
        <v/>
      </c>
    </row>
    <row r="44" spans="1:34">
      <c r="B44" s="64">
        <f>SUM(D44:AG44)-AE44-X44-Q44-J44</f>
        <v>0</v>
      </c>
      <c r="C44" s="1" t="s">
        <v>3</v>
      </c>
      <c r="D44" s="4">
        <f>SUMIFS('Job Number'!$Q$2:$Q$290,'Job Number'!$A$2:$A$290,'Product Result'!D$1,'Job Number'!$E$2:$E$290,'Product Result'!$A$42)</f>
        <v>0</v>
      </c>
      <c r="E44" s="4">
        <f>SUMIFS('Job Number'!$Q$2:$Q$290,'Job Number'!$A$2:$A$290,'Product Result'!E$1,'Job Number'!$E$2:$E$290,'Product Result'!$A$42)</f>
        <v>0</v>
      </c>
      <c r="F44" s="4">
        <f>SUMIFS('Job Number'!$Q$2:$Q$290,'Job Number'!$A$2:$A$290,'Product Result'!F$1,'Job Number'!$E$2:$E$290,'Product Result'!$A$42)</f>
        <v>0</v>
      </c>
      <c r="G44" s="4">
        <f>SUMIFS('Job Number'!$Q$2:$Q$290,'Job Number'!$A$2:$A$290,'Product Result'!G$1,'Job Number'!$E$2:$E$290,'Product Result'!$A$42)</f>
        <v>0</v>
      </c>
      <c r="H44" s="4">
        <f>SUMIFS('Job Number'!$Q$2:$Q$290,'Job Number'!$A$2:$A$290,'Product Result'!H$1,'Job Number'!$E$2:$E$290,'Product Result'!$A$42)</f>
        <v>0</v>
      </c>
      <c r="I44" s="4">
        <f>SUMIFS('Job Number'!$Q$2:$Q$290,'Job Number'!$A$2:$A$290,'Product Result'!I$1,'Job Number'!$E$2:$E$290,'Product Result'!$A$42)</f>
        <v>0</v>
      </c>
      <c r="J44" s="4">
        <f>SUMIFS('Job Number'!$Q$2:$Q$290,'Job Number'!$A$2:$A$290,'Product Result'!J$1,'Job Number'!$E$2:$E$290,'Product Result'!$A$42)</f>
        <v>0</v>
      </c>
      <c r="K44" s="4">
        <f>SUMIFS('Job Number'!$Q$2:$Q$290,'Job Number'!$A$2:$A$290,'Product Result'!K$1,'Job Number'!$E$2:$E$290,'Product Result'!$A$42)</f>
        <v>0</v>
      </c>
      <c r="L44" s="4">
        <f>SUMIFS('Job Number'!$Q$2:$Q$290,'Job Number'!$A$2:$A$290,'Product Result'!L$1,'Job Number'!$E$2:$E$290,'Product Result'!$A$42)</f>
        <v>0</v>
      </c>
      <c r="M44" s="4">
        <f>SUMIFS('Job Number'!$Q$2:$Q$290,'Job Number'!$A$2:$A$290,'Product Result'!M$1,'Job Number'!$E$2:$E$290,'Product Result'!$A$42)</f>
        <v>0</v>
      </c>
      <c r="N44" s="4">
        <f>SUMIFS('Job Number'!$Q$2:$Q$290,'Job Number'!$A$2:$A$290,'Product Result'!N$1,'Job Number'!$E$2:$E$290,'Product Result'!$A$42)</f>
        <v>0</v>
      </c>
      <c r="O44" s="4">
        <f>SUMIFS('Job Number'!$Q$2:$Q$290,'Job Number'!$A$2:$A$290,'Product Result'!O$1,'Job Number'!$E$2:$E$290,'Product Result'!$A$42)</f>
        <v>0</v>
      </c>
      <c r="P44" s="4">
        <f>SUMIFS('Job Number'!$Q$2:$Q$290,'Job Number'!$A$2:$A$290,'Product Result'!P$1,'Job Number'!$E$2:$E$290,'Product Result'!$A$42)</f>
        <v>0</v>
      </c>
      <c r="Q44" s="4">
        <f>SUMIFS('Job Number'!$Q$2:$Q$290,'Job Number'!$A$2:$A$290,'Product Result'!Q$1,'Job Number'!$E$2:$E$290,'Product Result'!$A$42)</f>
        <v>0</v>
      </c>
      <c r="R44" s="4">
        <f>SUMIFS('Job Number'!$Q$2:$Q$290,'Job Number'!$A$2:$A$290,'Product Result'!R$1,'Job Number'!$E$2:$E$290,'Product Result'!$A$42)</f>
        <v>0</v>
      </c>
      <c r="S44" s="4">
        <f>SUMIFS('Job Number'!$Q$2:$Q$290,'Job Number'!$A$2:$A$290,'Product Result'!S$1,'Job Number'!$E$2:$E$290,'Product Result'!$A$42)</f>
        <v>0</v>
      </c>
      <c r="T44" s="4">
        <f>SUMIFS('Job Number'!$Q$2:$Q$290,'Job Number'!$A$2:$A$290,'Product Result'!T$1,'Job Number'!$E$2:$E$290,'Product Result'!$A$42)</f>
        <v>0</v>
      </c>
      <c r="U44" s="4">
        <f>SUMIFS('Job Number'!$Q$2:$Q$290,'Job Number'!$A$2:$A$290,'Product Result'!U$1,'Job Number'!$E$2:$E$290,'Product Result'!$A$42)</f>
        <v>0</v>
      </c>
      <c r="V44" s="4">
        <f>SUMIFS('Job Number'!$Q$2:$Q$290,'Job Number'!$A$2:$A$290,'Product Result'!V$1,'Job Number'!$E$2:$E$290,'Product Result'!$A$42)</f>
        <v>0</v>
      </c>
      <c r="W44" s="4">
        <f>SUMIFS('Job Number'!$Q$2:$Q$290,'Job Number'!$A$2:$A$290,'Product Result'!W$1,'Job Number'!$E$2:$E$290,'Product Result'!$A$42)</f>
        <v>0</v>
      </c>
      <c r="X44" s="4">
        <f>SUMIFS('Job Number'!$Q$2:$Q$290,'Job Number'!$A$2:$A$290,'Product Result'!X$1,'Job Number'!$E$2:$E$290,'Product Result'!$A$42)</f>
        <v>0</v>
      </c>
      <c r="Y44" s="4">
        <f>SUMIFS('Job Number'!$Q$2:$Q$290,'Job Number'!$A$2:$A$290,'Product Result'!Y$1,'Job Number'!$E$2:$E$290,'Product Result'!$A$42)</f>
        <v>0</v>
      </c>
      <c r="Z44" s="4">
        <f>SUMIFS('Job Number'!$Q$2:$Q$290,'Job Number'!$A$2:$A$290,'Product Result'!Z$1,'Job Number'!$E$2:$E$290,'Product Result'!$A$42)</f>
        <v>0</v>
      </c>
      <c r="AA44" s="4">
        <f>SUMIFS('Job Number'!$Q$2:$Q$290,'Job Number'!$A$2:$A$290,'Product Result'!AA$1,'Job Number'!$E$2:$E$290,'Product Result'!$A$42)</f>
        <v>0</v>
      </c>
      <c r="AB44" s="4">
        <f>SUMIFS('Job Number'!$Q$2:$Q$290,'Job Number'!$A$2:$A$290,'Product Result'!AB$1,'Job Number'!$E$2:$E$290,'Product Result'!$A$42)</f>
        <v>0</v>
      </c>
      <c r="AC44" s="4">
        <f>SUMIFS('Job Number'!$Q$2:$Q$290,'Job Number'!$A$2:$A$290,'Product Result'!AC$1,'Job Number'!$E$2:$E$290,'Product Result'!$A$42)</f>
        <v>0</v>
      </c>
      <c r="AD44" s="4">
        <f>SUMIFS('Job Number'!$Q$2:$Q$290,'Job Number'!$A$2:$A$290,'Product Result'!AD$1,'Job Number'!$E$2:$E$290,'Product Result'!$A$42)</f>
        <v>0</v>
      </c>
      <c r="AE44" s="4">
        <f>SUMIFS('Job Number'!$Q$2:$Q$290,'Job Number'!$A$2:$A$290,'Product Result'!AE$1,'Job Number'!$E$2:$E$290,'Product Result'!$A$42)</f>
        <v>0</v>
      </c>
      <c r="AF44" s="4">
        <f>SUMIFS('Job Number'!$Q$2:$Q$290,'Job Number'!$A$2:$A$290,'Product Result'!AF$1,'Job Number'!$E$2:$E$290,'Product Result'!$A$42)</f>
        <v>0</v>
      </c>
      <c r="AG44" s="4">
        <f>SUMIFS('Job Number'!$Q$2:$Q$290,'Job Number'!$A$2:$A$290,'Product Result'!AG$1,'Job Number'!$E$2:$E$290,'Product Result'!$A$42)</f>
        <v>0</v>
      </c>
      <c r="AH44" s="4">
        <f>SUMIFS('Job Number'!$Q$2:$Q$290,'Job Number'!$A$2:$A$290,'Product Result'!AH$1,'Job Number'!$E$2:$E$290,'Product Result'!$A$42)</f>
        <v>0</v>
      </c>
    </row>
    <row r="45" spans="1:34" ht="15.75" thickBot="1">
      <c r="B45" s="183">
        <f>IFERROR(B44/B42,0)</f>
        <v>0</v>
      </c>
      <c r="C45" s="1" t="s">
        <v>4</v>
      </c>
      <c r="D45" s="6">
        <f t="shared" ref="D45:AG45" si="8">IFERROR(D44/D42,"")</f>
        <v>0</v>
      </c>
      <c r="E45" s="6">
        <f t="shared" si="8"/>
        <v>0</v>
      </c>
      <c r="F45" s="6" t="str">
        <f t="shared" si="8"/>
        <v/>
      </c>
      <c r="G45" s="6">
        <f t="shared" si="8"/>
        <v>0</v>
      </c>
      <c r="H45" s="6" t="str">
        <f t="shared" si="8"/>
        <v/>
      </c>
      <c r="I45" s="6" t="str">
        <f t="shared" si="8"/>
        <v/>
      </c>
      <c r="J45" s="6" t="str">
        <f t="shared" si="8"/>
        <v/>
      </c>
      <c r="K45" s="6" t="str">
        <f t="shared" si="8"/>
        <v/>
      </c>
      <c r="L45" s="6" t="str">
        <f t="shared" si="8"/>
        <v/>
      </c>
      <c r="M45" s="6" t="str">
        <f t="shared" si="8"/>
        <v/>
      </c>
      <c r="N45" s="6" t="str">
        <f t="shared" si="8"/>
        <v/>
      </c>
      <c r="O45" s="6">
        <f t="shared" si="8"/>
        <v>0</v>
      </c>
      <c r="P45" s="6">
        <f t="shared" si="8"/>
        <v>0</v>
      </c>
      <c r="Q45" s="6">
        <f t="shared" si="8"/>
        <v>0</v>
      </c>
      <c r="R45" s="6" t="str">
        <f t="shared" si="8"/>
        <v/>
      </c>
      <c r="S45" s="6" t="str">
        <f t="shared" si="8"/>
        <v/>
      </c>
      <c r="T45" s="6" t="str">
        <f t="shared" si="8"/>
        <v/>
      </c>
      <c r="U45" s="6" t="str">
        <f t="shared" si="8"/>
        <v/>
      </c>
      <c r="V45" s="6">
        <f t="shared" si="8"/>
        <v>0</v>
      </c>
      <c r="W45" s="6">
        <f t="shared" si="8"/>
        <v>0</v>
      </c>
      <c r="X45" s="6">
        <f t="shared" si="8"/>
        <v>0</v>
      </c>
      <c r="Y45" s="6">
        <f t="shared" si="8"/>
        <v>0</v>
      </c>
      <c r="Z45" s="6" t="str">
        <f t="shared" si="8"/>
        <v/>
      </c>
      <c r="AA45" s="6" t="str">
        <f t="shared" si="8"/>
        <v/>
      </c>
      <c r="AB45" s="6">
        <f t="shared" si="8"/>
        <v>0</v>
      </c>
      <c r="AC45" s="6">
        <f t="shared" si="8"/>
        <v>0</v>
      </c>
      <c r="AD45" s="6">
        <f t="shared" si="8"/>
        <v>0</v>
      </c>
      <c r="AE45" s="6">
        <f t="shared" si="8"/>
        <v>0</v>
      </c>
      <c r="AF45" s="6" t="str">
        <f t="shared" si="8"/>
        <v/>
      </c>
      <c r="AG45" s="6" t="str">
        <f t="shared" si="8"/>
        <v/>
      </c>
      <c r="AH45" s="6" t="str">
        <f>IFERROR(AH44/AH42,"")</f>
        <v/>
      </c>
    </row>
    <row r="46" spans="1:34" ht="15.75" thickBot="1">
      <c r="B46" s="18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>
      <c r="A47" s="187" t="str">
        <f>'FG TYPE'!B9</f>
        <v>W01-04040011-Y</v>
      </c>
      <c r="B47" s="214">
        <f>SUM(D47:AG47)</f>
        <v>86.139999999999986</v>
      </c>
      <c r="C47" s="1" t="s">
        <v>1</v>
      </c>
      <c r="D47" s="249">
        <f>SUMIFS('Job Number'!$K$2:$K$290,'Job Number'!$A$2:$A$290,'Product Result'!D$1,'Job Number'!$E$2:$E$290,'Product Result'!$A$47)</f>
        <v>0</v>
      </c>
      <c r="E47" s="249">
        <f>SUMIFS('Job Number'!$K$2:$K$290,'Job Number'!$A$2:$A$290,'Product Result'!E$1,'Job Number'!$E$2:$E$290,'Product Result'!$A$47)</f>
        <v>0</v>
      </c>
      <c r="F47" s="249">
        <f>SUMIFS('Job Number'!$K$2:$K$290,'Job Number'!$A$2:$A$290,'Product Result'!F$1,'Job Number'!$E$2:$E$290,'Product Result'!$A$47)</f>
        <v>0</v>
      </c>
      <c r="G47" s="249">
        <f>SUMIFS('Job Number'!$K$2:$K$290,'Job Number'!$A$2:$A$290,'Product Result'!G$1,'Job Number'!$E$2:$E$290,'Product Result'!$A$47)</f>
        <v>0</v>
      </c>
      <c r="H47" s="249">
        <f>SUMIFS('Job Number'!$K$2:$K$290,'Job Number'!$A$2:$A$290,'Product Result'!H$1,'Job Number'!$E$2:$E$290,'Product Result'!$A$47)</f>
        <v>9.02</v>
      </c>
      <c r="I47" s="249">
        <f>SUMIFS('Job Number'!$K$2:$K$290,'Job Number'!$A$2:$A$290,'Product Result'!I$1,'Job Number'!$E$2:$E$290,'Product Result'!$A$47)</f>
        <v>6.2</v>
      </c>
      <c r="J47" s="249">
        <f>SUMIFS('Job Number'!$K$2:$K$290,'Job Number'!$A$2:$A$290,'Product Result'!J$1,'Job Number'!$E$2:$E$290,'Product Result'!$A$47)</f>
        <v>0</v>
      </c>
      <c r="K47" s="249">
        <f>SUMIFS('Job Number'!$K$2:$K$290,'Job Number'!$A$2:$A$290,'Product Result'!K$1,'Job Number'!$E$2:$E$290,'Product Result'!$A$47)</f>
        <v>3.76</v>
      </c>
      <c r="L47" s="249">
        <f>SUMIFS('Job Number'!$K$2:$K$290,'Job Number'!$A$2:$A$290,'Product Result'!L$1,'Job Number'!$E$2:$E$290,'Product Result'!$A$47)</f>
        <v>0</v>
      </c>
      <c r="M47" s="249">
        <f>SUMIFS('Job Number'!$K$2:$K$290,'Job Number'!$A$2:$A$290,'Product Result'!M$1,'Job Number'!$E$2:$E$290,'Product Result'!$A$47)</f>
        <v>0</v>
      </c>
      <c r="N47" s="249">
        <f>SUMIFS('Job Number'!$K$2:$K$290,'Job Number'!$A$2:$A$290,'Product Result'!N$1,'Job Number'!$E$2:$E$290,'Product Result'!$A$47)</f>
        <v>0</v>
      </c>
      <c r="O47" s="249">
        <f>SUMIFS('Job Number'!$K$2:$K$290,'Job Number'!$A$2:$A$290,'Product Result'!O$1,'Job Number'!$E$2:$E$290,'Product Result'!$A$47)</f>
        <v>0</v>
      </c>
      <c r="P47" s="249">
        <f>SUMIFS('Job Number'!$K$2:$K$290,'Job Number'!$A$2:$A$290,'Product Result'!P$1,'Job Number'!$E$2:$E$290,'Product Result'!$A$47)</f>
        <v>0</v>
      </c>
      <c r="Q47" s="249">
        <f>SUMIFS('Job Number'!$K$2:$K$290,'Job Number'!$A$2:$A$290,'Product Result'!Q$1,'Job Number'!$E$2:$E$290,'Product Result'!$A$47)</f>
        <v>0</v>
      </c>
      <c r="R47" s="249">
        <f>SUMIFS('Job Number'!$K$2:$K$290,'Job Number'!$A$2:$A$290,'Product Result'!R$1,'Job Number'!$E$2:$E$290,'Product Result'!$A$47)</f>
        <v>0</v>
      </c>
      <c r="S47" s="249">
        <f>SUMIFS('Job Number'!$K$2:$K$290,'Job Number'!$A$2:$A$290,'Product Result'!S$1,'Job Number'!$E$2:$E$290,'Product Result'!$A$47)</f>
        <v>0</v>
      </c>
      <c r="T47" s="249">
        <f>SUMIFS('Job Number'!$K$2:$K$290,'Job Number'!$A$2:$A$290,'Product Result'!T$1,'Job Number'!$E$2:$E$290,'Product Result'!$A$47)</f>
        <v>0</v>
      </c>
      <c r="U47" s="249">
        <f>SUMIFS('Job Number'!$K$2:$K$290,'Job Number'!$A$2:$A$290,'Product Result'!U$1,'Job Number'!$E$2:$E$290,'Product Result'!$A$47)</f>
        <v>0</v>
      </c>
      <c r="V47" s="249">
        <f>SUMIFS('Job Number'!$K$2:$K$290,'Job Number'!$A$2:$A$290,'Product Result'!V$1,'Job Number'!$E$2:$E$290,'Product Result'!$A$47)</f>
        <v>0</v>
      </c>
      <c r="W47" s="249">
        <f>SUMIFS('Job Number'!$K$2:$K$290,'Job Number'!$A$2:$A$290,'Product Result'!W$1,'Job Number'!$E$2:$E$290,'Product Result'!$A$47)</f>
        <v>0</v>
      </c>
      <c r="X47" s="249">
        <f>SUMIFS('Job Number'!$K$2:$K$290,'Job Number'!$A$2:$A$290,'Product Result'!X$1,'Job Number'!$E$2:$E$290,'Product Result'!$A$47)</f>
        <v>8.58</v>
      </c>
      <c r="Y47" s="249">
        <f>SUMIFS('Job Number'!$K$2:$K$290,'Job Number'!$A$2:$A$290,'Product Result'!Y$1,'Job Number'!$E$2:$E$290,'Product Result'!$A$47)</f>
        <v>12.98</v>
      </c>
      <c r="Z47" s="249">
        <f>SUMIFS('Job Number'!$K$2:$K$290,'Job Number'!$A$2:$A$290,'Product Result'!Z$1,'Job Number'!$E$2:$E$290,'Product Result'!$A$47)</f>
        <v>0</v>
      </c>
      <c r="AA47" s="249">
        <f>SUMIFS('Job Number'!$K$2:$K$290,'Job Number'!$A$2:$A$290,'Product Result'!AA$1,'Job Number'!$E$2:$E$290,'Product Result'!$A$47)</f>
        <v>0</v>
      </c>
      <c r="AB47" s="249">
        <f>SUMIFS('Job Number'!$K$2:$K$290,'Job Number'!$A$2:$A$290,'Product Result'!AB$1,'Job Number'!$E$2:$E$290,'Product Result'!$A$47)</f>
        <v>12.96</v>
      </c>
      <c r="AC47" s="249">
        <f>SUMIFS('Job Number'!$K$2:$K$290,'Job Number'!$A$2:$A$290,'Product Result'!AC$1,'Job Number'!$E$2:$E$290,'Product Result'!$A$47)</f>
        <v>12.58</v>
      </c>
      <c r="AD47" s="249">
        <f>SUMIFS('Job Number'!$K$2:$K$290,'Job Number'!$A$2:$A$290,'Product Result'!AD$1,'Job Number'!$E$2:$E$290,'Product Result'!$A$47)</f>
        <v>10.74</v>
      </c>
      <c r="AE47" s="249">
        <f>SUMIFS('Job Number'!$K$2:$K$290,'Job Number'!$A$2:$A$290,'Product Result'!AE$1,'Job Number'!$E$2:$E$290,'Product Result'!$A$47)</f>
        <v>9.32</v>
      </c>
      <c r="AF47" s="249">
        <f>SUMIFS('Job Number'!$K$2:$K$290,'Job Number'!$A$2:$A$290,'Product Result'!AF$1,'Job Number'!$E$2:$E$290,'Product Result'!$A$47)</f>
        <v>0</v>
      </c>
      <c r="AG47" s="249">
        <f>SUMIFS('Job Number'!$K$2:$K$290,'Job Number'!$A$2:$A$290,'Product Result'!AG$1,'Job Number'!$E$2:$E$290,'Product Result'!$A$47)</f>
        <v>0</v>
      </c>
      <c r="AH47" s="249">
        <f>SUMIFS('Job Number'!$K$2:$K$290,'Job Number'!$A$2:$A$290,'Product Result'!AH$1,'Job Number'!$E$2:$E$290,'Product Result'!$A$47)</f>
        <v>0</v>
      </c>
    </row>
    <row r="48" spans="1:34">
      <c r="A48" s="187" t="str">
        <f>'FG TYPE'!C9</f>
        <v>0,080 T</v>
      </c>
      <c r="B48" s="183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  <c r="AH48" s="5" t="str">
        <f>IFERROR(AH47/#REF!,"")</f>
        <v/>
      </c>
    </row>
    <row r="49" spans="1:34">
      <c r="B49" s="64">
        <f>SUM(D49:AG49)-AE49-X49-Q49-J49</f>
        <v>0</v>
      </c>
      <c r="C49" s="1" t="s">
        <v>3</v>
      </c>
      <c r="D49" s="4">
        <f>SUMIFS('Job Number'!$Q$2:$Q$290,'Job Number'!$A$2:$A$290,'Product Result'!D$1,'Job Number'!$E$2:$E$290,'Product Result'!$A$47)</f>
        <v>0</v>
      </c>
      <c r="E49" s="4">
        <f>SUMIFS('Job Number'!$Q$2:$Q$290,'Job Number'!$A$2:$A$290,'Product Result'!E$1,'Job Number'!$E$2:$E$290,'Product Result'!$A$47)</f>
        <v>0</v>
      </c>
      <c r="F49" s="4">
        <f>SUMIFS('Job Number'!$Q$2:$Q$290,'Job Number'!$A$2:$A$290,'Product Result'!F$1,'Job Number'!$E$2:$E$290,'Product Result'!$A$47)</f>
        <v>0</v>
      </c>
      <c r="G49" s="4">
        <f>SUMIFS('Job Number'!$Q$2:$Q$290,'Job Number'!$A$2:$A$290,'Product Result'!G$1,'Job Number'!$E$2:$E$290,'Product Result'!$A$47)</f>
        <v>0</v>
      </c>
      <c r="H49" s="4">
        <f>SUMIFS('Job Number'!$Q$2:$Q$290,'Job Number'!$A$2:$A$290,'Product Result'!H$1,'Job Number'!$E$2:$E$290,'Product Result'!$A$47)</f>
        <v>0</v>
      </c>
      <c r="I49" s="4">
        <f>SUMIFS('Job Number'!$Q$2:$Q$290,'Job Number'!$A$2:$A$290,'Product Result'!I$1,'Job Number'!$E$2:$E$290,'Product Result'!$A$47)</f>
        <v>0</v>
      </c>
      <c r="J49" s="4">
        <f>SUMIFS('Job Number'!$Q$2:$Q$290,'Job Number'!$A$2:$A$290,'Product Result'!J$1,'Job Number'!$E$2:$E$290,'Product Result'!$A$47)</f>
        <v>0</v>
      </c>
      <c r="K49" s="4">
        <f>SUMIFS('Job Number'!$Q$2:$Q$290,'Job Number'!$A$2:$A$290,'Product Result'!K$1,'Job Number'!$E$2:$E$290,'Product Result'!$A$47)</f>
        <v>0</v>
      </c>
      <c r="L49" s="4">
        <f>SUMIFS('Job Number'!$Q$2:$Q$290,'Job Number'!$A$2:$A$290,'Product Result'!L$1,'Job Number'!$E$2:$E$290,'Product Result'!$A$47)</f>
        <v>0</v>
      </c>
      <c r="M49" s="4">
        <f>SUMIFS('Job Number'!$Q$2:$Q$290,'Job Number'!$A$2:$A$290,'Product Result'!M$1,'Job Number'!$E$2:$E$290,'Product Result'!$A$47)</f>
        <v>0</v>
      </c>
      <c r="N49" s="4">
        <f>SUMIFS('Job Number'!$Q$2:$Q$290,'Job Number'!$A$2:$A$290,'Product Result'!N$1,'Job Number'!$E$2:$E$290,'Product Result'!$A$47)</f>
        <v>0</v>
      </c>
      <c r="O49" s="4">
        <f>SUMIFS('Job Number'!$Q$2:$Q$290,'Job Number'!$A$2:$A$290,'Product Result'!O$1,'Job Number'!$E$2:$E$290,'Product Result'!$A$47)</f>
        <v>0</v>
      </c>
      <c r="P49" s="4">
        <f>SUMIFS('Job Number'!$Q$2:$Q$290,'Job Number'!$A$2:$A$290,'Product Result'!P$1,'Job Number'!$E$2:$E$290,'Product Result'!$A$47)</f>
        <v>0</v>
      </c>
      <c r="Q49" s="4">
        <f>SUMIFS('Job Number'!$Q$2:$Q$290,'Job Number'!$A$2:$A$290,'Product Result'!Q$1,'Job Number'!$E$2:$E$290,'Product Result'!$A$47)</f>
        <v>0</v>
      </c>
      <c r="R49" s="4">
        <f>SUMIFS('Job Number'!$Q$2:$Q$290,'Job Number'!$A$2:$A$290,'Product Result'!R$1,'Job Number'!$E$2:$E$290,'Product Result'!$A$47)</f>
        <v>0</v>
      </c>
      <c r="S49" s="4">
        <f>SUMIFS('Job Number'!$Q$2:$Q$290,'Job Number'!$A$2:$A$290,'Product Result'!S$1,'Job Number'!$E$2:$E$290,'Product Result'!$A$47)</f>
        <v>0</v>
      </c>
      <c r="T49" s="4">
        <f>SUMIFS('Job Number'!$Q$2:$Q$290,'Job Number'!$A$2:$A$290,'Product Result'!T$1,'Job Number'!$E$2:$E$290,'Product Result'!$A$47)</f>
        <v>0</v>
      </c>
      <c r="U49" s="4">
        <f>SUMIFS('Job Number'!$Q$2:$Q$290,'Job Number'!$A$2:$A$290,'Product Result'!U$1,'Job Number'!$E$2:$E$290,'Product Result'!$A$47)</f>
        <v>0</v>
      </c>
      <c r="V49" s="4">
        <f>SUMIFS('Job Number'!$Q$2:$Q$290,'Job Number'!$A$2:$A$290,'Product Result'!V$1,'Job Number'!$E$2:$E$290,'Product Result'!$A$47)</f>
        <v>0</v>
      </c>
      <c r="W49" s="4">
        <f>SUMIFS('Job Number'!$Q$2:$Q$290,'Job Number'!$A$2:$A$290,'Product Result'!W$1,'Job Number'!$E$2:$E$290,'Product Result'!$A$47)</f>
        <v>0</v>
      </c>
      <c r="X49" s="4">
        <f>SUMIFS('Job Number'!$Q$2:$Q$290,'Job Number'!$A$2:$A$290,'Product Result'!X$1,'Job Number'!$E$2:$E$290,'Product Result'!$A$47)</f>
        <v>0</v>
      </c>
      <c r="Y49" s="4">
        <f>SUMIFS('Job Number'!$Q$2:$Q$290,'Job Number'!$A$2:$A$290,'Product Result'!Y$1,'Job Number'!$E$2:$E$290,'Product Result'!$A$47)</f>
        <v>0</v>
      </c>
      <c r="Z49" s="4">
        <f>SUMIFS('Job Number'!$Q$2:$Q$290,'Job Number'!$A$2:$A$290,'Product Result'!Z$1,'Job Number'!$E$2:$E$290,'Product Result'!$A$47)</f>
        <v>0</v>
      </c>
      <c r="AA49" s="4">
        <f>SUMIFS('Job Number'!$Q$2:$Q$290,'Job Number'!$A$2:$A$290,'Product Result'!AA$1,'Job Number'!$E$2:$E$290,'Product Result'!$A$47)</f>
        <v>0</v>
      </c>
      <c r="AB49" s="4">
        <f>SUMIFS('Job Number'!$Q$2:$Q$290,'Job Number'!$A$2:$A$290,'Product Result'!AB$1,'Job Number'!$E$2:$E$290,'Product Result'!$A$47)</f>
        <v>0</v>
      </c>
      <c r="AC49" s="4">
        <f>SUMIFS('Job Number'!$Q$2:$Q$290,'Job Number'!$A$2:$A$290,'Product Result'!AC$1,'Job Number'!$E$2:$E$290,'Product Result'!$A$47)</f>
        <v>0</v>
      </c>
      <c r="AD49" s="4">
        <f>SUMIFS('Job Number'!$Q$2:$Q$290,'Job Number'!$A$2:$A$290,'Product Result'!AD$1,'Job Number'!$E$2:$E$290,'Product Result'!$A$47)</f>
        <v>0</v>
      </c>
      <c r="AE49" s="4">
        <f>SUMIFS('Job Number'!$Q$2:$Q$290,'Job Number'!$A$2:$A$290,'Product Result'!AE$1,'Job Number'!$E$2:$E$290,'Product Result'!$A$47)</f>
        <v>0</v>
      </c>
      <c r="AF49" s="4">
        <f>SUMIFS('Job Number'!$Q$2:$Q$290,'Job Number'!$A$2:$A$290,'Product Result'!AF$1,'Job Number'!$E$2:$E$290,'Product Result'!$A$47)</f>
        <v>0</v>
      </c>
      <c r="AG49" s="4">
        <f>SUMIFS('Job Number'!$Q$2:$Q$290,'Job Number'!$A$2:$A$290,'Product Result'!AG$1,'Job Number'!$E$2:$E$290,'Product Result'!$A$47)</f>
        <v>0</v>
      </c>
      <c r="AH49" s="4">
        <f>SUMIFS('Job Number'!$Q$2:$Q$290,'Job Number'!$A$2:$A$290,'Product Result'!AH$1,'Job Number'!$E$2:$E$290,'Product Result'!$A$47)</f>
        <v>0</v>
      </c>
    </row>
    <row r="50" spans="1:34" ht="15.75" thickBot="1">
      <c r="B50" s="183">
        <f>IFERROR(B49/B47,0)</f>
        <v>0</v>
      </c>
      <c r="C50" s="1" t="s">
        <v>4</v>
      </c>
      <c r="D50" s="6" t="str">
        <f t="shared" ref="D50:AG50" si="9">IFERROR(D49/D47,"")</f>
        <v/>
      </c>
      <c r="E50" s="6" t="str">
        <f t="shared" si="9"/>
        <v/>
      </c>
      <c r="F50" s="6" t="str">
        <f t="shared" si="9"/>
        <v/>
      </c>
      <c r="G50" s="6" t="str">
        <f t="shared" si="9"/>
        <v/>
      </c>
      <c r="H50" s="6">
        <f t="shared" si="9"/>
        <v>0</v>
      </c>
      <c r="I50" s="6">
        <f t="shared" si="9"/>
        <v>0</v>
      </c>
      <c r="J50" s="6" t="str">
        <f t="shared" si="9"/>
        <v/>
      </c>
      <c r="K50" s="6">
        <f t="shared" si="9"/>
        <v>0</v>
      </c>
      <c r="L50" s="6" t="str">
        <f t="shared" si="9"/>
        <v/>
      </c>
      <c r="M50" s="6" t="str">
        <f t="shared" si="9"/>
        <v/>
      </c>
      <c r="N50" s="6" t="str">
        <f t="shared" si="9"/>
        <v/>
      </c>
      <c r="O50" s="6" t="str">
        <f t="shared" si="9"/>
        <v/>
      </c>
      <c r="P50" s="6" t="str">
        <f t="shared" si="9"/>
        <v/>
      </c>
      <c r="Q50" s="6" t="str">
        <f t="shared" si="9"/>
        <v/>
      </c>
      <c r="R50" s="6" t="str">
        <f t="shared" si="9"/>
        <v/>
      </c>
      <c r="S50" s="6" t="str">
        <f t="shared" si="9"/>
        <v/>
      </c>
      <c r="T50" s="6" t="str">
        <f t="shared" si="9"/>
        <v/>
      </c>
      <c r="U50" s="6" t="str">
        <f t="shared" si="9"/>
        <v/>
      </c>
      <c r="V50" s="6" t="str">
        <f t="shared" si="9"/>
        <v/>
      </c>
      <c r="W50" s="6" t="str">
        <f t="shared" si="9"/>
        <v/>
      </c>
      <c r="X50" s="6">
        <f t="shared" si="9"/>
        <v>0</v>
      </c>
      <c r="Y50" s="6">
        <f t="shared" si="9"/>
        <v>0</v>
      </c>
      <c r="Z50" s="6" t="str">
        <f t="shared" si="9"/>
        <v/>
      </c>
      <c r="AA50" s="6" t="str">
        <f t="shared" si="9"/>
        <v/>
      </c>
      <c r="AB50" s="6">
        <f t="shared" si="9"/>
        <v>0</v>
      </c>
      <c r="AC50" s="6">
        <f t="shared" si="9"/>
        <v>0</v>
      </c>
      <c r="AD50" s="6">
        <f t="shared" si="9"/>
        <v>0</v>
      </c>
      <c r="AE50" s="6">
        <f t="shared" si="9"/>
        <v>0</v>
      </c>
      <c r="AF50" s="6" t="str">
        <f t="shared" si="9"/>
        <v/>
      </c>
      <c r="AG50" s="6" t="str">
        <f t="shared" si="9"/>
        <v/>
      </c>
      <c r="AH50" s="6" t="str">
        <f>IFERROR(AH49/AH47,"")</f>
        <v/>
      </c>
    </row>
    <row r="51" spans="1:34" ht="15.75" thickBot="1">
      <c r="B51" s="18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>
      <c r="A52" s="187" t="str">
        <f>'FG TYPE'!B10</f>
        <v>W01-04040013-Y</v>
      </c>
      <c r="B52" s="214">
        <f>SUM(D52:AG52)</f>
        <v>0</v>
      </c>
      <c r="C52" s="1" t="s">
        <v>1</v>
      </c>
      <c r="D52" s="249">
        <f>SUMIFS('Job Number'!$K$2:$K$290,'Job Number'!$A$2:$A$290,'Product Result'!D$1,'Job Number'!$E$2:$E$290,'Product Result'!$A$52)</f>
        <v>0</v>
      </c>
      <c r="E52" s="249">
        <f>SUMIFS('Job Number'!$K$2:$K$290,'Job Number'!$A$2:$A$290,'Product Result'!E$1,'Job Number'!$E$2:$E$290,'Product Result'!$A$52)</f>
        <v>0</v>
      </c>
      <c r="F52" s="249">
        <f>SUMIFS('Job Number'!$K$2:$K$290,'Job Number'!$A$2:$A$290,'Product Result'!F$1,'Job Number'!$E$2:$E$290,'Product Result'!$A$52)</f>
        <v>0</v>
      </c>
      <c r="G52" s="249">
        <f>SUMIFS('Job Number'!$K$2:$K$290,'Job Number'!$A$2:$A$290,'Product Result'!G$1,'Job Number'!$E$2:$E$290,'Product Result'!$A$52)</f>
        <v>0</v>
      </c>
      <c r="H52" s="249">
        <f>SUMIFS('Job Number'!$K$2:$K$290,'Job Number'!$A$2:$A$290,'Product Result'!H$1,'Job Number'!$E$2:$E$290,'Product Result'!$A$52)</f>
        <v>0</v>
      </c>
      <c r="I52" s="249">
        <f>SUMIFS('Job Number'!$K$2:$K$290,'Job Number'!$A$2:$A$290,'Product Result'!I$1,'Job Number'!$E$2:$E$290,'Product Result'!$A$52)</f>
        <v>0</v>
      </c>
      <c r="J52" s="249">
        <f>SUMIFS('Job Number'!$K$2:$K$290,'Job Number'!$A$2:$A$290,'Product Result'!J$1,'Job Number'!$E$2:$E$290,'Product Result'!$A$52)</f>
        <v>0</v>
      </c>
      <c r="K52" s="249">
        <f>SUMIFS('Job Number'!$K$2:$K$290,'Job Number'!$A$2:$A$290,'Product Result'!K$1,'Job Number'!$E$2:$E$290,'Product Result'!$A$52)</f>
        <v>0</v>
      </c>
      <c r="L52" s="249">
        <f>SUMIFS('Job Number'!$K$2:$K$290,'Job Number'!$A$2:$A$290,'Product Result'!L$1,'Job Number'!$E$2:$E$290,'Product Result'!$A$52)</f>
        <v>0</v>
      </c>
      <c r="M52" s="249">
        <f>SUMIFS('Job Number'!$K$2:$K$290,'Job Number'!$A$2:$A$290,'Product Result'!M$1,'Job Number'!$E$2:$E$290,'Product Result'!$A$52)</f>
        <v>0</v>
      </c>
      <c r="N52" s="249">
        <f>SUMIFS('Job Number'!$K$2:$K$290,'Job Number'!$A$2:$A$290,'Product Result'!N$1,'Job Number'!$E$2:$E$290,'Product Result'!$A$52)</f>
        <v>0</v>
      </c>
      <c r="O52" s="249">
        <f>SUMIFS('Job Number'!$K$2:$K$290,'Job Number'!$A$2:$A$290,'Product Result'!O$1,'Job Number'!$E$2:$E$290,'Product Result'!$A$52)</f>
        <v>0</v>
      </c>
      <c r="P52" s="249">
        <f>SUMIFS('Job Number'!$K$2:$K$290,'Job Number'!$A$2:$A$290,'Product Result'!P$1,'Job Number'!$E$2:$E$290,'Product Result'!$A$52)</f>
        <v>0</v>
      </c>
      <c r="Q52" s="249">
        <f>SUMIFS('Job Number'!$K$2:$K$290,'Job Number'!$A$2:$A$290,'Product Result'!Q$1,'Job Number'!$E$2:$E$290,'Product Result'!$A$52)</f>
        <v>0</v>
      </c>
      <c r="R52" s="249">
        <f>SUMIFS('Job Number'!$K$2:$K$290,'Job Number'!$A$2:$A$290,'Product Result'!R$1,'Job Number'!$E$2:$E$290,'Product Result'!$A$52)</f>
        <v>0</v>
      </c>
      <c r="S52" s="249">
        <f>SUMIFS('Job Number'!$K$2:$K$290,'Job Number'!$A$2:$A$290,'Product Result'!S$1,'Job Number'!$E$2:$E$290,'Product Result'!$A$52)</f>
        <v>0</v>
      </c>
      <c r="T52" s="249">
        <f>SUMIFS('Job Number'!$K$2:$K$290,'Job Number'!$A$2:$A$290,'Product Result'!T$1,'Job Number'!$E$2:$E$290,'Product Result'!$A$52)</f>
        <v>0</v>
      </c>
      <c r="U52" s="249">
        <f>SUMIFS('Job Number'!$K$2:$K$290,'Job Number'!$A$2:$A$290,'Product Result'!U$1,'Job Number'!$E$2:$E$290,'Product Result'!$A$52)</f>
        <v>0</v>
      </c>
      <c r="V52" s="249">
        <f>SUMIFS('Job Number'!$K$2:$K$290,'Job Number'!$A$2:$A$290,'Product Result'!V$1,'Job Number'!$E$2:$E$290,'Product Result'!$A$52)</f>
        <v>0</v>
      </c>
      <c r="W52" s="249">
        <f>SUMIFS('Job Number'!$K$2:$K$290,'Job Number'!$A$2:$A$290,'Product Result'!W$1,'Job Number'!$E$2:$E$290,'Product Result'!$A$52)</f>
        <v>0</v>
      </c>
      <c r="X52" s="249">
        <f>SUMIFS('Job Number'!$K$2:$K$290,'Job Number'!$A$2:$A$290,'Product Result'!X$1,'Job Number'!$E$2:$E$290,'Product Result'!$A$52)</f>
        <v>0</v>
      </c>
      <c r="Y52" s="249">
        <f>SUMIFS('Job Number'!$K$2:$K$290,'Job Number'!$A$2:$A$290,'Product Result'!Y$1,'Job Number'!$E$2:$E$290,'Product Result'!$A$52)</f>
        <v>0</v>
      </c>
      <c r="Z52" s="249">
        <f>SUMIFS('Job Number'!$K$2:$K$290,'Job Number'!$A$2:$A$290,'Product Result'!Z$1,'Job Number'!$E$2:$E$290,'Product Result'!$A$52)</f>
        <v>0</v>
      </c>
      <c r="AA52" s="249">
        <f>SUMIFS('Job Number'!$K$2:$K$290,'Job Number'!$A$2:$A$290,'Product Result'!AA$1,'Job Number'!$E$2:$E$290,'Product Result'!$A$52)</f>
        <v>0</v>
      </c>
      <c r="AB52" s="249">
        <f>SUMIFS('Job Number'!$K$2:$K$290,'Job Number'!$A$2:$A$290,'Product Result'!AB$1,'Job Number'!$E$2:$E$290,'Product Result'!$A$52)</f>
        <v>0</v>
      </c>
      <c r="AC52" s="249">
        <f>SUMIFS('Job Number'!$K$2:$K$290,'Job Number'!$A$2:$A$290,'Product Result'!AC$1,'Job Number'!$E$2:$E$290,'Product Result'!$A$52)</f>
        <v>0</v>
      </c>
      <c r="AD52" s="249">
        <f>SUMIFS('Job Number'!$K$2:$K$290,'Job Number'!$A$2:$A$290,'Product Result'!AD$1,'Job Number'!$E$2:$E$290,'Product Result'!$A$52)</f>
        <v>0</v>
      </c>
      <c r="AE52" s="249">
        <f>SUMIFS('Job Number'!$K$2:$K$290,'Job Number'!$A$2:$A$290,'Product Result'!AE$1,'Job Number'!$E$2:$E$290,'Product Result'!$A$52)</f>
        <v>0</v>
      </c>
      <c r="AF52" s="249">
        <f>SUMIFS('Job Number'!$K$2:$K$290,'Job Number'!$A$2:$A$290,'Product Result'!AF$1,'Job Number'!$E$2:$E$290,'Product Result'!$A$52)</f>
        <v>0</v>
      </c>
      <c r="AG52" s="249">
        <f>SUMIFS('Job Number'!$K$2:$K$290,'Job Number'!$A$2:$A$290,'Product Result'!AG$1,'Job Number'!$E$2:$E$290,'Product Result'!$A$52)</f>
        <v>0</v>
      </c>
      <c r="AH52" s="249">
        <f>SUMIFS('Job Number'!$K$2:$K$290,'Job Number'!$A$2:$A$290,'Product Result'!AH$1,'Job Number'!$E$2:$E$290,'Product Result'!$A$52)</f>
        <v>0</v>
      </c>
    </row>
    <row r="53" spans="1:34">
      <c r="A53" s="187" t="str">
        <f>'FG TYPE'!C10</f>
        <v>0,254 T</v>
      </c>
      <c r="B53" s="183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  <c r="AH53" s="5" t="str">
        <f>IFERROR(AH52/#REF!,"")</f>
        <v/>
      </c>
    </row>
    <row r="54" spans="1:34">
      <c r="B54" s="64">
        <f>SUM(D54:AG54)-AE54-X54-Q54-J54</f>
        <v>0</v>
      </c>
      <c r="C54" s="1" t="s">
        <v>3</v>
      </c>
      <c r="D54" s="4">
        <f>SUMIFS('Job Number'!$Q$2:$Q$290,'Job Number'!$A$2:$A$290,'Product Result'!D$1,'Job Number'!$E$2:$E$290,'Product Result'!$A$52)</f>
        <v>0</v>
      </c>
      <c r="E54" s="4">
        <f>SUMIFS('Job Number'!$Q$2:$Q$290,'Job Number'!$A$2:$A$290,'Product Result'!E$1,'Job Number'!$E$2:$E$290,'Product Result'!$A$52)</f>
        <v>0</v>
      </c>
      <c r="F54" s="4">
        <f>SUMIFS('Job Number'!$Q$2:$Q$290,'Job Number'!$A$2:$A$290,'Product Result'!F$1,'Job Number'!$E$2:$E$290,'Product Result'!$A$52)</f>
        <v>0</v>
      </c>
      <c r="G54" s="4">
        <f>SUMIFS('Job Number'!$Q$2:$Q$290,'Job Number'!$A$2:$A$290,'Product Result'!G$1,'Job Number'!$E$2:$E$290,'Product Result'!$A$52)</f>
        <v>0</v>
      </c>
      <c r="H54" s="4">
        <f>SUMIFS('Job Number'!$Q$2:$Q$290,'Job Number'!$A$2:$A$290,'Product Result'!H$1,'Job Number'!$E$2:$E$290,'Product Result'!$A$52)</f>
        <v>0</v>
      </c>
      <c r="I54" s="4">
        <f>SUMIFS('Job Number'!$Q$2:$Q$290,'Job Number'!$A$2:$A$290,'Product Result'!I$1,'Job Number'!$E$2:$E$290,'Product Result'!$A$52)</f>
        <v>0</v>
      </c>
      <c r="J54" s="4">
        <f>SUMIFS('Job Number'!$Q$2:$Q$290,'Job Number'!$A$2:$A$290,'Product Result'!J$1,'Job Number'!$E$2:$E$290,'Product Result'!$A$52)</f>
        <v>0</v>
      </c>
      <c r="K54" s="4">
        <f>SUMIFS('Job Number'!$Q$2:$Q$290,'Job Number'!$A$2:$A$290,'Product Result'!K$1,'Job Number'!$E$2:$E$290,'Product Result'!$A$52)</f>
        <v>0</v>
      </c>
      <c r="L54" s="4">
        <f>SUMIFS('Job Number'!$Q$2:$Q$290,'Job Number'!$A$2:$A$290,'Product Result'!L$1,'Job Number'!$E$2:$E$290,'Product Result'!$A$52)</f>
        <v>0</v>
      </c>
      <c r="M54" s="4">
        <f>SUMIFS('Job Number'!$Q$2:$Q$290,'Job Number'!$A$2:$A$290,'Product Result'!M$1,'Job Number'!$E$2:$E$290,'Product Result'!$A$52)</f>
        <v>0</v>
      </c>
      <c r="N54" s="4">
        <f>SUMIFS('Job Number'!$Q$2:$Q$290,'Job Number'!$A$2:$A$290,'Product Result'!N$1,'Job Number'!$E$2:$E$290,'Product Result'!$A$52)</f>
        <v>0</v>
      </c>
      <c r="O54" s="4">
        <f>SUMIFS('Job Number'!$Q$2:$Q$290,'Job Number'!$A$2:$A$290,'Product Result'!O$1,'Job Number'!$E$2:$E$290,'Product Result'!$A$52)</f>
        <v>0</v>
      </c>
      <c r="P54" s="4">
        <f>SUMIFS('Job Number'!$Q$2:$Q$290,'Job Number'!$A$2:$A$290,'Product Result'!P$1,'Job Number'!$E$2:$E$290,'Product Result'!$A$52)</f>
        <v>0</v>
      </c>
      <c r="Q54" s="4">
        <f>SUMIFS('Job Number'!$Q$2:$Q$290,'Job Number'!$A$2:$A$290,'Product Result'!Q$1,'Job Number'!$E$2:$E$290,'Product Result'!$A$52)</f>
        <v>0</v>
      </c>
      <c r="R54" s="4">
        <f>SUMIFS('Job Number'!$Q$2:$Q$290,'Job Number'!$A$2:$A$290,'Product Result'!R$1,'Job Number'!$E$2:$E$290,'Product Result'!$A$52)</f>
        <v>0</v>
      </c>
      <c r="S54" s="4">
        <f>SUMIFS('Job Number'!$Q$2:$Q$290,'Job Number'!$A$2:$A$290,'Product Result'!S$1,'Job Number'!$E$2:$E$290,'Product Result'!$A$52)</f>
        <v>0</v>
      </c>
      <c r="T54" s="4">
        <f>SUMIFS('Job Number'!$Q$2:$Q$290,'Job Number'!$A$2:$A$290,'Product Result'!T$1,'Job Number'!$E$2:$E$290,'Product Result'!$A$52)</f>
        <v>0</v>
      </c>
      <c r="U54" s="4">
        <f>SUMIFS('Job Number'!$Q$2:$Q$290,'Job Number'!$A$2:$A$290,'Product Result'!U$1,'Job Number'!$E$2:$E$290,'Product Result'!$A$52)</f>
        <v>0</v>
      </c>
      <c r="V54" s="4">
        <f>SUMIFS('Job Number'!$Q$2:$Q$290,'Job Number'!$A$2:$A$290,'Product Result'!V$1,'Job Number'!$E$2:$E$290,'Product Result'!$A$52)</f>
        <v>0</v>
      </c>
      <c r="W54" s="4">
        <f>SUMIFS('Job Number'!$Q$2:$Q$290,'Job Number'!$A$2:$A$290,'Product Result'!W$1,'Job Number'!$E$2:$E$290,'Product Result'!$A$52)</f>
        <v>0</v>
      </c>
      <c r="X54" s="4">
        <f>SUMIFS('Job Number'!$Q$2:$Q$290,'Job Number'!$A$2:$A$290,'Product Result'!X$1,'Job Number'!$E$2:$E$290,'Product Result'!$A$52)</f>
        <v>0</v>
      </c>
      <c r="Y54" s="4">
        <f>SUMIFS('Job Number'!$Q$2:$Q$290,'Job Number'!$A$2:$A$290,'Product Result'!Y$1,'Job Number'!$E$2:$E$290,'Product Result'!$A$52)</f>
        <v>0</v>
      </c>
      <c r="Z54" s="4">
        <f>SUMIFS('Job Number'!$Q$2:$Q$290,'Job Number'!$A$2:$A$290,'Product Result'!Z$1,'Job Number'!$E$2:$E$290,'Product Result'!$A$52)</f>
        <v>0</v>
      </c>
      <c r="AA54" s="4">
        <f>SUMIFS('Job Number'!$Q$2:$Q$290,'Job Number'!$A$2:$A$290,'Product Result'!AA$1,'Job Number'!$E$2:$E$290,'Product Result'!$A$52)</f>
        <v>0</v>
      </c>
      <c r="AB54" s="4">
        <f>SUMIFS('Job Number'!$Q$2:$Q$290,'Job Number'!$A$2:$A$290,'Product Result'!AB$1,'Job Number'!$E$2:$E$290,'Product Result'!$A$52)</f>
        <v>0</v>
      </c>
      <c r="AC54" s="4">
        <f>SUMIFS('Job Number'!$Q$2:$Q$290,'Job Number'!$A$2:$A$290,'Product Result'!AC$1,'Job Number'!$E$2:$E$290,'Product Result'!$A$52)</f>
        <v>0</v>
      </c>
      <c r="AD54" s="4">
        <f>SUMIFS('Job Number'!$Q$2:$Q$290,'Job Number'!$A$2:$A$290,'Product Result'!AD$1,'Job Number'!$E$2:$E$290,'Product Result'!$A$52)</f>
        <v>0</v>
      </c>
      <c r="AE54" s="4">
        <f>SUMIFS('Job Number'!$Q$2:$Q$290,'Job Number'!$A$2:$A$290,'Product Result'!AE$1,'Job Number'!$E$2:$E$290,'Product Result'!$A$52)</f>
        <v>0</v>
      </c>
      <c r="AF54" s="4">
        <f>SUMIFS('Job Number'!$Q$2:$Q$290,'Job Number'!$A$2:$A$290,'Product Result'!AF$1,'Job Number'!$E$2:$E$290,'Product Result'!$A$52)</f>
        <v>0</v>
      </c>
      <c r="AG54" s="4">
        <f>SUMIFS('Job Number'!$Q$2:$Q$290,'Job Number'!$A$2:$A$290,'Product Result'!AG$1,'Job Number'!$E$2:$E$290,'Product Result'!$A$52)</f>
        <v>0</v>
      </c>
      <c r="AH54" s="4">
        <f>SUMIFS('Job Number'!$Q$2:$Q$290,'Job Number'!$A$2:$A$290,'Product Result'!AH$1,'Job Number'!$E$2:$E$290,'Product Result'!$A$52)</f>
        <v>0</v>
      </c>
    </row>
    <row r="55" spans="1:34" ht="15.75" thickBot="1">
      <c r="B55" s="183">
        <f>IFERROR(B54/B52,0)</f>
        <v>0</v>
      </c>
      <c r="C55" s="1" t="s">
        <v>4</v>
      </c>
      <c r="D55" s="6" t="str">
        <f t="shared" ref="D55:AG55" si="10">IFERROR(D54/D52,"")</f>
        <v/>
      </c>
      <c r="E55" s="6" t="str">
        <f t="shared" si="10"/>
        <v/>
      </c>
      <c r="F55" s="6" t="str">
        <f t="shared" si="10"/>
        <v/>
      </c>
      <c r="G55" s="6" t="str">
        <f t="shared" si="10"/>
        <v/>
      </c>
      <c r="H55" s="6" t="str">
        <f t="shared" si="10"/>
        <v/>
      </c>
      <c r="I55" s="6" t="str">
        <f t="shared" si="10"/>
        <v/>
      </c>
      <c r="J55" s="6" t="str">
        <f t="shared" si="10"/>
        <v/>
      </c>
      <c r="K55" s="6" t="str">
        <f t="shared" si="10"/>
        <v/>
      </c>
      <c r="L55" s="6" t="str">
        <f t="shared" si="10"/>
        <v/>
      </c>
      <c r="M55" s="6" t="str">
        <f t="shared" si="10"/>
        <v/>
      </c>
      <c r="N55" s="6" t="str">
        <f t="shared" si="10"/>
        <v/>
      </c>
      <c r="O55" s="6" t="str">
        <f t="shared" si="10"/>
        <v/>
      </c>
      <c r="P55" s="6" t="str">
        <f t="shared" si="10"/>
        <v/>
      </c>
      <c r="Q55" s="6" t="str">
        <f t="shared" si="10"/>
        <v/>
      </c>
      <c r="R55" s="6" t="str">
        <f t="shared" si="10"/>
        <v/>
      </c>
      <c r="S55" s="6" t="str">
        <f t="shared" si="10"/>
        <v/>
      </c>
      <c r="T55" s="6" t="str">
        <f t="shared" si="10"/>
        <v/>
      </c>
      <c r="U55" s="6" t="str">
        <f t="shared" si="10"/>
        <v/>
      </c>
      <c r="V55" s="6" t="str">
        <f t="shared" si="10"/>
        <v/>
      </c>
      <c r="W55" s="6" t="str">
        <f t="shared" si="10"/>
        <v/>
      </c>
      <c r="X55" s="6" t="str">
        <f t="shared" si="10"/>
        <v/>
      </c>
      <c r="Y55" s="6" t="str">
        <f t="shared" si="10"/>
        <v/>
      </c>
      <c r="Z55" s="6" t="str">
        <f t="shared" si="10"/>
        <v/>
      </c>
      <c r="AA55" s="6" t="str">
        <f t="shared" si="10"/>
        <v/>
      </c>
      <c r="AB55" s="6" t="str">
        <f t="shared" si="10"/>
        <v/>
      </c>
      <c r="AC55" s="6" t="str">
        <f t="shared" si="10"/>
        <v/>
      </c>
      <c r="AD55" s="6" t="str">
        <f t="shared" si="10"/>
        <v/>
      </c>
      <c r="AE55" s="6" t="str">
        <f t="shared" si="10"/>
        <v/>
      </c>
      <c r="AF55" s="6" t="str">
        <f t="shared" si="10"/>
        <v/>
      </c>
      <c r="AG55" s="6" t="str">
        <f t="shared" si="10"/>
        <v/>
      </c>
      <c r="AH55" s="6" t="str">
        <f>IFERROR(AH54/AH52,"")</f>
        <v/>
      </c>
    </row>
    <row r="56" spans="1:34" ht="15.75" thickBot="1">
      <c r="B56" s="18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187" t="str">
        <f>'FG TYPE'!B14</f>
        <v>W01-04040012</v>
      </c>
      <c r="B57" s="214">
        <f>SUM(D57:AG57)</f>
        <v>111.14</v>
      </c>
      <c r="C57" s="1" t="s">
        <v>1</v>
      </c>
      <c r="D57" s="249">
        <f>SUMIFS('Job Number'!$K$2:$K$290,'Job Number'!$A$2:$A$290,'Product Result'!D$1,'Job Number'!$E$2:$E$290,'Product Result'!$A$57)</f>
        <v>0</v>
      </c>
      <c r="E57" s="249">
        <f>SUMIFS('Job Number'!$K$2:$K$290,'Job Number'!$A$2:$A$290,'Product Result'!E$1,'Job Number'!$E$2:$E$290,'Product Result'!$A$57)</f>
        <v>0</v>
      </c>
      <c r="F57" s="249">
        <f>SUMIFS('Job Number'!$K$2:$K$290,'Job Number'!$A$2:$A$290,'Product Result'!F$1,'Job Number'!$E$2:$E$290,'Product Result'!$A$57)</f>
        <v>0</v>
      </c>
      <c r="G57" s="249">
        <f>SUMIFS('Job Number'!$K$2:$K$290,'Job Number'!$A$2:$A$290,'Product Result'!G$1,'Job Number'!$E$2:$E$290,'Product Result'!$A$57)</f>
        <v>0</v>
      </c>
      <c r="H57" s="249">
        <f>SUMIFS('Job Number'!$K$2:$K$290,'Job Number'!$A$2:$A$290,'Product Result'!H$1,'Job Number'!$E$2:$E$290,'Product Result'!$A$57)</f>
        <v>12.44</v>
      </c>
      <c r="I57" s="249">
        <f>SUMIFS('Job Number'!$K$2:$K$290,'Job Number'!$A$2:$A$290,'Product Result'!I$1,'Job Number'!$E$2:$E$290,'Product Result'!$A$57)</f>
        <v>3.66</v>
      </c>
      <c r="J57" s="249">
        <f>SUMIFS('Job Number'!$K$2:$K$290,'Job Number'!$A$2:$A$290,'Product Result'!J$1,'Job Number'!$E$2:$E$290,'Product Result'!$A$57)</f>
        <v>0</v>
      </c>
      <c r="K57" s="249">
        <f>SUMIFS('Job Number'!$K$2:$K$290,'Job Number'!$A$2:$A$290,'Product Result'!K$1,'Job Number'!$E$2:$E$290,'Product Result'!$A$57)</f>
        <v>0</v>
      </c>
      <c r="L57" s="249">
        <f>SUMIFS('Job Number'!$K$2:$K$290,'Job Number'!$A$2:$A$290,'Product Result'!L$1,'Job Number'!$E$2:$E$290,'Product Result'!$A$57)</f>
        <v>0</v>
      </c>
      <c r="M57" s="249">
        <f>SUMIFS('Job Number'!$K$2:$K$290,'Job Number'!$A$2:$A$290,'Product Result'!M$1,'Job Number'!$E$2:$E$290,'Product Result'!$A$57)</f>
        <v>0</v>
      </c>
      <c r="N57" s="249">
        <f>SUMIFS('Job Number'!$K$2:$K$290,'Job Number'!$A$2:$A$290,'Product Result'!N$1,'Job Number'!$E$2:$E$290,'Product Result'!$A$57)</f>
        <v>0</v>
      </c>
      <c r="O57" s="249">
        <f>SUMIFS('Job Number'!$K$2:$K$290,'Job Number'!$A$2:$A$290,'Product Result'!O$1,'Job Number'!$E$2:$E$290,'Product Result'!$A$57)</f>
        <v>0</v>
      </c>
      <c r="P57" s="249">
        <f>SUMIFS('Job Number'!$K$2:$K$290,'Job Number'!$A$2:$A$290,'Product Result'!P$1,'Job Number'!$E$2:$E$290,'Product Result'!$A$57)</f>
        <v>0</v>
      </c>
      <c r="Q57" s="249">
        <f>SUMIFS('Job Number'!$K$2:$K$290,'Job Number'!$A$2:$A$290,'Product Result'!Q$1,'Job Number'!$E$2:$E$290,'Product Result'!$A$57)</f>
        <v>0</v>
      </c>
      <c r="R57" s="249">
        <f>SUMIFS('Job Number'!$K$2:$K$290,'Job Number'!$A$2:$A$290,'Product Result'!R$1,'Job Number'!$E$2:$E$290,'Product Result'!$A$57)</f>
        <v>0</v>
      </c>
      <c r="S57" s="249">
        <f>SUMIFS('Job Number'!$K$2:$K$290,'Job Number'!$A$2:$A$290,'Product Result'!S$1,'Job Number'!$E$2:$E$290,'Product Result'!$A$57)</f>
        <v>0</v>
      </c>
      <c r="T57" s="249">
        <f>SUMIFS('Job Number'!$K$2:$K$290,'Job Number'!$A$2:$A$290,'Product Result'!T$1,'Job Number'!$E$2:$E$290,'Product Result'!$A$57)</f>
        <v>0</v>
      </c>
      <c r="U57" s="249">
        <f>SUMIFS('Job Number'!$K$2:$K$290,'Job Number'!$A$2:$A$290,'Product Result'!U$1,'Job Number'!$E$2:$E$290,'Product Result'!$A$57)</f>
        <v>0</v>
      </c>
      <c r="V57" s="249">
        <f>SUMIFS('Job Number'!$K$2:$K$290,'Job Number'!$A$2:$A$290,'Product Result'!V$1,'Job Number'!$E$2:$E$290,'Product Result'!$A$57)</f>
        <v>0</v>
      </c>
      <c r="W57" s="249">
        <f>SUMIFS('Job Number'!$K$2:$K$290,'Job Number'!$A$2:$A$290,'Product Result'!W$1,'Job Number'!$E$2:$E$290,'Product Result'!$A$57)</f>
        <v>0</v>
      </c>
      <c r="X57" s="249">
        <f>SUMIFS('Job Number'!$K$2:$K$290,'Job Number'!$A$2:$A$290,'Product Result'!X$1,'Job Number'!$E$2:$E$290,'Product Result'!$A$57)</f>
        <v>10</v>
      </c>
      <c r="Y57" s="249">
        <f>SUMIFS('Job Number'!$K$2:$K$290,'Job Number'!$A$2:$A$290,'Product Result'!Y$1,'Job Number'!$E$2:$E$290,'Product Result'!$A$57)</f>
        <v>0</v>
      </c>
      <c r="Z57" s="249">
        <f>SUMIFS('Job Number'!$K$2:$K$290,'Job Number'!$A$2:$A$290,'Product Result'!Z$1,'Job Number'!$E$2:$E$290,'Product Result'!$A$57)</f>
        <v>0</v>
      </c>
      <c r="AA57" s="249">
        <f>SUMIFS('Job Number'!$K$2:$K$290,'Job Number'!$A$2:$A$290,'Product Result'!AA$1,'Job Number'!$E$2:$E$290,'Product Result'!$A$57)</f>
        <v>0</v>
      </c>
      <c r="AB57" s="249">
        <f>SUMIFS('Job Number'!$K$2:$K$290,'Job Number'!$A$2:$A$290,'Product Result'!AB$1,'Job Number'!$E$2:$E$290,'Product Result'!$A$57)</f>
        <v>0</v>
      </c>
      <c r="AC57" s="249">
        <f>SUMIFS('Job Number'!$K$2:$K$290,'Job Number'!$A$2:$A$290,'Product Result'!AC$1,'Job Number'!$E$2:$E$290,'Product Result'!$A$57)</f>
        <v>0</v>
      </c>
      <c r="AD57" s="249">
        <f>SUMIFS('Job Number'!$K$2:$K$290,'Job Number'!$A$2:$A$290,'Product Result'!AD$1,'Job Number'!$E$2:$E$290,'Product Result'!$A$57)</f>
        <v>37.06</v>
      </c>
      <c r="AE57" s="249">
        <f>SUMIFS('Job Number'!$K$2:$K$290,'Job Number'!$A$2:$A$290,'Product Result'!AE$1,'Job Number'!$E$2:$E$290,'Product Result'!$A$57)</f>
        <v>47.98</v>
      </c>
      <c r="AF57" s="249">
        <f>SUMIFS('Job Number'!$K$2:$K$290,'Job Number'!$A$2:$A$290,'Product Result'!AF$1,'Job Number'!$E$2:$E$290,'Product Result'!$A$57)</f>
        <v>0</v>
      </c>
      <c r="AG57" s="249">
        <f>SUMIFS('Job Number'!$K$2:$K$290,'Job Number'!$A$2:$A$290,'Product Result'!AG$1,'Job Number'!$E$2:$E$290,'Product Result'!$A$57)</f>
        <v>0</v>
      </c>
      <c r="AH57" s="249">
        <f>SUMIFS('Job Number'!$K$2:$K$290,'Job Number'!$A$2:$A$290,'Product Result'!AH$1,'Job Number'!$E$2:$E$290,'Product Result'!$A$57)</f>
        <v>0</v>
      </c>
    </row>
    <row r="58" spans="1:34">
      <c r="A58" s="187" t="str">
        <f>'FG TYPE'!C14</f>
        <v>0,100 T</v>
      </c>
      <c r="B58" s="183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  <c r="AH58" s="5" t="str">
        <f>IFERROR(AH57/#REF!,"")</f>
        <v/>
      </c>
    </row>
    <row r="59" spans="1:34">
      <c r="B59" s="64">
        <f>SUM(D59:AG59)-AE59-X59-Q59-J59</f>
        <v>0</v>
      </c>
      <c r="C59" s="1" t="s">
        <v>3</v>
      </c>
      <c r="D59" s="4">
        <f>SUMIFS('Job Number'!$Q$2:$Q$290,'Job Number'!$A$2:$A$290,'Product Result'!D$1,'Job Number'!$E$2:$E$290,'Product Result'!$A$57)</f>
        <v>0</v>
      </c>
      <c r="E59" s="4">
        <f>SUMIFS('Job Number'!$Q$2:$Q$290,'Job Number'!$A$2:$A$290,'Product Result'!E$1,'Job Number'!$E$2:$E$290,'Product Result'!$A$57)</f>
        <v>0</v>
      </c>
      <c r="F59" s="4">
        <f>SUMIFS('Job Number'!$Q$2:$Q$290,'Job Number'!$A$2:$A$290,'Product Result'!F$1,'Job Number'!$E$2:$E$290,'Product Result'!$A$57)</f>
        <v>0</v>
      </c>
      <c r="G59" s="4">
        <f>SUMIFS('Job Number'!$Q$2:$Q$290,'Job Number'!$A$2:$A$290,'Product Result'!G$1,'Job Number'!$E$2:$E$290,'Product Result'!$A$57)</f>
        <v>0</v>
      </c>
      <c r="H59" s="4">
        <f>SUMIFS('Job Number'!$Q$2:$Q$290,'Job Number'!$A$2:$A$290,'Product Result'!H$1,'Job Number'!$E$2:$E$290,'Product Result'!$A$57)</f>
        <v>0</v>
      </c>
      <c r="I59" s="4">
        <f>SUMIFS('Job Number'!$Q$2:$Q$290,'Job Number'!$A$2:$A$290,'Product Result'!I$1,'Job Number'!$E$2:$E$290,'Product Result'!$A$57)</f>
        <v>0</v>
      </c>
      <c r="J59" s="4">
        <f>SUMIFS('Job Number'!$Q$2:$Q$290,'Job Number'!$A$2:$A$290,'Product Result'!J$1,'Job Number'!$E$2:$E$290,'Product Result'!$A$57)</f>
        <v>0</v>
      </c>
      <c r="K59" s="4">
        <f>SUMIFS('Job Number'!$Q$2:$Q$290,'Job Number'!$A$2:$A$290,'Product Result'!K$1,'Job Number'!$E$2:$E$290,'Product Result'!$A$57)</f>
        <v>0</v>
      </c>
      <c r="L59" s="4">
        <f>SUMIFS('Job Number'!$Q$2:$Q$290,'Job Number'!$A$2:$A$290,'Product Result'!L$1,'Job Number'!$E$2:$E$290,'Product Result'!$A$57)</f>
        <v>0</v>
      </c>
      <c r="M59" s="4">
        <f>SUMIFS('Job Number'!$Q$2:$Q$290,'Job Number'!$A$2:$A$290,'Product Result'!M$1,'Job Number'!$E$2:$E$290,'Product Result'!$A$57)</f>
        <v>0</v>
      </c>
      <c r="N59" s="4">
        <f>SUMIFS('Job Number'!$Q$2:$Q$290,'Job Number'!$A$2:$A$290,'Product Result'!N$1,'Job Number'!$E$2:$E$290,'Product Result'!$A$57)</f>
        <v>0</v>
      </c>
      <c r="O59" s="4">
        <f>SUMIFS('Job Number'!$Q$2:$Q$290,'Job Number'!$A$2:$A$290,'Product Result'!O$1,'Job Number'!$E$2:$E$290,'Product Result'!$A$57)</f>
        <v>0</v>
      </c>
      <c r="P59" s="4">
        <f>SUMIFS('Job Number'!$Q$2:$Q$290,'Job Number'!$A$2:$A$290,'Product Result'!P$1,'Job Number'!$E$2:$E$290,'Product Result'!$A$57)</f>
        <v>0</v>
      </c>
      <c r="Q59" s="4">
        <f>SUMIFS('Job Number'!$Q$2:$Q$290,'Job Number'!$A$2:$A$290,'Product Result'!Q$1,'Job Number'!$E$2:$E$290,'Product Result'!$A$57)</f>
        <v>0</v>
      </c>
      <c r="R59" s="4">
        <f>SUMIFS('Job Number'!$Q$2:$Q$290,'Job Number'!$A$2:$A$290,'Product Result'!R$1,'Job Number'!$E$2:$E$290,'Product Result'!$A$57)</f>
        <v>0</v>
      </c>
      <c r="S59" s="4">
        <f>SUMIFS('Job Number'!$Q$2:$Q$290,'Job Number'!$A$2:$A$290,'Product Result'!S$1,'Job Number'!$E$2:$E$290,'Product Result'!$A$57)</f>
        <v>0</v>
      </c>
      <c r="T59" s="4">
        <f>SUMIFS('Job Number'!$Q$2:$Q$290,'Job Number'!$A$2:$A$290,'Product Result'!T$1,'Job Number'!$E$2:$E$290,'Product Result'!$A$57)</f>
        <v>0</v>
      </c>
      <c r="U59" s="4">
        <f>SUMIFS('Job Number'!$Q$2:$Q$290,'Job Number'!$A$2:$A$290,'Product Result'!U$1,'Job Number'!$E$2:$E$290,'Product Result'!$A$57)</f>
        <v>0</v>
      </c>
      <c r="V59" s="4">
        <f>SUMIFS('Job Number'!$Q$2:$Q$290,'Job Number'!$A$2:$A$290,'Product Result'!V$1,'Job Number'!$E$2:$E$290,'Product Result'!$A$57)</f>
        <v>0</v>
      </c>
      <c r="W59" s="4">
        <f>SUMIFS('Job Number'!$Q$2:$Q$290,'Job Number'!$A$2:$A$290,'Product Result'!W$1,'Job Number'!$E$2:$E$290,'Product Result'!$A$57)</f>
        <v>0</v>
      </c>
      <c r="X59" s="4">
        <f>SUMIFS('Job Number'!$Q$2:$Q$290,'Job Number'!$A$2:$A$290,'Product Result'!X$1,'Job Number'!$E$2:$E$290,'Product Result'!$A$57)</f>
        <v>0</v>
      </c>
      <c r="Y59" s="4">
        <f>SUMIFS('Job Number'!$Q$2:$Q$290,'Job Number'!$A$2:$A$290,'Product Result'!Y$1,'Job Number'!$E$2:$E$290,'Product Result'!$A$57)</f>
        <v>0</v>
      </c>
      <c r="Z59" s="4">
        <f>SUMIFS('Job Number'!$Q$2:$Q$290,'Job Number'!$A$2:$A$290,'Product Result'!Z$1,'Job Number'!$E$2:$E$290,'Product Result'!$A$57)</f>
        <v>0</v>
      </c>
      <c r="AA59" s="4">
        <f>SUMIFS('Job Number'!$Q$2:$Q$290,'Job Number'!$A$2:$A$290,'Product Result'!AA$1,'Job Number'!$E$2:$E$290,'Product Result'!$A$57)</f>
        <v>0</v>
      </c>
      <c r="AB59" s="4">
        <f>SUMIFS('Job Number'!$Q$2:$Q$290,'Job Number'!$A$2:$A$290,'Product Result'!AB$1,'Job Number'!$E$2:$E$290,'Product Result'!$A$57)</f>
        <v>0</v>
      </c>
      <c r="AC59" s="4">
        <f>SUMIFS('Job Number'!$Q$2:$Q$290,'Job Number'!$A$2:$A$290,'Product Result'!AC$1,'Job Number'!$E$2:$E$290,'Product Result'!$A$57)</f>
        <v>0</v>
      </c>
      <c r="AD59" s="4">
        <f>SUMIFS('Job Number'!$Q$2:$Q$290,'Job Number'!$A$2:$A$290,'Product Result'!AD$1,'Job Number'!$E$2:$E$290,'Product Result'!$A$57)</f>
        <v>0</v>
      </c>
      <c r="AE59" s="4">
        <f>SUMIFS('Job Number'!$Q$2:$Q$290,'Job Number'!$A$2:$A$290,'Product Result'!AE$1,'Job Number'!$E$2:$E$290,'Product Result'!$A$57)</f>
        <v>0</v>
      </c>
      <c r="AF59" s="4">
        <f>SUMIFS('Job Number'!$Q$2:$Q$290,'Job Number'!$A$2:$A$290,'Product Result'!AF$1,'Job Number'!$E$2:$E$290,'Product Result'!$A$57)</f>
        <v>0</v>
      </c>
      <c r="AG59" s="4">
        <f>SUMIFS('Job Number'!$Q$2:$Q$290,'Job Number'!$A$2:$A$290,'Product Result'!AG$1,'Job Number'!$E$2:$E$290,'Product Result'!$A$57)</f>
        <v>0</v>
      </c>
      <c r="AH59" s="4">
        <f>SUMIFS('Job Number'!$Q$2:$Q$290,'Job Number'!$A$2:$A$290,'Product Result'!AH$1,'Job Number'!$E$2:$E$290,'Product Result'!$A$57)</f>
        <v>0</v>
      </c>
    </row>
    <row r="60" spans="1:34" ht="15.75" thickBot="1">
      <c r="B60" s="183">
        <f>IFERROR(B59/B57,0)</f>
        <v>0</v>
      </c>
      <c r="C60" s="1" t="s">
        <v>4</v>
      </c>
      <c r="D60" s="6" t="str">
        <f t="shared" ref="D60:AH60" si="11">IFERROR(D59/D57,"")</f>
        <v/>
      </c>
      <c r="E60" s="6" t="str">
        <f t="shared" si="11"/>
        <v/>
      </c>
      <c r="F60" s="6" t="str">
        <f t="shared" si="11"/>
        <v/>
      </c>
      <c r="G60" s="6" t="str">
        <f t="shared" si="11"/>
        <v/>
      </c>
      <c r="H60" s="6">
        <f t="shared" si="11"/>
        <v>0</v>
      </c>
      <c r="I60" s="6">
        <f t="shared" si="11"/>
        <v>0</v>
      </c>
      <c r="J60" s="6" t="str">
        <f t="shared" si="11"/>
        <v/>
      </c>
      <c r="K60" s="6" t="str">
        <f t="shared" si="11"/>
        <v/>
      </c>
      <c r="L60" s="6" t="str">
        <f t="shared" si="11"/>
        <v/>
      </c>
      <c r="M60" s="6" t="str">
        <f t="shared" si="11"/>
        <v/>
      </c>
      <c r="N60" s="6" t="str">
        <f t="shared" si="11"/>
        <v/>
      </c>
      <c r="O60" s="6" t="str">
        <f t="shared" si="11"/>
        <v/>
      </c>
      <c r="P60" s="6" t="str">
        <f t="shared" si="11"/>
        <v/>
      </c>
      <c r="Q60" s="6" t="str">
        <f t="shared" si="11"/>
        <v/>
      </c>
      <c r="R60" s="6" t="str">
        <f t="shared" si="11"/>
        <v/>
      </c>
      <c r="S60" s="6" t="str">
        <f t="shared" si="11"/>
        <v/>
      </c>
      <c r="T60" s="6" t="str">
        <f t="shared" si="11"/>
        <v/>
      </c>
      <c r="U60" s="6" t="str">
        <f t="shared" si="11"/>
        <v/>
      </c>
      <c r="V60" s="6" t="str">
        <f t="shared" si="11"/>
        <v/>
      </c>
      <c r="W60" s="6" t="str">
        <f t="shared" si="11"/>
        <v/>
      </c>
      <c r="X60" s="6">
        <f t="shared" si="11"/>
        <v>0</v>
      </c>
      <c r="Y60" s="6" t="str">
        <f t="shared" si="11"/>
        <v/>
      </c>
      <c r="Z60" s="6" t="str">
        <f t="shared" si="11"/>
        <v/>
      </c>
      <c r="AA60" s="6" t="str">
        <f t="shared" si="11"/>
        <v/>
      </c>
      <c r="AB60" s="6" t="str">
        <f t="shared" si="11"/>
        <v/>
      </c>
      <c r="AC60" s="6" t="str">
        <f t="shared" si="11"/>
        <v/>
      </c>
      <c r="AD60" s="6">
        <f t="shared" si="11"/>
        <v>0</v>
      </c>
      <c r="AE60" s="6">
        <f t="shared" si="11"/>
        <v>0</v>
      </c>
      <c r="AF60" s="6" t="str">
        <f t="shared" si="11"/>
        <v/>
      </c>
      <c r="AG60" s="6" t="str">
        <f t="shared" si="11"/>
        <v/>
      </c>
      <c r="AH60" s="6" t="str">
        <f t="shared" si="11"/>
        <v/>
      </c>
    </row>
    <row r="61" spans="1:34" ht="15.75" thickBot="1">
      <c r="B61" s="18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>
      <c r="A62" s="187" t="str">
        <f>'FG TYPE'!B11</f>
        <v>W01-04040015</v>
      </c>
      <c r="B62" s="214">
        <f>SUM(D62:AG62)</f>
        <v>187.10000000000002</v>
      </c>
      <c r="C62" s="1" t="s">
        <v>1</v>
      </c>
      <c r="D62" s="249">
        <f>SUMIFS('Job Number'!$K$2:$K$290,'Job Number'!$A$2:$A$290,'Product Result'!D$1,'Job Number'!$E$2:$E$290,'Product Result'!$A$62)</f>
        <v>0</v>
      </c>
      <c r="E62" s="249">
        <f>SUMIFS('Job Number'!$K$2:$K$290,'Job Number'!$A$2:$A$290,'Product Result'!E$1,'Job Number'!$E$2:$E$290,'Product Result'!$A$62)</f>
        <v>0</v>
      </c>
      <c r="F62" s="249">
        <f>SUMIFS('Job Number'!$K$2:$K$290,'Job Number'!$A$2:$A$290,'Product Result'!F$1,'Job Number'!$E$2:$E$290,'Product Result'!$A$62)</f>
        <v>0</v>
      </c>
      <c r="G62" s="249">
        <f>SUMIFS('Job Number'!$K$2:$K$290,'Job Number'!$A$2:$A$290,'Product Result'!G$1,'Job Number'!$E$2:$E$290,'Product Result'!$A$62)</f>
        <v>0</v>
      </c>
      <c r="H62" s="249">
        <f>SUMIFS('Job Number'!$K$2:$K$290,'Job Number'!$A$2:$A$290,'Product Result'!H$1,'Job Number'!$E$2:$E$290,'Product Result'!$A$62)</f>
        <v>0</v>
      </c>
      <c r="I62" s="249">
        <f>SUMIFS('Job Number'!$K$2:$K$290,'Job Number'!$A$2:$A$290,'Product Result'!I$1,'Job Number'!$E$2:$E$290,'Product Result'!$A$62)</f>
        <v>0</v>
      </c>
      <c r="J62" s="249">
        <f>SUMIFS('Job Number'!$K$2:$K$290,'Job Number'!$A$2:$A$290,'Product Result'!J$1,'Job Number'!$E$2:$E$290,'Product Result'!$A$62)</f>
        <v>0</v>
      </c>
      <c r="K62" s="249">
        <f>SUMIFS('Job Number'!$K$2:$K$290,'Job Number'!$A$2:$A$290,'Product Result'!K$1,'Job Number'!$E$2:$E$290,'Product Result'!$A$62)</f>
        <v>0</v>
      </c>
      <c r="L62" s="249">
        <f>SUMIFS('Job Number'!$K$2:$K$290,'Job Number'!$A$2:$A$290,'Product Result'!L$1,'Job Number'!$E$2:$E$290,'Product Result'!$A$62)</f>
        <v>0</v>
      </c>
      <c r="M62" s="249">
        <f>SUMIFS('Job Number'!$K$2:$K$290,'Job Number'!$A$2:$A$290,'Product Result'!M$1,'Job Number'!$E$2:$E$290,'Product Result'!$A$62)</f>
        <v>0</v>
      </c>
      <c r="N62" s="249">
        <f>SUMIFS('Job Number'!$K$2:$K$290,'Job Number'!$A$2:$A$290,'Product Result'!N$1,'Job Number'!$E$2:$E$290,'Product Result'!$A$62)</f>
        <v>0</v>
      </c>
      <c r="O62" s="249">
        <f>SUMIFS('Job Number'!$K$2:$K$290,'Job Number'!$A$2:$A$290,'Product Result'!O$1,'Job Number'!$E$2:$E$290,'Product Result'!$A$62)</f>
        <v>0</v>
      </c>
      <c r="P62" s="249">
        <f>SUMIFS('Job Number'!$K$2:$K$290,'Job Number'!$A$2:$A$290,'Product Result'!P$1,'Job Number'!$E$2:$E$290,'Product Result'!$A$62)</f>
        <v>44.62</v>
      </c>
      <c r="Q62" s="249">
        <f>SUMIFS('Job Number'!$K$2:$K$290,'Job Number'!$A$2:$A$290,'Product Result'!Q$1,'Job Number'!$E$2:$E$290,'Product Result'!$A$62)</f>
        <v>21.34</v>
      </c>
      <c r="R62" s="249">
        <f>SUMIFS('Job Number'!$K$2:$K$290,'Job Number'!$A$2:$A$290,'Product Result'!R$1,'Job Number'!$E$2:$E$290,'Product Result'!$A$62)</f>
        <v>0</v>
      </c>
      <c r="S62" s="249">
        <f>SUMIFS('Job Number'!$K$2:$K$290,'Job Number'!$A$2:$A$290,'Product Result'!S$1,'Job Number'!$E$2:$E$290,'Product Result'!$A$62)</f>
        <v>0</v>
      </c>
      <c r="T62" s="249">
        <f>SUMIFS('Job Number'!$K$2:$K$290,'Job Number'!$A$2:$A$290,'Product Result'!T$1,'Job Number'!$E$2:$E$290,'Product Result'!$A$62)</f>
        <v>0</v>
      </c>
      <c r="U62" s="249">
        <f>SUMIFS('Job Number'!$K$2:$K$290,'Job Number'!$A$2:$A$290,'Product Result'!U$1,'Job Number'!$E$2:$E$290,'Product Result'!$A$62)</f>
        <v>0</v>
      </c>
      <c r="V62" s="249">
        <f>SUMIFS('Job Number'!$K$2:$K$290,'Job Number'!$A$2:$A$290,'Product Result'!V$1,'Job Number'!$E$2:$E$290,'Product Result'!$A$62)</f>
        <v>0</v>
      </c>
      <c r="W62" s="249">
        <f>SUMIFS('Job Number'!$K$2:$K$290,'Job Number'!$A$2:$A$290,'Product Result'!W$1,'Job Number'!$E$2:$E$290,'Product Result'!$A$62)</f>
        <v>0</v>
      </c>
      <c r="X62" s="249">
        <f>SUMIFS('Job Number'!$K$2:$K$290,'Job Number'!$A$2:$A$290,'Product Result'!X$1,'Job Number'!$E$2:$E$290,'Product Result'!$A$62)</f>
        <v>24.08</v>
      </c>
      <c r="Y62" s="249">
        <f>SUMIFS('Job Number'!$K$2:$K$290,'Job Number'!$A$2:$A$290,'Product Result'!Y$1,'Job Number'!$E$2:$E$290,'Product Result'!$A$62)</f>
        <v>27.68</v>
      </c>
      <c r="Z62" s="249">
        <f>SUMIFS('Job Number'!$K$2:$K$290,'Job Number'!$A$2:$A$290,'Product Result'!Z$1,'Job Number'!$E$2:$E$290,'Product Result'!$A$62)</f>
        <v>58.24</v>
      </c>
      <c r="AA62" s="249">
        <f>SUMIFS('Job Number'!$K$2:$K$290,'Job Number'!$A$2:$A$290,'Product Result'!AA$1,'Job Number'!$E$2:$E$290,'Product Result'!$A$62)</f>
        <v>0</v>
      </c>
      <c r="AB62" s="249">
        <f>SUMIFS('Job Number'!$K$2:$K$290,'Job Number'!$A$2:$A$290,'Product Result'!AB$1,'Job Number'!$E$2:$E$290,'Product Result'!$A$62)</f>
        <v>4.5599999999999996</v>
      </c>
      <c r="AC62" s="249">
        <f>SUMIFS('Job Number'!$K$2:$K$290,'Job Number'!$A$2:$A$290,'Product Result'!AC$1,'Job Number'!$E$2:$E$290,'Product Result'!$A$62)</f>
        <v>6.58</v>
      </c>
      <c r="AD62" s="249">
        <f>SUMIFS('Job Number'!$K$2:$K$290,'Job Number'!$A$2:$A$290,'Product Result'!AD$1,'Job Number'!$E$2:$E$290,'Product Result'!$A$62)</f>
        <v>0</v>
      </c>
      <c r="AE62" s="249">
        <f>SUMIFS('Job Number'!$K$2:$K$290,'Job Number'!$A$2:$A$290,'Product Result'!AE$1,'Job Number'!$E$2:$E$290,'Product Result'!$A$62)</f>
        <v>0</v>
      </c>
      <c r="AF62" s="249">
        <f>SUMIFS('Job Number'!$K$2:$K$290,'Job Number'!$A$2:$A$290,'Product Result'!AF$1,'Job Number'!$E$2:$E$290,'Product Result'!$A$62)</f>
        <v>0</v>
      </c>
      <c r="AG62" s="249">
        <f>SUMIFS('Job Number'!$K$2:$K$290,'Job Number'!$A$2:$A$290,'Product Result'!AG$1,'Job Number'!$E$2:$E$290,'Product Result'!$A$62)</f>
        <v>0</v>
      </c>
      <c r="AH62" s="249">
        <f>SUMIFS('Job Number'!$K$2:$K$290,'Job Number'!$A$2:$A$290,'Product Result'!AH$1,'Job Number'!$E$2:$E$290,'Product Result'!$A$62)</f>
        <v>0</v>
      </c>
    </row>
    <row r="63" spans="1:34">
      <c r="A63" s="187" t="str">
        <f>'FG TYPE'!C11</f>
        <v>0,127 T</v>
      </c>
      <c r="B63" s="183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  <c r="AH63" s="5" t="str">
        <f>IFERROR(AH62/#REF!,"")</f>
        <v/>
      </c>
    </row>
    <row r="64" spans="1:34">
      <c r="B64" s="64">
        <f>SUM(D64:AG64)-AE64-X64-Q64-J64</f>
        <v>0</v>
      </c>
      <c r="C64" s="1" t="s">
        <v>3</v>
      </c>
      <c r="D64" s="4">
        <f>SUMIFS('Job Number'!$Q$2:$Q$290,'Job Number'!$A$2:$A$290,'Product Result'!D$1,'Job Number'!$E$2:$E$290,'Product Result'!$A$62)</f>
        <v>0</v>
      </c>
      <c r="E64" s="4">
        <f>SUMIFS('Job Number'!$Q$2:$Q$290,'Job Number'!$A$2:$A$290,'Product Result'!E$1,'Job Number'!$E$2:$E$290,'Product Result'!$A$62)</f>
        <v>0</v>
      </c>
      <c r="F64" s="4">
        <f>SUMIFS('Job Number'!$Q$2:$Q$290,'Job Number'!$A$2:$A$290,'Product Result'!F$1,'Job Number'!$E$2:$E$290,'Product Result'!$A$62)</f>
        <v>0</v>
      </c>
      <c r="G64" s="4">
        <f>SUMIFS('Job Number'!$Q$2:$Q$290,'Job Number'!$A$2:$A$290,'Product Result'!G$1,'Job Number'!$E$2:$E$290,'Product Result'!$A$62)</f>
        <v>0</v>
      </c>
      <c r="H64" s="4">
        <f>SUMIFS('Job Number'!$Q$2:$Q$290,'Job Number'!$A$2:$A$290,'Product Result'!H$1,'Job Number'!$E$2:$E$290,'Product Result'!$A$62)</f>
        <v>0</v>
      </c>
      <c r="I64" s="4">
        <f>SUMIFS('Job Number'!$Q$2:$Q$290,'Job Number'!$A$2:$A$290,'Product Result'!I$1,'Job Number'!$E$2:$E$290,'Product Result'!$A$62)</f>
        <v>0</v>
      </c>
      <c r="J64" s="4">
        <f>SUMIFS('Job Number'!$Q$2:$Q$290,'Job Number'!$A$2:$A$290,'Product Result'!J$1,'Job Number'!$E$2:$E$290,'Product Result'!$A$62)</f>
        <v>0</v>
      </c>
      <c r="K64" s="4">
        <f>SUMIFS('Job Number'!$Q$2:$Q$290,'Job Number'!$A$2:$A$290,'Product Result'!K$1,'Job Number'!$E$2:$E$290,'Product Result'!$A$62)</f>
        <v>0</v>
      </c>
      <c r="L64" s="4">
        <f>SUMIFS('Job Number'!$Q$2:$Q$290,'Job Number'!$A$2:$A$290,'Product Result'!L$1,'Job Number'!$E$2:$E$290,'Product Result'!$A$62)</f>
        <v>0</v>
      </c>
      <c r="M64" s="4">
        <f>SUMIFS('Job Number'!$Q$2:$Q$290,'Job Number'!$A$2:$A$290,'Product Result'!M$1,'Job Number'!$E$2:$E$290,'Product Result'!$A$62)</f>
        <v>0</v>
      </c>
      <c r="N64" s="4">
        <f>SUMIFS('Job Number'!$Q$2:$Q$290,'Job Number'!$A$2:$A$290,'Product Result'!N$1,'Job Number'!$E$2:$E$290,'Product Result'!$A$62)</f>
        <v>0</v>
      </c>
      <c r="O64" s="4">
        <f>SUMIFS('Job Number'!$Q$2:$Q$290,'Job Number'!$A$2:$A$290,'Product Result'!O$1,'Job Number'!$E$2:$E$290,'Product Result'!$A$62)</f>
        <v>0</v>
      </c>
      <c r="P64" s="4">
        <f>SUMIFS('Job Number'!$Q$2:$Q$290,'Job Number'!$A$2:$A$290,'Product Result'!P$1,'Job Number'!$E$2:$E$290,'Product Result'!$A$62)</f>
        <v>0</v>
      </c>
      <c r="Q64" s="4">
        <f>SUMIFS('Job Number'!$Q$2:$Q$290,'Job Number'!$A$2:$A$290,'Product Result'!Q$1,'Job Number'!$E$2:$E$290,'Product Result'!$A$62)</f>
        <v>0</v>
      </c>
      <c r="R64" s="4">
        <f>SUMIFS('Job Number'!$Q$2:$Q$290,'Job Number'!$A$2:$A$290,'Product Result'!R$1,'Job Number'!$E$2:$E$290,'Product Result'!$A$62)</f>
        <v>0</v>
      </c>
      <c r="S64" s="4">
        <f>SUMIFS('Job Number'!$Q$2:$Q$290,'Job Number'!$A$2:$A$290,'Product Result'!S$1,'Job Number'!$E$2:$E$290,'Product Result'!$A$62)</f>
        <v>0</v>
      </c>
      <c r="T64" s="4">
        <f>SUMIFS('Job Number'!$Q$2:$Q$290,'Job Number'!$A$2:$A$290,'Product Result'!T$1,'Job Number'!$E$2:$E$290,'Product Result'!$A$62)</f>
        <v>0</v>
      </c>
      <c r="U64" s="4">
        <f>SUMIFS('Job Number'!$Q$2:$Q$290,'Job Number'!$A$2:$A$290,'Product Result'!U$1,'Job Number'!$E$2:$E$290,'Product Result'!$A$62)</f>
        <v>0</v>
      </c>
      <c r="V64" s="4">
        <f>SUMIFS('Job Number'!$Q$2:$Q$290,'Job Number'!$A$2:$A$290,'Product Result'!V$1,'Job Number'!$E$2:$E$290,'Product Result'!$A$62)</f>
        <v>0</v>
      </c>
      <c r="W64" s="4">
        <f>SUMIFS('Job Number'!$Q$2:$Q$290,'Job Number'!$A$2:$A$290,'Product Result'!W$1,'Job Number'!$E$2:$E$290,'Product Result'!$A$62)</f>
        <v>0</v>
      </c>
      <c r="X64" s="4">
        <f>SUMIFS('Job Number'!$Q$2:$Q$290,'Job Number'!$A$2:$A$290,'Product Result'!X$1,'Job Number'!$E$2:$E$290,'Product Result'!$A$62)</f>
        <v>0</v>
      </c>
      <c r="Y64" s="4">
        <f>SUMIFS('Job Number'!$Q$2:$Q$290,'Job Number'!$A$2:$A$290,'Product Result'!Y$1,'Job Number'!$E$2:$E$290,'Product Result'!$A$62)</f>
        <v>0</v>
      </c>
      <c r="Z64" s="4">
        <f>SUMIFS('Job Number'!$Q$2:$Q$290,'Job Number'!$A$2:$A$290,'Product Result'!Z$1,'Job Number'!$E$2:$E$290,'Product Result'!$A$62)</f>
        <v>0</v>
      </c>
      <c r="AA64" s="4">
        <f>SUMIFS('Job Number'!$Q$2:$Q$290,'Job Number'!$A$2:$A$290,'Product Result'!AA$1,'Job Number'!$E$2:$E$290,'Product Result'!$A$62)</f>
        <v>0</v>
      </c>
      <c r="AB64" s="4">
        <f>SUMIFS('Job Number'!$Q$2:$Q$290,'Job Number'!$A$2:$A$290,'Product Result'!AB$1,'Job Number'!$E$2:$E$290,'Product Result'!$A$62)</f>
        <v>0</v>
      </c>
      <c r="AC64" s="4">
        <f>SUMIFS('Job Number'!$Q$2:$Q$290,'Job Number'!$A$2:$A$290,'Product Result'!AC$1,'Job Number'!$E$2:$E$290,'Product Result'!$A$62)</f>
        <v>0</v>
      </c>
      <c r="AD64" s="4">
        <f>SUMIFS('Job Number'!$Q$2:$Q$290,'Job Number'!$A$2:$A$290,'Product Result'!AD$1,'Job Number'!$E$2:$E$290,'Product Result'!$A$62)</f>
        <v>0</v>
      </c>
      <c r="AE64" s="4">
        <f>SUMIFS('Job Number'!$Q$2:$Q$290,'Job Number'!$A$2:$A$290,'Product Result'!AE$1,'Job Number'!$E$2:$E$290,'Product Result'!$A$62)</f>
        <v>0</v>
      </c>
      <c r="AF64" s="4">
        <f>SUMIFS('Job Number'!$Q$2:$Q$290,'Job Number'!$A$2:$A$290,'Product Result'!AF$1,'Job Number'!$E$2:$E$290,'Product Result'!$A$62)</f>
        <v>0</v>
      </c>
      <c r="AG64" s="4">
        <f>SUMIFS('Job Number'!$Q$2:$Q$290,'Job Number'!$A$2:$A$290,'Product Result'!AG$1,'Job Number'!$E$2:$E$290,'Product Result'!$A$62)</f>
        <v>0</v>
      </c>
      <c r="AH64" s="4">
        <f>SUMIFS('Job Number'!$Q$2:$Q$290,'Job Number'!$A$2:$A$290,'Product Result'!AH$1,'Job Number'!$E$2:$E$290,'Product Result'!$A$62)</f>
        <v>0</v>
      </c>
    </row>
    <row r="65" spans="1:34" ht="15.75" thickBot="1">
      <c r="B65" s="183">
        <f>IFERROR(B64/B62,0)</f>
        <v>0</v>
      </c>
      <c r="C65" s="1" t="s">
        <v>4</v>
      </c>
      <c r="D65" s="6" t="str">
        <f t="shared" ref="D65:AH65" si="12">IFERROR(D64/D62,"")</f>
        <v/>
      </c>
      <c r="E65" s="6" t="str">
        <f t="shared" si="12"/>
        <v/>
      </c>
      <c r="F65" s="6" t="str">
        <f t="shared" si="12"/>
        <v/>
      </c>
      <c r="G65" s="6" t="str">
        <f t="shared" si="12"/>
        <v/>
      </c>
      <c r="H65" s="6" t="str">
        <f t="shared" si="12"/>
        <v/>
      </c>
      <c r="I65" s="6" t="str">
        <f t="shared" si="12"/>
        <v/>
      </c>
      <c r="J65" s="6" t="str">
        <f t="shared" si="12"/>
        <v/>
      </c>
      <c r="K65" s="6" t="str">
        <f t="shared" si="12"/>
        <v/>
      </c>
      <c r="L65" s="6" t="str">
        <f t="shared" si="12"/>
        <v/>
      </c>
      <c r="M65" s="6" t="str">
        <f t="shared" si="12"/>
        <v/>
      </c>
      <c r="N65" s="6" t="str">
        <f t="shared" si="12"/>
        <v/>
      </c>
      <c r="O65" s="6" t="str">
        <f t="shared" si="12"/>
        <v/>
      </c>
      <c r="P65" s="6">
        <f t="shared" si="12"/>
        <v>0</v>
      </c>
      <c r="Q65" s="6">
        <f t="shared" si="12"/>
        <v>0</v>
      </c>
      <c r="R65" s="6" t="str">
        <f t="shared" si="12"/>
        <v/>
      </c>
      <c r="S65" s="6" t="str">
        <f t="shared" si="12"/>
        <v/>
      </c>
      <c r="T65" s="6" t="str">
        <f t="shared" si="12"/>
        <v/>
      </c>
      <c r="U65" s="6" t="str">
        <f t="shared" si="12"/>
        <v/>
      </c>
      <c r="V65" s="6" t="str">
        <f t="shared" si="12"/>
        <v/>
      </c>
      <c r="W65" s="6" t="str">
        <f t="shared" si="12"/>
        <v/>
      </c>
      <c r="X65" s="6">
        <f t="shared" si="12"/>
        <v>0</v>
      </c>
      <c r="Y65" s="6">
        <f t="shared" si="12"/>
        <v>0</v>
      </c>
      <c r="Z65" s="6">
        <f t="shared" si="12"/>
        <v>0</v>
      </c>
      <c r="AA65" s="6" t="str">
        <f t="shared" si="12"/>
        <v/>
      </c>
      <c r="AB65" s="6">
        <f t="shared" si="12"/>
        <v>0</v>
      </c>
      <c r="AC65" s="6">
        <f t="shared" si="12"/>
        <v>0</v>
      </c>
      <c r="AD65" s="6" t="str">
        <f t="shared" si="12"/>
        <v/>
      </c>
      <c r="AE65" s="6" t="str">
        <f t="shared" si="12"/>
        <v/>
      </c>
      <c r="AF65" s="6" t="str">
        <f t="shared" si="12"/>
        <v/>
      </c>
      <c r="AG65" s="6" t="str">
        <f t="shared" si="12"/>
        <v/>
      </c>
      <c r="AH65" s="6" t="str">
        <f t="shared" si="12"/>
        <v/>
      </c>
    </row>
    <row r="66" spans="1:34" ht="15.75" thickBot="1">
      <c r="B66" s="18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>
      <c r="A67" s="187" t="str">
        <f>'FG TYPE'!B13</f>
        <v>W01-04040004</v>
      </c>
      <c r="B67" s="214">
        <f>SUM(D67:AG67)</f>
        <v>49.14</v>
      </c>
      <c r="C67" s="1" t="s">
        <v>1</v>
      </c>
      <c r="D67" s="249">
        <f>SUMIFS('Job Number'!$K$2:$K$290,'Job Number'!$A$2:$A$290,'Product Result'!D$1,'Job Number'!$E$2:$E$290,'Product Result'!$A$67)</f>
        <v>0</v>
      </c>
      <c r="E67" s="249">
        <f>SUMIFS('Job Number'!$K$2:$K$290,'Job Number'!$A$2:$A$290,'Product Result'!E$1,'Job Number'!$E$2:$E$290,'Product Result'!$A$67)</f>
        <v>0</v>
      </c>
      <c r="F67" s="249">
        <f>SUMIFS('Job Number'!$K$2:$K$290,'Job Number'!$A$2:$A$290,'Product Result'!F$1,'Job Number'!$E$2:$E$290,'Product Result'!$A$67)</f>
        <v>0</v>
      </c>
      <c r="G67" s="249">
        <f>SUMIFS('Job Number'!$K$2:$K$290,'Job Number'!$A$2:$A$290,'Product Result'!G$1,'Job Number'!$E$2:$E$290,'Product Result'!$A$67)</f>
        <v>0</v>
      </c>
      <c r="H67" s="249">
        <f>SUMIFS('Job Number'!$K$2:$K$290,'Job Number'!$A$2:$A$290,'Product Result'!H$1,'Job Number'!$E$2:$E$290,'Product Result'!$A$67)</f>
        <v>0</v>
      </c>
      <c r="I67" s="249">
        <f>SUMIFS('Job Number'!$K$2:$K$290,'Job Number'!$A$2:$A$290,'Product Result'!I$1,'Job Number'!$E$2:$E$290,'Product Result'!$A$67)</f>
        <v>0</v>
      </c>
      <c r="J67" s="249">
        <f>SUMIFS('Job Number'!$K$2:$K$290,'Job Number'!$A$2:$A$290,'Product Result'!J$1,'Job Number'!$E$2:$E$290,'Product Result'!$A$67)</f>
        <v>0</v>
      </c>
      <c r="K67" s="249">
        <f>SUMIFS('Job Number'!$K$2:$K$290,'Job Number'!$A$2:$A$290,'Product Result'!K$1,'Job Number'!$E$2:$E$290,'Product Result'!$A$67)</f>
        <v>0</v>
      </c>
      <c r="L67" s="249">
        <f>SUMIFS('Job Number'!$K$2:$K$290,'Job Number'!$A$2:$A$290,'Product Result'!L$1,'Job Number'!$E$2:$E$290,'Product Result'!$A$67)</f>
        <v>0</v>
      </c>
      <c r="M67" s="249">
        <f>SUMIFS('Job Number'!$K$2:$K$290,'Job Number'!$A$2:$A$290,'Product Result'!M$1,'Job Number'!$E$2:$E$290,'Product Result'!$A$67)</f>
        <v>0</v>
      </c>
      <c r="N67" s="249">
        <f>SUMIFS('Job Number'!$K$2:$K$290,'Job Number'!$A$2:$A$290,'Product Result'!N$1,'Job Number'!$E$2:$E$290,'Product Result'!$A$67)</f>
        <v>0</v>
      </c>
      <c r="O67" s="249">
        <f>SUMIFS('Job Number'!$K$2:$K$290,'Job Number'!$A$2:$A$290,'Product Result'!O$1,'Job Number'!$E$2:$E$290,'Product Result'!$A$67)</f>
        <v>0</v>
      </c>
      <c r="P67" s="249">
        <f>SUMIFS('Job Number'!$K$2:$K$290,'Job Number'!$A$2:$A$290,'Product Result'!P$1,'Job Number'!$E$2:$E$290,'Product Result'!$A$67)</f>
        <v>29.12</v>
      </c>
      <c r="Q67" s="249">
        <f>SUMIFS('Job Number'!$K$2:$K$290,'Job Number'!$A$2:$A$290,'Product Result'!Q$1,'Job Number'!$E$2:$E$290,'Product Result'!$A$67)</f>
        <v>20.02</v>
      </c>
      <c r="R67" s="249">
        <f>SUMIFS('Job Number'!$K$2:$K$290,'Job Number'!$A$2:$A$290,'Product Result'!R$1,'Job Number'!$E$2:$E$290,'Product Result'!$A$67)</f>
        <v>0</v>
      </c>
      <c r="S67" s="249">
        <f>SUMIFS('Job Number'!$K$2:$K$290,'Job Number'!$A$2:$A$290,'Product Result'!S$1,'Job Number'!$E$2:$E$290,'Product Result'!$A$67)</f>
        <v>0</v>
      </c>
      <c r="T67" s="249">
        <f>SUMIFS('Job Number'!$K$2:$K$290,'Job Number'!$A$2:$A$290,'Product Result'!T$1,'Job Number'!$E$2:$E$290,'Product Result'!$A$67)</f>
        <v>0</v>
      </c>
      <c r="U67" s="249">
        <f>SUMIFS('Job Number'!$K$2:$K$290,'Job Number'!$A$2:$A$290,'Product Result'!U$1,'Job Number'!$E$2:$E$290,'Product Result'!$A$67)</f>
        <v>0</v>
      </c>
      <c r="V67" s="249">
        <f>SUMIFS('Job Number'!$K$2:$K$290,'Job Number'!$A$2:$A$290,'Product Result'!V$1,'Job Number'!$E$2:$E$290,'Product Result'!$A$67)</f>
        <v>0</v>
      </c>
      <c r="W67" s="249">
        <f>SUMIFS('Job Number'!$K$2:$K$290,'Job Number'!$A$2:$A$290,'Product Result'!W$1,'Job Number'!$E$2:$E$290,'Product Result'!$A$67)</f>
        <v>0</v>
      </c>
      <c r="X67" s="249">
        <f>SUMIFS('Job Number'!$K$2:$K$290,'Job Number'!$A$2:$A$290,'Product Result'!X$1,'Job Number'!$E$2:$E$290,'Product Result'!$A$67)</f>
        <v>0</v>
      </c>
      <c r="Y67" s="249">
        <f>SUMIFS('Job Number'!$K$2:$K$290,'Job Number'!$A$2:$A$290,'Product Result'!Y$1,'Job Number'!$E$2:$E$290,'Product Result'!$A$67)</f>
        <v>0</v>
      </c>
      <c r="Z67" s="249">
        <f>SUMIFS('Job Number'!$K$2:$K$290,'Job Number'!$A$2:$A$290,'Product Result'!Z$1,'Job Number'!$E$2:$E$290,'Product Result'!$A$67)</f>
        <v>0</v>
      </c>
      <c r="AA67" s="249">
        <f>SUMIFS('Job Number'!$K$2:$K$290,'Job Number'!$A$2:$A$290,'Product Result'!AA$1,'Job Number'!$E$2:$E$290,'Product Result'!$A$67)</f>
        <v>0</v>
      </c>
      <c r="AB67" s="249">
        <f>SUMIFS('Job Number'!$K$2:$K$290,'Job Number'!$A$2:$A$290,'Product Result'!AB$1,'Job Number'!$E$2:$E$290,'Product Result'!$A$67)</f>
        <v>0</v>
      </c>
      <c r="AC67" s="249">
        <f>SUMIFS('Job Number'!$K$2:$K$290,'Job Number'!$A$2:$A$290,'Product Result'!AC$1,'Job Number'!$E$2:$E$290,'Product Result'!$A$67)</f>
        <v>0</v>
      </c>
      <c r="AD67" s="249">
        <f>SUMIFS('Job Number'!$K$2:$K$290,'Job Number'!$A$2:$A$290,'Product Result'!AD$1,'Job Number'!$E$2:$E$290,'Product Result'!$A$67)</f>
        <v>0</v>
      </c>
      <c r="AE67" s="249">
        <f>SUMIFS('Job Number'!$K$2:$K$290,'Job Number'!$A$2:$A$290,'Product Result'!AE$1,'Job Number'!$E$2:$E$290,'Product Result'!$A$67)</f>
        <v>0</v>
      </c>
      <c r="AF67" s="249">
        <f>SUMIFS('Job Number'!$K$2:$K$290,'Job Number'!$A$2:$A$290,'Product Result'!AF$1,'Job Number'!$E$2:$E$290,'Product Result'!$A$67)</f>
        <v>0</v>
      </c>
      <c r="AG67" s="249">
        <f>SUMIFS('Job Number'!$K$2:$K$290,'Job Number'!$A$2:$A$290,'Product Result'!AG$1,'Job Number'!$E$2:$E$290,'Product Result'!$A$67)</f>
        <v>0</v>
      </c>
      <c r="AH67" s="249">
        <f>SUMIFS('Job Number'!$K$2:$K$290,'Job Number'!$A$2:$A$290,'Product Result'!AH$1,'Job Number'!$E$2:$E$290,'Product Result'!$A$67)</f>
        <v>0</v>
      </c>
    </row>
    <row r="68" spans="1:34">
      <c r="A68" s="187" t="str">
        <f>'FG TYPE'!C13</f>
        <v>0,160 T</v>
      </c>
      <c r="B68" s="183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  <c r="AH68" s="5" t="str">
        <f>IFERROR(AH67/#REF!,"")</f>
        <v/>
      </c>
    </row>
    <row r="69" spans="1:34">
      <c r="B69" s="64">
        <f>SUM(D69:AG69)-AE69-X69-Q69-J69</f>
        <v>0</v>
      </c>
      <c r="C69" s="1" t="s">
        <v>3</v>
      </c>
      <c r="D69" s="4">
        <f>SUMIFS('Job Number'!$Q$2:$Q$290,'Job Number'!$A$2:$A$290,'Product Result'!D$1,'Job Number'!$E$2:$E$290,'Product Result'!$A$67)</f>
        <v>0</v>
      </c>
      <c r="E69" s="4">
        <f>SUMIFS('Job Number'!$Q$2:$Q$290,'Job Number'!$A$2:$A$290,'Product Result'!E$1,'Job Number'!$E$2:$E$290,'Product Result'!$A$67)</f>
        <v>0</v>
      </c>
      <c r="F69" s="4">
        <f>SUMIFS('Job Number'!$Q$2:$Q$290,'Job Number'!$A$2:$A$290,'Product Result'!F$1,'Job Number'!$E$2:$E$290,'Product Result'!$A$67)</f>
        <v>0</v>
      </c>
      <c r="G69" s="4">
        <f>SUMIFS('Job Number'!$Q$2:$Q$290,'Job Number'!$A$2:$A$290,'Product Result'!G$1,'Job Number'!$E$2:$E$290,'Product Result'!$A$67)</f>
        <v>0</v>
      </c>
      <c r="H69" s="4">
        <f>SUMIFS('Job Number'!$Q$2:$Q$290,'Job Number'!$A$2:$A$290,'Product Result'!H$1,'Job Number'!$E$2:$E$290,'Product Result'!$A$67)</f>
        <v>0</v>
      </c>
      <c r="I69" s="4">
        <f>SUMIFS('Job Number'!$Q$2:$Q$290,'Job Number'!$A$2:$A$290,'Product Result'!I$1,'Job Number'!$E$2:$E$290,'Product Result'!$A$67)</f>
        <v>0</v>
      </c>
      <c r="J69" s="4">
        <f>SUMIFS('Job Number'!$Q$2:$Q$290,'Job Number'!$A$2:$A$290,'Product Result'!J$1,'Job Number'!$E$2:$E$290,'Product Result'!$A$67)</f>
        <v>0</v>
      </c>
      <c r="K69" s="4">
        <f>SUMIFS('Job Number'!$Q$2:$Q$290,'Job Number'!$A$2:$A$290,'Product Result'!K$1,'Job Number'!$E$2:$E$290,'Product Result'!$A$67)</f>
        <v>0</v>
      </c>
      <c r="L69" s="4">
        <f>SUMIFS('Job Number'!$Q$2:$Q$290,'Job Number'!$A$2:$A$290,'Product Result'!L$1,'Job Number'!$E$2:$E$290,'Product Result'!$A$67)</f>
        <v>0</v>
      </c>
      <c r="M69" s="4">
        <f>SUMIFS('Job Number'!$Q$2:$Q$290,'Job Number'!$A$2:$A$290,'Product Result'!M$1,'Job Number'!$E$2:$E$290,'Product Result'!$A$67)</f>
        <v>0</v>
      </c>
      <c r="N69" s="4">
        <f>SUMIFS('Job Number'!$Q$2:$Q$290,'Job Number'!$A$2:$A$290,'Product Result'!N$1,'Job Number'!$E$2:$E$290,'Product Result'!$A$67)</f>
        <v>0</v>
      </c>
      <c r="O69" s="4">
        <f>SUMIFS('Job Number'!$Q$2:$Q$290,'Job Number'!$A$2:$A$290,'Product Result'!O$1,'Job Number'!$E$2:$E$290,'Product Result'!$A$67)</f>
        <v>0</v>
      </c>
      <c r="P69" s="4">
        <f>SUMIFS('Job Number'!$Q$2:$Q$290,'Job Number'!$A$2:$A$290,'Product Result'!P$1,'Job Number'!$E$2:$E$290,'Product Result'!$A$67)</f>
        <v>0</v>
      </c>
      <c r="Q69" s="4">
        <f>SUMIFS('Job Number'!$Q$2:$Q$290,'Job Number'!$A$2:$A$290,'Product Result'!Q$1,'Job Number'!$E$2:$E$290,'Product Result'!$A$67)</f>
        <v>0</v>
      </c>
      <c r="R69" s="4">
        <f>SUMIFS('Job Number'!$Q$2:$Q$290,'Job Number'!$A$2:$A$290,'Product Result'!R$1,'Job Number'!$E$2:$E$290,'Product Result'!$A$67)</f>
        <v>0</v>
      </c>
      <c r="S69" s="4">
        <f>SUMIFS('Job Number'!$Q$2:$Q$290,'Job Number'!$A$2:$A$290,'Product Result'!S$1,'Job Number'!$E$2:$E$290,'Product Result'!$A$67)</f>
        <v>0</v>
      </c>
      <c r="T69" s="4">
        <f>SUMIFS('Job Number'!$Q$2:$Q$290,'Job Number'!$A$2:$A$290,'Product Result'!T$1,'Job Number'!$E$2:$E$290,'Product Result'!$A$67)</f>
        <v>0</v>
      </c>
      <c r="U69" s="4">
        <f>SUMIFS('Job Number'!$Q$2:$Q$290,'Job Number'!$A$2:$A$290,'Product Result'!U$1,'Job Number'!$E$2:$E$290,'Product Result'!$A$67)</f>
        <v>0</v>
      </c>
      <c r="V69" s="4">
        <f>SUMIFS('Job Number'!$Q$2:$Q$290,'Job Number'!$A$2:$A$290,'Product Result'!V$1,'Job Number'!$E$2:$E$290,'Product Result'!$A$67)</f>
        <v>0</v>
      </c>
      <c r="W69" s="4">
        <f>SUMIFS('Job Number'!$Q$2:$Q$290,'Job Number'!$A$2:$A$290,'Product Result'!W$1,'Job Number'!$E$2:$E$290,'Product Result'!$A$67)</f>
        <v>0</v>
      </c>
      <c r="X69" s="4">
        <f>SUMIFS('Job Number'!$Q$2:$Q$290,'Job Number'!$A$2:$A$290,'Product Result'!X$1,'Job Number'!$E$2:$E$290,'Product Result'!$A$67)</f>
        <v>0</v>
      </c>
      <c r="Y69" s="4">
        <f>SUMIFS('Job Number'!$Q$2:$Q$290,'Job Number'!$A$2:$A$290,'Product Result'!Y$1,'Job Number'!$E$2:$E$290,'Product Result'!$A$67)</f>
        <v>0</v>
      </c>
      <c r="Z69" s="4">
        <f>SUMIFS('Job Number'!$Q$2:$Q$290,'Job Number'!$A$2:$A$290,'Product Result'!Z$1,'Job Number'!$E$2:$E$290,'Product Result'!$A$67)</f>
        <v>0</v>
      </c>
      <c r="AA69" s="4">
        <f>SUMIFS('Job Number'!$Q$2:$Q$290,'Job Number'!$A$2:$A$290,'Product Result'!AA$1,'Job Number'!$E$2:$E$290,'Product Result'!$A$67)</f>
        <v>0</v>
      </c>
      <c r="AB69" s="4">
        <f>SUMIFS('Job Number'!$Q$2:$Q$290,'Job Number'!$A$2:$A$290,'Product Result'!AB$1,'Job Number'!$E$2:$E$290,'Product Result'!$A$67)</f>
        <v>0</v>
      </c>
      <c r="AC69" s="4">
        <f>SUMIFS('Job Number'!$Q$2:$Q$290,'Job Number'!$A$2:$A$290,'Product Result'!AC$1,'Job Number'!$E$2:$E$290,'Product Result'!$A$67)</f>
        <v>0</v>
      </c>
      <c r="AD69" s="4">
        <f>SUMIFS('Job Number'!$Q$2:$Q$290,'Job Number'!$A$2:$A$290,'Product Result'!AD$1,'Job Number'!$E$2:$E$290,'Product Result'!$A$67)</f>
        <v>0</v>
      </c>
      <c r="AE69" s="4">
        <f>SUMIFS('Job Number'!$Q$2:$Q$290,'Job Number'!$A$2:$A$290,'Product Result'!AE$1,'Job Number'!$E$2:$E$290,'Product Result'!$A$67)</f>
        <v>0</v>
      </c>
      <c r="AF69" s="4">
        <f>SUMIFS('Job Number'!$Q$2:$Q$290,'Job Number'!$A$2:$A$290,'Product Result'!AF$1,'Job Number'!$E$2:$E$290,'Product Result'!$A$67)</f>
        <v>0</v>
      </c>
      <c r="AG69" s="4">
        <f>SUMIFS('Job Number'!$Q$2:$Q$290,'Job Number'!$A$2:$A$290,'Product Result'!AG$1,'Job Number'!$E$2:$E$290,'Product Result'!$A$67)</f>
        <v>0</v>
      </c>
      <c r="AH69" s="4">
        <f>SUMIFS('Job Number'!$Q$2:$Q$290,'Job Number'!$A$2:$A$290,'Product Result'!AH$1,'Job Number'!$E$2:$E$290,'Product Result'!$A$67)</f>
        <v>0</v>
      </c>
    </row>
    <row r="70" spans="1:34" ht="15.75" thickBot="1">
      <c r="B70" s="183">
        <f>IFERROR(B69/B67,0)</f>
        <v>0</v>
      </c>
      <c r="C70" s="1" t="s">
        <v>4</v>
      </c>
      <c r="D70" s="6" t="str">
        <f t="shared" ref="D70:AH70" si="13">IFERROR(D69/D67,"")</f>
        <v/>
      </c>
      <c r="E70" s="6" t="str">
        <f t="shared" si="13"/>
        <v/>
      </c>
      <c r="F70" s="6" t="str">
        <f t="shared" si="13"/>
        <v/>
      </c>
      <c r="G70" s="6" t="str">
        <f t="shared" si="13"/>
        <v/>
      </c>
      <c r="H70" s="6" t="str">
        <f t="shared" si="13"/>
        <v/>
      </c>
      <c r="I70" s="6" t="str">
        <f t="shared" si="13"/>
        <v/>
      </c>
      <c r="J70" s="6" t="str">
        <f t="shared" si="13"/>
        <v/>
      </c>
      <c r="K70" s="6" t="str">
        <f t="shared" si="13"/>
        <v/>
      </c>
      <c r="L70" s="6" t="str">
        <f t="shared" si="13"/>
        <v/>
      </c>
      <c r="M70" s="6" t="str">
        <f t="shared" si="13"/>
        <v/>
      </c>
      <c r="N70" s="6" t="str">
        <f t="shared" si="13"/>
        <v/>
      </c>
      <c r="O70" s="6" t="str">
        <f t="shared" si="13"/>
        <v/>
      </c>
      <c r="P70" s="6">
        <f t="shared" si="13"/>
        <v>0</v>
      </c>
      <c r="Q70" s="6">
        <f t="shared" si="13"/>
        <v>0</v>
      </c>
      <c r="R70" s="6" t="str">
        <f t="shared" si="13"/>
        <v/>
      </c>
      <c r="S70" s="6" t="str">
        <f t="shared" si="13"/>
        <v/>
      </c>
      <c r="T70" s="6" t="str">
        <f t="shared" si="13"/>
        <v/>
      </c>
      <c r="U70" s="6" t="str">
        <f t="shared" si="13"/>
        <v/>
      </c>
      <c r="V70" s="6" t="str">
        <f t="shared" si="13"/>
        <v/>
      </c>
      <c r="W70" s="6" t="str">
        <f t="shared" si="13"/>
        <v/>
      </c>
      <c r="X70" s="6" t="str">
        <f t="shared" si="13"/>
        <v/>
      </c>
      <c r="Y70" s="6" t="str">
        <f t="shared" si="13"/>
        <v/>
      </c>
      <c r="Z70" s="6" t="str">
        <f t="shared" si="13"/>
        <v/>
      </c>
      <c r="AA70" s="6" t="str">
        <f t="shared" si="13"/>
        <v/>
      </c>
      <c r="AB70" s="6" t="str">
        <f t="shared" si="13"/>
        <v/>
      </c>
      <c r="AC70" s="6" t="str">
        <f t="shared" si="13"/>
        <v/>
      </c>
      <c r="AD70" s="6" t="str">
        <f t="shared" si="13"/>
        <v/>
      </c>
      <c r="AE70" s="6" t="str">
        <f t="shared" si="13"/>
        <v/>
      </c>
      <c r="AF70" s="6" t="str">
        <f t="shared" si="13"/>
        <v/>
      </c>
      <c r="AG70" s="6" t="str">
        <f t="shared" si="13"/>
        <v/>
      </c>
      <c r="AH70" s="6" t="str">
        <f t="shared" si="13"/>
        <v/>
      </c>
    </row>
    <row r="71" spans="1:34" ht="15.75" thickBot="1">
      <c r="B71" s="18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>
      <c r="A72" s="187" t="str">
        <f>'FG TYPE'!B21</f>
        <v>W03-71010060-Y</v>
      </c>
      <c r="B72" s="64">
        <f>SUM(D72:AG72)</f>
        <v>0</v>
      </c>
      <c r="C72" s="1" t="s">
        <v>1</v>
      </c>
      <c r="D72" s="4">
        <f>SUMIFS('Job Number'!$K$2:$K$290,'Job Number'!$A$2:$A$290,'Product Result'!D$1,'Job Number'!$E$2:$E$290,'Product Result'!$A$72)</f>
        <v>0</v>
      </c>
      <c r="E72" s="4">
        <f>SUMIFS('Job Number'!$K$2:$K$290,'Job Number'!$A$2:$A$290,'Product Result'!E$1,'Job Number'!$E$2:$E$290,'Product Result'!$A$72)</f>
        <v>0</v>
      </c>
      <c r="F72" s="4">
        <f>SUMIFS('Job Number'!$K$2:$K$290,'Job Number'!$A$2:$A$290,'Product Result'!F$1,'Job Number'!$E$2:$E$290,'Product Result'!$A$72)</f>
        <v>0</v>
      </c>
      <c r="G72" s="4">
        <f>SUMIFS('Job Number'!$K$2:$K$290,'Job Number'!$A$2:$A$290,'Product Result'!G$1,'Job Number'!$E$2:$E$290,'Product Result'!$A$72)</f>
        <v>0</v>
      </c>
      <c r="H72" s="4">
        <f>SUMIFS('Job Number'!$K$2:$K$290,'Job Number'!$A$2:$A$290,'Product Result'!H$1,'Job Number'!$E$2:$E$290,'Product Result'!$A$72)</f>
        <v>0</v>
      </c>
      <c r="I72" s="4">
        <f>SUMIFS('Job Number'!$K$2:$K$290,'Job Number'!$A$2:$A$290,'Product Result'!I$1,'Job Number'!$E$2:$E$290,'Product Result'!$A$72)</f>
        <v>0</v>
      </c>
      <c r="J72" s="4">
        <f>SUMIFS('Job Number'!$K$2:$K$290,'Job Number'!$A$2:$A$290,'Product Result'!J$1,'Job Number'!$E$2:$E$290,'Product Result'!$A$72)</f>
        <v>0</v>
      </c>
      <c r="K72" s="4">
        <f>SUMIFS('Job Number'!$K$2:$K$290,'Job Number'!$A$2:$A$290,'Product Result'!K$1,'Job Number'!$E$2:$E$290,'Product Result'!$A$72)</f>
        <v>0</v>
      </c>
      <c r="L72" s="4">
        <f>SUMIFS('Job Number'!$K$2:$K$290,'Job Number'!$A$2:$A$290,'Product Result'!L$1,'Job Number'!$E$2:$E$290,'Product Result'!$A$72)</f>
        <v>0</v>
      </c>
      <c r="M72" s="4">
        <f>SUMIFS('Job Number'!$K$2:$K$290,'Job Number'!$A$2:$A$290,'Product Result'!M$1,'Job Number'!$E$2:$E$290,'Product Result'!$A$72)</f>
        <v>0</v>
      </c>
      <c r="N72" s="4">
        <f>SUMIFS('Job Number'!$K$2:$K$290,'Job Number'!$A$2:$A$290,'Product Result'!N$1,'Job Number'!$E$2:$E$290,'Product Result'!$A$72)</f>
        <v>0</v>
      </c>
      <c r="O72" s="4">
        <f>SUMIFS('Job Number'!$K$2:$K$290,'Job Number'!$A$2:$A$290,'Product Result'!O$1,'Job Number'!$E$2:$E$290,'Product Result'!$A$72)</f>
        <v>0</v>
      </c>
      <c r="P72" s="4">
        <f>SUMIFS('Job Number'!$K$2:$K$290,'Job Number'!$A$2:$A$290,'Product Result'!P$1,'Job Number'!$E$2:$E$290,'Product Result'!$A$72)</f>
        <v>0</v>
      </c>
      <c r="Q72" s="4">
        <f>SUMIFS('Job Number'!$K$2:$K$290,'Job Number'!$A$2:$A$290,'Product Result'!Q$1,'Job Number'!$E$2:$E$290,'Product Result'!$A$72)</f>
        <v>0</v>
      </c>
      <c r="R72" s="4">
        <f>SUMIFS('Job Number'!$K$2:$K$290,'Job Number'!$A$2:$A$290,'Product Result'!R$1,'Job Number'!$E$2:$E$290,'Product Result'!$A$72)</f>
        <v>0</v>
      </c>
      <c r="S72" s="4">
        <f>SUMIFS('Job Number'!$K$2:$K$290,'Job Number'!$A$2:$A$290,'Product Result'!S$1,'Job Number'!$E$2:$E$290,'Product Result'!$A$72)</f>
        <v>0</v>
      </c>
      <c r="T72" s="4">
        <f>SUMIFS('Job Number'!$K$2:$K$290,'Job Number'!$A$2:$A$290,'Product Result'!T$1,'Job Number'!$E$2:$E$290,'Product Result'!$A$72)</f>
        <v>0</v>
      </c>
      <c r="U72" s="4">
        <f>SUMIFS('Job Number'!$K$2:$K$290,'Job Number'!$A$2:$A$290,'Product Result'!U$1,'Job Number'!$E$2:$E$290,'Product Result'!$A$72)</f>
        <v>0</v>
      </c>
      <c r="V72" s="4">
        <f>SUMIFS('Job Number'!$K$2:$K$290,'Job Number'!$A$2:$A$290,'Product Result'!V$1,'Job Number'!$E$2:$E$290,'Product Result'!$A$72)</f>
        <v>0</v>
      </c>
      <c r="W72" s="4">
        <f>SUMIFS('Job Number'!$K$2:$K$290,'Job Number'!$A$2:$A$290,'Product Result'!W$1,'Job Number'!$E$2:$E$290,'Product Result'!$A$72)</f>
        <v>0</v>
      </c>
      <c r="X72" s="4">
        <f>SUMIFS('Job Number'!$K$2:$K$290,'Job Number'!$A$2:$A$290,'Product Result'!X$1,'Job Number'!$E$2:$E$290,'Product Result'!$A$72)</f>
        <v>0</v>
      </c>
      <c r="Y72" s="4">
        <f>SUMIFS('Job Number'!$K$2:$K$290,'Job Number'!$A$2:$A$290,'Product Result'!Y$1,'Job Number'!$E$2:$E$290,'Product Result'!$A$72)</f>
        <v>0</v>
      </c>
      <c r="Z72" s="4">
        <f>SUMIFS('Job Number'!$K$2:$K$290,'Job Number'!$A$2:$A$290,'Product Result'!Z$1,'Job Number'!$E$2:$E$290,'Product Result'!$A$72)</f>
        <v>0</v>
      </c>
      <c r="AA72" s="4">
        <f>SUMIFS('Job Number'!$K$2:$K$290,'Job Number'!$A$2:$A$290,'Product Result'!AA$1,'Job Number'!$E$2:$E$290,'Product Result'!$A$72)</f>
        <v>0</v>
      </c>
      <c r="AB72" s="4">
        <f>SUMIFS('Job Number'!$K$2:$K$290,'Job Number'!$A$2:$A$290,'Product Result'!AB$1,'Job Number'!$E$2:$E$290,'Product Result'!$A$72)</f>
        <v>0</v>
      </c>
      <c r="AC72" s="4">
        <f>SUMIFS('Job Number'!$K$2:$K$290,'Job Number'!$A$2:$A$290,'Product Result'!AC$1,'Job Number'!$E$2:$E$290,'Product Result'!$A$72)</f>
        <v>0</v>
      </c>
      <c r="AD72" s="4">
        <f>SUMIFS('Job Number'!$K$2:$K$290,'Job Number'!$A$2:$A$290,'Product Result'!AD$1,'Job Number'!$E$2:$E$290,'Product Result'!$A$72)</f>
        <v>0</v>
      </c>
      <c r="AE72" s="4">
        <f>SUMIFS('Job Number'!$K$2:$K$290,'Job Number'!$A$2:$A$290,'Product Result'!AE$1,'Job Number'!$E$2:$E$290,'Product Result'!$A$72)</f>
        <v>0</v>
      </c>
      <c r="AF72" s="4">
        <f>SUMIFS('Job Number'!$K$2:$K$290,'Job Number'!$A$2:$A$290,'Product Result'!AF$1,'Job Number'!$E$2:$E$290,'Product Result'!$A$72)</f>
        <v>0</v>
      </c>
      <c r="AG72" s="4">
        <f>SUMIFS('Job Number'!$K$2:$K$290,'Job Number'!$A$2:$A$290,'Product Result'!AG$1,'Job Number'!$E$2:$E$290,'Product Result'!$A$72)</f>
        <v>0</v>
      </c>
      <c r="AH72" s="4">
        <f>SUMIFS('Job Number'!$K$2:$K$290,'Job Number'!$A$2:$A$290,'Product Result'!AH$1,'Job Number'!$E$2:$E$290,'Product Result'!$A$72)</f>
        <v>0</v>
      </c>
    </row>
    <row r="73" spans="1:34">
      <c r="A73" s="187" t="str">
        <f>'FG TYPE'!C21</f>
        <v>AY01</v>
      </c>
      <c r="B73" s="183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  <c r="AH73" s="5" t="str">
        <f>IFERROR(AH72/#REF!,"")</f>
        <v/>
      </c>
    </row>
    <row r="74" spans="1:34">
      <c r="B74" s="64">
        <f>SUM(D74:AG74)-AE74-X74-Q74-J74</f>
        <v>0</v>
      </c>
      <c r="C74" s="1" t="s">
        <v>3</v>
      </c>
      <c r="D74" s="4">
        <f>SUMIFS('Job Number'!$Q$2:$Q$290,'Job Number'!$A$2:$A$290,'Product Result'!D$1,'Job Number'!$E$2:$E$290,'Product Result'!$A$72)</f>
        <v>0</v>
      </c>
      <c r="E74" s="4">
        <f>SUMIFS('Job Number'!$Q$2:$Q$290,'Job Number'!$A$2:$A$290,'Product Result'!E$1,'Job Number'!$E$2:$E$290,'Product Result'!$A$72)</f>
        <v>0</v>
      </c>
      <c r="F74" s="4">
        <f>SUMIFS('Job Number'!$Q$2:$Q$290,'Job Number'!$A$2:$A$290,'Product Result'!F$1,'Job Number'!$E$2:$E$290,'Product Result'!$A$72)</f>
        <v>0</v>
      </c>
      <c r="G74" s="4">
        <f>SUMIFS('Job Number'!$Q$2:$Q$290,'Job Number'!$A$2:$A$290,'Product Result'!G$1,'Job Number'!$E$2:$E$290,'Product Result'!$A$72)</f>
        <v>0</v>
      </c>
      <c r="H74" s="4">
        <f>SUMIFS('Job Number'!$Q$2:$Q$290,'Job Number'!$A$2:$A$290,'Product Result'!H$1,'Job Number'!$E$2:$E$290,'Product Result'!$A$72)</f>
        <v>0</v>
      </c>
      <c r="I74" s="4">
        <f>SUMIFS('Job Number'!$Q$2:$Q$290,'Job Number'!$A$2:$A$290,'Product Result'!I$1,'Job Number'!$E$2:$E$290,'Product Result'!$A$72)</f>
        <v>0</v>
      </c>
      <c r="J74" s="4">
        <f>SUMIFS('Job Number'!$Q$2:$Q$290,'Job Number'!$A$2:$A$290,'Product Result'!J$1,'Job Number'!$E$2:$E$290,'Product Result'!$A$72)</f>
        <v>0</v>
      </c>
      <c r="K74" s="4">
        <f>SUMIFS('Job Number'!$Q$2:$Q$290,'Job Number'!$A$2:$A$290,'Product Result'!K$1,'Job Number'!$E$2:$E$290,'Product Result'!$A$72)</f>
        <v>0</v>
      </c>
      <c r="L74" s="4">
        <f>SUMIFS('Job Number'!$Q$2:$Q$290,'Job Number'!$A$2:$A$290,'Product Result'!L$1,'Job Number'!$E$2:$E$290,'Product Result'!$A$72)</f>
        <v>0</v>
      </c>
      <c r="M74" s="4">
        <f>SUMIFS('Job Number'!$Q$2:$Q$290,'Job Number'!$A$2:$A$290,'Product Result'!M$1,'Job Number'!$E$2:$E$290,'Product Result'!$A$72)</f>
        <v>0</v>
      </c>
      <c r="N74" s="4">
        <f>SUMIFS('Job Number'!$Q$2:$Q$290,'Job Number'!$A$2:$A$290,'Product Result'!N$1,'Job Number'!$E$2:$E$290,'Product Result'!$A$72)</f>
        <v>0</v>
      </c>
      <c r="O74" s="4">
        <f>SUMIFS('Job Number'!$Q$2:$Q$290,'Job Number'!$A$2:$A$290,'Product Result'!O$1,'Job Number'!$E$2:$E$290,'Product Result'!$A$72)</f>
        <v>0</v>
      </c>
      <c r="P74" s="4">
        <f>SUMIFS('Job Number'!$Q$2:$Q$290,'Job Number'!$A$2:$A$290,'Product Result'!P$1,'Job Number'!$E$2:$E$290,'Product Result'!$A$72)</f>
        <v>0</v>
      </c>
      <c r="Q74" s="4">
        <f>SUMIFS('Job Number'!$Q$2:$Q$290,'Job Number'!$A$2:$A$290,'Product Result'!Q$1,'Job Number'!$E$2:$E$290,'Product Result'!$A$72)</f>
        <v>0</v>
      </c>
      <c r="R74" s="4">
        <f>SUMIFS('Job Number'!$Q$2:$Q$290,'Job Number'!$A$2:$A$290,'Product Result'!R$1,'Job Number'!$E$2:$E$290,'Product Result'!$A$72)</f>
        <v>0</v>
      </c>
      <c r="S74" s="4">
        <f>SUMIFS('Job Number'!$Q$2:$Q$290,'Job Number'!$A$2:$A$290,'Product Result'!S$1,'Job Number'!$E$2:$E$290,'Product Result'!$A$72)</f>
        <v>0</v>
      </c>
      <c r="T74" s="4">
        <f>SUMIFS('Job Number'!$Q$2:$Q$290,'Job Number'!$A$2:$A$290,'Product Result'!T$1,'Job Number'!$E$2:$E$290,'Product Result'!$A$72)</f>
        <v>0</v>
      </c>
      <c r="U74" s="4">
        <f>SUMIFS('Job Number'!$Q$2:$Q$290,'Job Number'!$A$2:$A$290,'Product Result'!U$1,'Job Number'!$E$2:$E$290,'Product Result'!$A$72)</f>
        <v>0</v>
      </c>
      <c r="V74" s="4">
        <f>SUMIFS('Job Number'!$Q$2:$Q$290,'Job Number'!$A$2:$A$290,'Product Result'!V$1,'Job Number'!$E$2:$E$290,'Product Result'!$A$72)</f>
        <v>0</v>
      </c>
      <c r="W74" s="4">
        <f>SUMIFS('Job Number'!$Q$2:$Q$290,'Job Number'!$A$2:$A$290,'Product Result'!W$1,'Job Number'!$E$2:$E$290,'Product Result'!$A$72)</f>
        <v>0</v>
      </c>
      <c r="X74" s="4">
        <f>SUMIFS('Job Number'!$Q$2:$Q$290,'Job Number'!$A$2:$A$290,'Product Result'!X$1,'Job Number'!$E$2:$E$290,'Product Result'!$A$72)</f>
        <v>0</v>
      </c>
      <c r="Y74" s="4">
        <f>SUMIFS('Job Number'!$Q$2:$Q$290,'Job Number'!$A$2:$A$290,'Product Result'!Y$1,'Job Number'!$E$2:$E$290,'Product Result'!$A$72)</f>
        <v>0</v>
      </c>
      <c r="Z74" s="4">
        <f>SUMIFS('Job Number'!$Q$2:$Q$290,'Job Number'!$A$2:$A$290,'Product Result'!Z$1,'Job Number'!$E$2:$E$290,'Product Result'!$A$72)</f>
        <v>0</v>
      </c>
      <c r="AA74" s="4">
        <f>SUMIFS('Job Number'!$Q$2:$Q$290,'Job Number'!$A$2:$A$290,'Product Result'!AA$1,'Job Number'!$E$2:$E$290,'Product Result'!$A$72)</f>
        <v>0</v>
      </c>
      <c r="AB74" s="4">
        <f>SUMIFS('Job Number'!$Q$2:$Q$290,'Job Number'!$A$2:$A$290,'Product Result'!AB$1,'Job Number'!$E$2:$E$290,'Product Result'!$A$72)</f>
        <v>0</v>
      </c>
      <c r="AC74" s="4">
        <f>SUMIFS('Job Number'!$Q$2:$Q$290,'Job Number'!$A$2:$A$290,'Product Result'!AC$1,'Job Number'!$E$2:$E$290,'Product Result'!$A$72)</f>
        <v>0</v>
      </c>
      <c r="AD74" s="4">
        <f>SUMIFS('Job Number'!$Q$2:$Q$290,'Job Number'!$A$2:$A$290,'Product Result'!AD$1,'Job Number'!$E$2:$E$290,'Product Result'!$A$72)</f>
        <v>0</v>
      </c>
      <c r="AE74" s="4">
        <f>SUMIFS('Job Number'!$Q$2:$Q$290,'Job Number'!$A$2:$A$290,'Product Result'!AE$1,'Job Number'!$E$2:$E$290,'Product Result'!$A$72)</f>
        <v>0</v>
      </c>
      <c r="AF74" s="4">
        <f>SUMIFS('Job Number'!$Q$2:$Q$290,'Job Number'!$A$2:$A$290,'Product Result'!AF$1,'Job Number'!$E$2:$E$290,'Product Result'!$A$72)</f>
        <v>0</v>
      </c>
      <c r="AG74" s="4">
        <f>SUMIFS('Job Number'!$Q$2:$Q$290,'Job Number'!$A$2:$A$290,'Product Result'!AG$1,'Job Number'!$E$2:$E$290,'Product Result'!$A$72)</f>
        <v>0</v>
      </c>
      <c r="AH74" s="4">
        <f>SUMIFS('Job Number'!$Q$2:$Q$290,'Job Number'!$A$2:$A$290,'Product Result'!AH$1,'Job Number'!$E$2:$E$290,'Product Result'!$A$72)</f>
        <v>0</v>
      </c>
    </row>
    <row r="75" spans="1:34" ht="15.75" thickBot="1">
      <c r="B75" s="183">
        <f>IFERROR(B74/B72,0)</f>
        <v>0</v>
      </c>
      <c r="C75" s="1" t="s">
        <v>4</v>
      </c>
      <c r="D75" s="6" t="str">
        <f t="shared" ref="D75:AH75" si="14">IFERROR(D74/D72,"")</f>
        <v/>
      </c>
      <c r="E75" s="6" t="str">
        <f t="shared" si="14"/>
        <v/>
      </c>
      <c r="F75" s="6" t="str">
        <f t="shared" si="14"/>
        <v/>
      </c>
      <c r="G75" s="6" t="str">
        <f t="shared" si="14"/>
        <v/>
      </c>
      <c r="H75" s="6" t="str">
        <f t="shared" si="14"/>
        <v/>
      </c>
      <c r="I75" s="6" t="str">
        <f t="shared" si="14"/>
        <v/>
      </c>
      <c r="J75" s="6" t="str">
        <f t="shared" si="14"/>
        <v/>
      </c>
      <c r="K75" s="6" t="str">
        <f t="shared" si="14"/>
        <v/>
      </c>
      <c r="L75" s="6" t="str">
        <f t="shared" si="14"/>
        <v/>
      </c>
      <c r="M75" s="6" t="str">
        <f t="shared" si="14"/>
        <v/>
      </c>
      <c r="N75" s="6" t="str">
        <f t="shared" si="14"/>
        <v/>
      </c>
      <c r="O75" s="6" t="str">
        <f t="shared" si="14"/>
        <v/>
      </c>
      <c r="P75" s="6" t="str">
        <f t="shared" si="14"/>
        <v/>
      </c>
      <c r="Q75" s="6" t="str">
        <f t="shared" si="14"/>
        <v/>
      </c>
      <c r="R75" s="6" t="str">
        <f t="shared" si="14"/>
        <v/>
      </c>
      <c r="S75" s="6" t="str">
        <f t="shared" si="14"/>
        <v/>
      </c>
      <c r="T75" s="6" t="str">
        <f t="shared" si="14"/>
        <v/>
      </c>
      <c r="U75" s="6" t="str">
        <f t="shared" si="14"/>
        <v/>
      </c>
      <c r="V75" s="6" t="str">
        <f t="shared" si="14"/>
        <v/>
      </c>
      <c r="W75" s="6" t="str">
        <f t="shared" si="14"/>
        <v/>
      </c>
      <c r="X75" s="6" t="str">
        <f t="shared" si="14"/>
        <v/>
      </c>
      <c r="Y75" s="6" t="str">
        <f t="shared" si="14"/>
        <v/>
      </c>
      <c r="Z75" s="6" t="str">
        <f t="shared" si="14"/>
        <v/>
      </c>
      <c r="AA75" s="6" t="str">
        <f t="shared" si="14"/>
        <v/>
      </c>
      <c r="AB75" s="6" t="str">
        <f t="shared" si="14"/>
        <v/>
      </c>
      <c r="AC75" s="6" t="str">
        <f t="shared" si="14"/>
        <v/>
      </c>
      <c r="AD75" s="6" t="str">
        <f t="shared" si="14"/>
        <v/>
      </c>
      <c r="AE75" s="6" t="str">
        <f t="shared" si="14"/>
        <v/>
      </c>
      <c r="AF75" s="6" t="str">
        <f t="shared" si="14"/>
        <v/>
      </c>
      <c r="AG75" s="6" t="str">
        <f t="shared" si="14"/>
        <v/>
      </c>
      <c r="AH75" s="6" t="str">
        <f t="shared" si="14"/>
        <v/>
      </c>
    </row>
    <row r="76" spans="1:34" ht="15.75" thickBot="1"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</row>
    <row r="77" spans="1:34">
      <c r="A77" s="187" t="str">
        <f>'FG TYPE'!B22</f>
        <v>W03-71010061-Y</v>
      </c>
      <c r="B77" s="64">
        <f>SUM(D77:AG77)</f>
        <v>64727</v>
      </c>
      <c r="C77" s="1" t="s">
        <v>1</v>
      </c>
      <c r="D77" s="4">
        <f>SUMIFS('Job Number'!$K$2:$K$290,'Job Number'!$A$2:$A$290,'Product Result'!D$1,'Job Number'!$E$2:$E$290,'Product Result'!$A$77)</f>
        <v>0</v>
      </c>
      <c r="E77" s="4">
        <f>SUMIFS('Job Number'!$K$2:$K$290,'Job Number'!$A$2:$A$290,'Product Result'!E$1,'Job Number'!$E$2:$E$290,'Product Result'!$A$77)</f>
        <v>19562</v>
      </c>
      <c r="F77" s="4">
        <f>SUMIFS('Job Number'!$K$2:$K$290,'Job Number'!$A$2:$A$290,'Product Result'!F$1,'Job Number'!$E$2:$E$290,'Product Result'!$A$77)</f>
        <v>0</v>
      </c>
      <c r="G77" s="4">
        <f>SUMIFS('Job Number'!$K$2:$K$290,'Job Number'!$A$2:$A$290,'Product Result'!G$1,'Job Number'!$E$2:$E$290,'Product Result'!$A$77)</f>
        <v>0</v>
      </c>
      <c r="H77" s="4">
        <f>SUMIFS('Job Number'!$K$2:$K$290,'Job Number'!$A$2:$A$290,'Product Result'!H$1,'Job Number'!$E$2:$E$290,'Product Result'!$A$77)</f>
        <v>0</v>
      </c>
      <c r="I77" s="4">
        <f>SUMIFS('Job Number'!$K$2:$K$290,'Job Number'!$A$2:$A$290,'Product Result'!I$1,'Job Number'!$E$2:$E$290,'Product Result'!$A$77)</f>
        <v>0</v>
      </c>
      <c r="J77" s="4">
        <f>SUMIFS('Job Number'!$K$2:$K$290,'Job Number'!$A$2:$A$290,'Product Result'!J$1,'Job Number'!$E$2:$E$290,'Product Result'!$A$77)</f>
        <v>0</v>
      </c>
      <c r="K77" s="4">
        <f>SUMIFS('Job Number'!$K$2:$K$290,'Job Number'!$A$2:$A$290,'Product Result'!K$1,'Job Number'!$E$2:$E$290,'Product Result'!$A$77)</f>
        <v>0</v>
      </c>
      <c r="L77" s="4">
        <f>SUMIFS('Job Number'!$K$2:$K$290,'Job Number'!$A$2:$A$290,'Product Result'!L$1,'Job Number'!$E$2:$E$290,'Product Result'!$A$77)</f>
        <v>0</v>
      </c>
      <c r="M77" s="4">
        <f>SUMIFS('Job Number'!$K$2:$K$290,'Job Number'!$A$2:$A$290,'Product Result'!M$1,'Job Number'!$E$2:$E$290,'Product Result'!$A$77)</f>
        <v>0</v>
      </c>
      <c r="N77" s="4">
        <f>SUMIFS('Job Number'!$K$2:$K$290,'Job Number'!$A$2:$A$290,'Product Result'!N$1,'Job Number'!$E$2:$E$290,'Product Result'!$A$77)</f>
        <v>0</v>
      </c>
      <c r="O77" s="4">
        <f>SUMIFS('Job Number'!$K$2:$K$290,'Job Number'!$A$2:$A$290,'Product Result'!O$1,'Job Number'!$E$2:$E$290,'Product Result'!$A$77)</f>
        <v>0</v>
      </c>
      <c r="P77" s="4">
        <f>SUMIFS('Job Number'!$K$2:$K$290,'Job Number'!$A$2:$A$290,'Product Result'!P$1,'Job Number'!$E$2:$E$290,'Product Result'!$A$77)</f>
        <v>0</v>
      </c>
      <c r="Q77" s="4">
        <f>SUMIFS('Job Number'!$K$2:$K$290,'Job Number'!$A$2:$A$290,'Product Result'!Q$1,'Job Number'!$E$2:$E$290,'Product Result'!$A$77)</f>
        <v>0</v>
      </c>
      <c r="R77" s="4">
        <f>SUMIFS('Job Number'!$K$2:$K$290,'Job Number'!$A$2:$A$290,'Product Result'!R$1,'Job Number'!$E$2:$E$290,'Product Result'!$A$77)</f>
        <v>0</v>
      </c>
      <c r="S77" s="4">
        <f>SUMIFS('Job Number'!$K$2:$K$290,'Job Number'!$A$2:$A$290,'Product Result'!S$1,'Job Number'!$E$2:$E$290,'Product Result'!$A$77)</f>
        <v>0</v>
      </c>
      <c r="T77" s="4">
        <f>SUMIFS('Job Number'!$K$2:$K$290,'Job Number'!$A$2:$A$290,'Product Result'!T$1,'Job Number'!$E$2:$E$290,'Product Result'!$A$77)</f>
        <v>0</v>
      </c>
      <c r="U77" s="4">
        <f>SUMIFS('Job Number'!$K$2:$K$290,'Job Number'!$A$2:$A$290,'Product Result'!U$1,'Job Number'!$E$2:$E$290,'Product Result'!$A$77)</f>
        <v>0</v>
      </c>
      <c r="V77" s="4">
        <f>SUMIFS('Job Number'!$K$2:$K$290,'Job Number'!$A$2:$A$290,'Product Result'!V$1,'Job Number'!$E$2:$E$290,'Product Result'!$A$77)</f>
        <v>0</v>
      </c>
      <c r="W77" s="4">
        <f>SUMIFS('Job Number'!$K$2:$K$290,'Job Number'!$A$2:$A$290,'Product Result'!W$1,'Job Number'!$E$2:$E$290,'Product Result'!$A$77)</f>
        <v>0</v>
      </c>
      <c r="X77" s="4">
        <f>SUMIFS('Job Number'!$K$2:$K$290,'Job Number'!$A$2:$A$290,'Product Result'!X$1,'Job Number'!$E$2:$E$290,'Product Result'!$A$77)</f>
        <v>0</v>
      </c>
      <c r="Y77" s="4">
        <f>SUMIFS('Job Number'!$K$2:$K$290,'Job Number'!$A$2:$A$290,'Product Result'!Y$1,'Job Number'!$E$2:$E$290,'Product Result'!$A$77)</f>
        <v>0</v>
      </c>
      <c r="Z77" s="4">
        <f>SUMIFS('Job Number'!$K$2:$K$290,'Job Number'!$A$2:$A$290,'Product Result'!Z$1,'Job Number'!$E$2:$E$290,'Product Result'!$A$77)</f>
        <v>0</v>
      </c>
      <c r="AA77" s="4">
        <f>SUMIFS('Job Number'!$K$2:$K$290,'Job Number'!$A$2:$A$290,'Product Result'!AA$1,'Job Number'!$E$2:$E$290,'Product Result'!$A$77)</f>
        <v>0</v>
      </c>
      <c r="AB77" s="4">
        <f>SUMIFS('Job Number'!$K$2:$K$290,'Job Number'!$A$2:$A$290,'Product Result'!AB$1,'Job Number'!$E$2:$E$290,'Product Result'!$A$77)</f>
        <v>11970</v>
      </c>
      <c r="AC77" s="4">
        <f>SUMIFS('Job Number'!$K$2:$K$290,'Job Number'!$A$2:$A$290,'Product Result'!AC$1,'Job Number'!$E$2:$E$290,'Product Result'!$A$77)</f>
        <v>28400</v>
      </c>
      <c r="AD77" s="4">
        <f>SUMIFS('Job Number'!$K$2:$K$290,'Job Number'!$A$2:$A$290,'Product Result'!AD$1,'Job Number'!$E$2:$E$290,'Product Result'!$A$77)</f>
        <v>4795</v>
      </c>
      <c r="AE77" s="4">
        <f>SUMIFS('Job Number'!$K$2:$K$290,'Job Number'!$A$2:$A$290,'Product Result'!AE$1,'Job Number'!$E$2:$E$290,'Product Result'!$A$77)</f>
        <v>0</v>
      </c>
      <c r="AF77" s="4">
        <f>SUMIFS('Job Number'!$K$2:$K$290,'Job Number'!$A$2:$A$290,'Product Result'!AF$1,'Job Number'!$E$2:$E$290,'Product Result'!$A$77)</f>
        <v>0</v>
      </c>
      <c r="AG77" s="4">
        <f>SUMIFS('Job Number'!$K$2:$K$290,'Job Number'!$A$2:$A$290,'Product Result'!AG$1,'Job Number'!$E$2:$E$290,'Product Result'!$A$77)</f>
        <v>0</v>
      </c>
      <c r="AH77" s="4">
        <f>SUMIFS('Job Number'!$K$2:$K$290,'Job Number'!$A$2:$A$290,'Product Result'!AH$1,'Job Number'!$E$2:$E$290,'Product Result'!$A$77)</f>
        <v>0</v>
      </c>
    </row>
    <row r="78" spans="1:34">
      <c r="A78" s="187" t="str">
        <f>'FG TYPE'!C22</f>
        <v>AX88</v>
      </c>
      <c r="B78" s="183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  <c r="AH78" s="5" t="str">
        <f>IFERROR(AH77/#REF!,"")</f>
        <v/>
      </c>
    </row>
    <row r="79" spans="1:34">
      <c r="B79" s="64">
        <f>SUM(D79:AG79)-AE79-X79-Q79-J79</f>
        <v>0</v>
      </c>
      <c r="C79" s="1" t="s">
        <v>3</v>
      </c>
      <c r="D79" s="4">
        <f>SUMIFS('Job Number'!$Q$2:$Q$290,'Job Number'!$A$2:$A$290,'Product Result'!D$1,'Job Number'!$E$2:$E$290,'Product Result'!$A$77)</f>
        <v>0</v>
      </c>
      <c r="E79" s="4">
        <f>SUMIFS('Job Number'!$Q$2:$Q$290,'Job Number'!$A$2:$A$290,'Product Result'!E$1,'Job Number'!$E$2:$E$290,'Product Result'!$A$77)</f>
        <v>0</v>
      </c>
      <c r="F79" s="4">
        <f>SUMIFS('Job Number'!$Q$2:$Q$290,'Job Number'!$A$2:$A$290,'Product Result'!F$1,'Job Number'!$E$2:$E$290,'Product Result'!$A$77)</f>
        <v>0</v>
      </c>
      <c r="G79" s="4">
        <f>SUMIFS('Job Number'!$Q$2:$Q$290,'Job Number'!$A$2:$A$290,'Product Result'!G$1,'Job Number'!$E$2:$E$290,'Product Result'!$A$77)</f>
        <v>0</v>
      </c>
      <c r="H79" s="4">
        <f>SUMIFS('Job Number'!$Q$2:$Q$290,'Job Number'!$A$2:$A$290,'Product Result'!H$1,'Job Number'!$E$2:$E$290,'Product Result'!$A$77)</f>
        <v>0</v>
      </c>
      <c r="I79" s="4">
        <f>SUMIFS('Job Number'!$Q$2:$Q$290,'Job Number'!$A$2:$A$290,'Product Result'!I$1,'Job Number'!$E$2:$E$290,'Product Result'!$A$77)</f>
        <v>0</v>
      </c>
      <c r="J79" s="4">
        <f>SUMIFS('Job Number'!$Q$2:$Q$290,'Job Number'!$A$2:$A$290,'Product Result'!J$1,'Job Number'!$E$2:$E$290,'Product Result'!$A$77)</f>
        <v>0</v>
      </c>
      <c r="K79" s="4">
        <f>SUMIFS('Job Number'!$Q$2:$Q$290,'Job Number'!$A$2:$A$290,'Product Result'!K$1,'Job Number'!$E$2:$E$290,'Product Result'!$A$77)</f>
        <v>0</v>
      </c>
      <c r="L79" s="4">
        <f>SUMIFS('Job Number'!$Q$2:$Q$290,'Job Number'!$A$2:$A$290,'Product Result'!L$1,'Job Number'!$E$2:$E$290,'Product Result'!$A$77)</f>
        <v>0</v>
      </c>
      <c r="M79" s="4">
        <f>SUMIFS('Job Number'!$Q$2:$Q$290,'Job Number'!$A$2:$A$290,'Product Result'!M$1,'Job Number'!$E$2:$E$290,'Product Result'!$A$77)</f>
        <v>0</v>
      </c>
      <c r="N79" s="4">
        <f>SUMIFS('Job Number'!$Q$2:$Q$290,'Job Number'!$A$2:$A$290,'Product Result'!N$1,'Job Number'!$E$2:$E$290,'Product Result'!$A$77)</f>
        <v>0</v>
      </c>
      <c r="O79" s="4">
        <f>SUMIFS('Job Number'!$Q$2:$Q$290,'Job Number'!$A$2:$A$290,'Product Result'!O$1,'Job Number'!$E$2:$E$290,'Product Result'!$A$77)</f>
        <v>0</v>
      </c>
      <c r="P79" s="4">
        <f>SUMIFS('Job Number'!$Q$2:$Q$290,'Job Number'!$A$2:$A$290,'Product Result'!P$1,'Job Number'!$E$2:$E$290,'Product Result'!$A$77)</f>
        <v>0</v>
      </c>
      <c r="Q79" s="4">
        <f>SUMIFS('Job Number'!$Q$2:$Q$290,'Job Number'!$A$2:$A$290,'Product Result'!Q$1,'Job Number'!$E$2:$E$290,'Product Result'!$A$77)</f>
        <v>0</v>
      </c>
      <c r="R79" s="4">
        <f>SUMIFS('Job Number'!$Q$2:$Q$290,'Job Number'!$A$2:$A$290,'Product Result'!R$1,'Job Number'!$E$2:$E$290,'Product Result'!$A$77)</f>
        <v>0</v>
      </c>
      <c r="S79" s="4">
        <f>SUMIFS('Job Number'!$Q$2:$Q$290,'Job Number'!$A$2:$A$290,'Product Result'!S$1,'Job Number'!$E$2:$E$290,'Product Result'!$A$77)</f>
        <v>0</v>
      </c>
      <c r="T79" s="4">
        <f>SUMIFS('Job Number'!$Q$2:$Q$290,'Job Number'!$A$2:$A$290,'Product Result'!T$1,'Job Number'!$E$2:$E$290,'Product Result'!$A$77)</f>
        <v>0</v>
      </c>
      <c r="U79" s="4">
        <f>SUMIFS('Job Number'!$Q$2:$Q$290,'Job Number'!$A$2:$A$290,'Product Result'!U$1,'Job Number'!$E$2:$E$290,'Product Result'!$A$77)</f>
        <v>0</v>
      </c>
      <c r="V79" s="4">
        <f>SUMIFS('Job Number'!$Q$2:$Q$290,'Job Number'!$A$2:$A$290,'Product Result'!V$1,'Job Number'!$E$2:$E$290,'Product Result'!$A$77)</f>
        <v>0</v>
      </c>
      <c r="W79" s="4">
        <f>SUMIFS('Job Number'!$Q$2:$Q$290,'Job Number'!$A$2:$A$290,'Product Result'!W$1,'Job Number'!$E$2:$E$290,'Product Result'!$A$77)</f>
        <v>0</v>
      </c>
      <c r="X79" s="4">
        <f>SUMIFS('Job Number'!$Q$2:$Q$290,'Job Number'!$A$2:$A$290,'Product Result'!X$1,'Job Number'!$E$2:$E$290,'Product Result'!$A$77)</f>
        <v>0</v>
      </c>
      <c r="Y79" s="4">
        <f>SUMIFS('Job Number'!$Q$2:$Q$290,'Job Number'!$A$2:$A$290,'Product Result'!Y$1,'Job Number'!$E$2:$E$290,'Product Result'!$A$77)</f>
        <v>0</v>
      </c>
      <c r="Z79" s="4">
        <f>SUMIFS('Job Number'!$Q$2:$Q$290,'Job Number'!$A$2:$A$290,'Product Result'!Z$1,'Job Number'!$E$2:$E$290,'Product Result'!$A$77)</f>
        <v>0</v>
      </c>
      <c r="AA79" s="4">
        <f>SUMIFS('Job Number'!$Q$2:$Q$290,'Job Number'!$A$2:$A$290,'Product Result'!AA$1,'Job Number'!$E$2:$E$290,'Product Result'!$A$77)</f>
        <v>0</v>
      </c>
      <c r="AB79" s="4">
        <f>SUMIFS('Job Number'!$Q$2:$Q$290,'Job Number'!$A$2:$A$290,'Product Result'!AB$1,'Job Number'!$E$2:$E$290,'Product Result'!$A$77)</f>
        <v>0</v>
      </c>
      <c r="AC79" s="4">
        <f>SUMIFS('Job Number'!$Q$2:$Q$290,'Job Number'!$A$2:$A$290,'Product Result'!AC$1,'Job Number'!$E$2:$E$290,'Product Result'!$A$77)</f>
        <v>0</v>
      </c>
      <c r="AD79" s="4">
        <f>SUMIFS('Job Number'!$Q$2:$Q$290,'Job Number'!$A$2:$A$290,'Product Result'!AD$1,'Job Number'!$E$2:$E$290,'Product Result'!$A$77)</f>
        <v>0</v>
      </c>
      <c r="AE79" s="4">
        <f>SUMIFS('Job Number'!$Q$2:$Q$290,'Job Number'!$A$2:$A$290,'Product Result'!AE$1,'Job Number'!$E$2:$E$290,'Product Result'!$A$77)</f>
        <v>0</v>
      </c>
      <c r="AF79" s="4">
        <f>SUMIFS('Job Number'!$Q$2:$Q$290,'Job Number'!$A$2:$A$290,'Product Result'!AF$1,'Job Number'!$E$2:$E$290,'Product Result'!$A$77)</f>
        <v>0</v>
      </c>
      <c r="AG79" s="4">
        <f>SUMIFS('Job Number'!$Q$2:$Q$290,'Job Number'!$A$2:$A$290,'Product Result'!AG$1,'Job Number'!$E$2:$E$290,'Product Result'!$A$77)</f>
        <v>0</v>
      </c>
      <c r="AH79" s="4">
        <f>SUMIFS('Job Number'!$Q$2:$Q$290,'Job Number'!$A$2:$A$290,'Product Result'!AH$1,'Job Number'!$E$2:$E$290,'Product Result'!$A$77)</f>
        <v>0</v>
      </c>
    </row>
    <row r="80" spans="1:34" ht="15.75" thickBot="1">
      <c r="B80" s="183">
        <f>IFERROR(B79/B77,0)</f>
        <v>0</v>
      </c>
      <c r="C80" s="1" t="s">
        <v>4</v>
      </c>
      <c r="D80" s="6" t="str">
        <f t="shared" ref="D80:AG80" si="15">IFERROR(D79/D77,"")</f>
        <v/>
      </c>
      <c r="E80" s="6">
        <f t="shared" si="15"/>
        <v>0</v>
      </c>
      <c r="F80" s="6" t="str">
        <f t="shared" si="15"/>
        <v/>
      </c>
      <c r="G80" s="6" t="str">
        <f t="shared" si="15"/>
        <v/>
      </c>
      <c r="H80" s="6" t="str">
        <f t="shared" si="15"/>
        <v/>
      </c>
      <c r="I80" s="6" t="str">
        <f t="shared" si="15"/>
        <v/>
      </c>
      <c r="J80" s="6" t="str">
        <f t="shared" si="15"/>
        <v/>
      </c>
      <c r="K80" s="6" t="str">
        <f t="shared" si="15"/>
        <v/>
      </c>
      <c r="L80" s="6" t="str">
        <f t="shared" si="15"/>
        <v/>
      </c>
      <c r="M80" s="6" t="str">
        <f t="shared" si="15"/>
        <v/>
      </c>
      <c r="N80" s="6" t="str">
        <f t="shared" si="15"/>
        <v/>
      </c>
      <c r="O80" s="6" t="str">
        <f t="shared" si="15"/>
        <v/>
      </c>
      <c r="P80" s="6" t="str">
        <f t="shared" si="15"/>
        <v/>
      </c>
      <c r="Q80" s="6" t="str">
        <f t="shared" si="15"/>
        <v/>
      </c>
      <c r="R80" s="6" t="str">
        <f t="shared" si="15"/>
        <v/>
      </c>
      <c r="S80" s="6" t="str">
        <f t="shared" si="15"/>
        <v/>
      </c>
      <c r="T80" s="6" t="str">
        <f t="shared" si="15"/>
        <v/>
      </c>
      <c r="U80" s="6" t="str">
        <f t="shared" si="15"/>
        <v/>
      </c>
      <c r="V80" s="6" t="str">
        <f t="shared" si="15"/>
        <v/>
      </c>
      <c r="W80" s="6" t="str">
        <f t="shared" si="15"/>
        <v/>
      </c>
      <c r="X80" s="6" t="str">
        <f t="shared" si="15"/>
        <v/>
      </c>
      <c r="Y80" s="6" t="str">
        <f t="shared" si="15"/>
        <v/>
      </c>
      <c r="Z80" s="6" t="str">
        <f t="shared" si="15"/>
        <v/>
      </c>
      <c r="AA80" s="6" t="str">
        <f t="shared" si="15"/>
        <v/>
      </c>
      <c r="AB80" s="6">
        <f t="shared" si="15"/>
        <v>0</v>
      </c>
      <c r="AC80" s="6">
        <f t="shared" si="15"/>
        <v>0</v>
      </c>
      <c r="AD80" s="6">
        <f t="shared" si="15"/>
        <v>0</v>
      </c>
      <c r="AE80" s="6" t="str">
        <f t="shared" si="15"/>
        <v/>
      </c>
      <c r="AF80" s="6" t="str">
        <f t="shared" si="15"/>
        <v/>
      </c>
      <c r="AG80" s="6" t="str">
        <f t="shared" si="15"/>
        <v/>
      </c>
      <c r="AH80" s="6" t="str">
        <f>IFERROR(AH79/AH77,"")</f>
        <v/>
      </c>
    </row>
    <row r="81" spans="1:34" ht="15.75" thickBot="1"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</row>
    <row r="82" spans="1:34">
      <c r="A82" s="187" t="str">
        <f>'FG TYPE'!B23</f>
        <v>W03-25040027-Y</v>
      </c>
      <c r="B82" s="64">
        <f>SUM(D82:AG82)</f>
        <v>0</v>
      </c>
      <c r="C82" s="1" t="s">
        <v>1</v>
      </c>
      <c r="D82" s="4">
        <f>SUMIFS('Job Number'!$K$2:$K$290,'Job Number'!$A$2:$A$290,'Product Result'!D$1,'Job Number'!$E$2:$E$290,'Product Result'!$A$82)</f>
        <v>0</v>
      </c>
      <c r="E82" s="4">
        <f>SUMIFS('Job Number'!$K$2:$K$290,'Job Number'!$A$2:$A$290,'Product Result'!E$1,'Job Number'!$E$2:$E$290,'Product Result'!$A$82)</f>
        <v>0</v>
      </c>
      <c r="F82" s="4">
        <f>SUMIFS('Job Number'!$K$2:$K$290,'Job Number'!$A$2:$A$290,'Product Result'!F$1,'Job Number'!$E$2:$E$290,'Product Result'!$A$82)</f>
        <v>0</v>
      </c>
      <c r="G82" s="4">
        <f>SUMIFS('Job Number'!$K$2:$K$290,'Job Number'!$A$2:$A$290,'Product Result'!G$1,'Job Number'!$E$2:$E$290,'Product Result'!$A$82)</f>
        <v>0</v>
      </c>
      <c r="H82" s="4">
        <f>SUMIFS('Job Number'!$K$2:$K$290,'Job Number'!$A$2:$A$290,'Product Result'!H$1,'Job Number'!$E$2:$E$290,'Product Result'!$A$82)</f>
        <v>0</v>
      </c>
      <c r="I82" s="4">
        <f>SUMIFS('Job Number'!$K$2:$K$290,'Job Number'!$A$2:$A$290,'Product Result'!I$1,'Job Number'!$E$2:$E$290,'Product Result'!$A$82)</f>
        <v>0</v>
      </c>
      <c r="J82" s="4">
        <f>SUMIFS('Job Number'!$K$2:$K$290,'Job Number'!$A$2:$A$290,'Product Result'!J$1,'Job Number'!$E$2:$E$290,'Product Result'!$A$82)</f>
        <v>0</v>
      </c>
      <c r="K82" s="4">
        <f>SUMIFS('Job Number'!$K$2:$K$290,'Job Number'!$A$2:$A$290,'Product Result'!K$1,'Job Number'!$E$2:$E$290,'Product Result'!$A$82)</f>
        <v>0</v>
      </c>
      <c r="L82" s="4">
        <f>SUMIFS('Job Number'!$K$2:$K$290,'Job Number'!$A$2:$A$290,'Product Result'!L$1,'Job Number'!$E$2:$E$290,'Product Result'!$A$82)</f>
        <v>0</v>
      </c>
      <c r="M82" s="4">
        <f>SUMIFS('Job Number'!$K$2:$K$290,'Job Number'!$A$2:$A$290,'Product Result'!M$1,'Job Number'!$E$2:$E$290,'Product Result'!$A$82)</f>
        <v>0</v>
      </c>
      <c r="N82" s="4">
        <f>SUMIFS('Job Number'!$K$2:$K$290,'Job Number'!$A$2:$A$290,'Product Result'!N$1,'Job Number'!$E$2:$E$290,'Product Result'!$A$82)</f>
        <v>0</v>
      </c>
      <c r="O82" s="4">
        <f>SUMIFS('Job Number'!$K$2:$K$290,'Job Number'!$A$2:$A$290,'Product Result'!O$1,'Job Number'!$E$2:$E$290,'Product Result'!$A$82)</f>
        <v>0</v>
      </c>
      <c r="P82" s="4">
        <f>SUMIFS('Job Number'!$K$2:$K$290,'Job Number'!$A$2:$A$290,'Product Result'!P$1,'Job Number'!$E$2:$E$290,'Product Result'!$A$82)</f>
        <v>0</v>
      </c>
      <c r="Q82" s="4">
        <f>SUMIFS('Job Number'!$K$2:$K$290,'Job Number'!$A$2:$A$290,'Product Result'!Q$1,'Job Number'!$E$2:$E$290,'Product Result'!$A$82)</f>
        <v>0</v>
      </c>
      <c r="R82" s="4">
        <f>SUMIFS('Job Number'!$K$2:$K$290,'Job Number'!$A$2:$A$290,'Product Result'!R$1,'Job Number'!$E$2:$E$290,'Product Result'!$A$82)</f>
        <v>0</v>
      </c>
      <c r="S82" s="4">
        <f>SUMIFS('Job Number'!$K$2:$K$290,'Job Number'!$A$2:$A$290,'Product Result'!S$1,'Job Number'!$E$2:$E$290,'Product Result'!$A$82)</f>
        <v>0</v>
      </c>
      <c r="T82" s="4">
        <f>SUMIFS('Job Number'!$K$2:$K$290,'Job Number'!$A$2:$A$290,'Product Result'!T$1,'Job Number'!$E$2:$E$290,'Product Result'!$A$82)</f>
        <v>0</v>
      </c>
      <c r="U82" s="4">
        <f>SUMIFS('Job Number'!$K$2:$K$290,'Job Number'!$A$2:$A$290,'Product Result'!U$1,'Job Number'!$E$2:$E$290,'Product Result'!$A$82)</f>
        <v>0</v>
      </c>
      <c r="V82" s="4">
        <f>SUMIFS('Job Number'!$K$2:$K$290,'Job Number'!$A$2:$A$290,'Product Result'!V$1,'Job Number'!$E$2:$E$290,'Product Result'!$A$82)</f>
        <v>0</v>
      </c>
      <c r="W82" s="4">
        <f>SUMIFS('Job Number'!$K$2:$K$290,'Job Number'!$A$2:$A$290,'Product Result'!W$1,'Job Number'!$E$2:$E$290,'Product Result'!$A$82)</f>
        <v>0</v>
      </c>
      <c r="X82" s="4">
        <f>SUMIFS('Job Number'!$K$2:$K$290,'Job Number'!$A$2:$A$290,'Product Result'!X$1,'Job Number'!$E$2:$E$290,'Product Result'!$A$82)</f>
        <v>0</v>
      </c>
      <c r="Y82" s="4">
        <f>SUMIFS('Job Number'!$K$2:$K$290,'Job Number'!$A$2:$A$290,'Product Result'!Y$1,'Job Number'!$E$2:$E$290,'Product Result'!$A$82)</f>
        <v>0</v>
      </c>
      <c r="Z82" s="4">
        <f>SUMIFS('Job Number'!$K$2:$K$290,'Job Number'!$A$2:$A$290,'Product Result'!Z$1,'Job Number'!$E$2:$E$290,'Product Result'!$A$82)</f>
        <v>0</v>
      </c>
      <c r="AA82" s="4">
        <f>SUMIFS('Job Number'!$K$2:$K$290,'Job Number'!$A$2:$A$290,'Product Result'!AA$1,'Job Number'!$E$2:$E$290,'Product Result'!$A$82)</f>
        <v>0</v>
      </c>
      <c r="AB82" s="4">
        <f>SUMIFS('Job Number'!$K$2:$K$290,'Job Number'!$A$2:$A$290,'Product Result'!AB$1,'Job Number'!$E$2:$E$290,'Product Result'!$A$82)</f>
        <v>0</v>
      </c>
      <c r="AC82" s="4">
        <f>SUMIFS('Job Number'!$K$2:$K$290,'Job Number'!$A$2:$A$290,'Product Result'!AC$1,'Job Number'!$E$2:$E$290,'Product Result'!$A$82)</f>
        <v>0</v>
      </c>
      <c r="AD82" s="4">
        <f>SUMIFS('Job Number'!$K$2:$K$290,'Job Number'!$A$2:$A$290,'Product Result'!AD$1,'Job Number'!$E$2:$E$290,'Product Result'!$A$82)</f>
        <v>0</v>
      </c>
      <c r="AE82" s="4">
        <f>SUMIFS('Job Number'!$K$2:$K$290,'Job Number'!$A$2:$A$290,'Product Result'!AE$1,'Job Number'!$E$2:$E$290,'Product Result'!$A$82)</f>
        <v>0</v>
      </c>
      <c r="AF82" s="4">
        <f>SUMIFS('Job Number'!$K$2:$K$290,'Job Number'!$A$2:$A$290,'Product Result'!AF$1,'Job Number'!$E$2:$E$290,'Product Result'!$A$82)</f>
        <v>0</v>
      </c>
      <c r="AG82" s="4">
        <f>SUMIFS('Job Number'!$K$2:$K$290,'Job Number'!$A$2:$A$290,'Product Result'!AG$1,'Job Number'!$E$2:$E$290,'Product Result'!$A$82)</f>
        <v>0</v>
      </c>
      <c r="AH82" s="4">
        <f>SUMIFS('Job Number'!$K$2:$K$290,'Job Number'!$A$2:$A$290,'Product Result'!AH$1,'Job Number'!$E$2:$E$290,'Product Result'!$A$82)</f>
        <v>0</v>
      </c>
    </row>
    <row r="83" spans="1:34">
      <c r="A83" s="187" t="str">
        <f>'FG TYPE'!C23</f>
        <v>28#*2C+24#*2C+AL+D+</v>
      </c>
      <c r="B83" s="183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  <c r="AH83" s="5" t="str">
        <f>IFERROR(AH82/#REF!,"")</f>
        <v/>
      </c>
    </row>
    <row r="84" spans="1:34">
      <c r="B84" s="64">
        <f>SUM(D84:AG84)-AE84-X84-Q84-J84</f>
        <v>0</v>
      </c>
      <c r="C84" s="1" t="s">
        <v>3</v>
      </c>
      <c r="D84" s="4">
        <f>SUMIFS('Job Number'!$Q$2:$Q$290,'Job Number'!$A$2:$A$290,'Product Result'!D$1,'Job Number'!$E$2:$E$290,'Product Result'!$A$82)</f>
        <v>0</v>
      </c>
      <c r="E84" s="4">
        <f>SUMIFS('Job Number'!$Q$2:$Q$290,'Job Number'!$A$2:$A$290,'Product Result'!E$1,'Job Number'!$E$2:$E$290,'Product Result'!$A$82)</f>
        <v>0</v>
      </c>
      <c r="F84" s="4">
        <f>SUMIFS('Job Number'!$Q$2:$Q$290,'Job Number'!$A$2:$A$290,'Product Result'!F$1,'Job Number'!$E$2:$E$290,'Product Result'!$A$82)</f>
        <v>0</v>
      </c>
      <c r="G84" s="4">
        <f>SUMIFS('Job Number'!$Q$2:$Q$290,'Job Number'!$A$2:$A$290,'Product Result'!G$1,'Job Number'!$E$2:$E$290,'Product Result'!$A$82)</f>
        <v>0</v>
      </c>
      <c r="H84" s="4">
        <f>SUMIFS('Job Number'!$Q$2:$Q$290,'Job Number'!$A$2:$A$290,'Product Result'!H$1,'Job Number'!$E$2:$E$290,'Product Result'!$A$82)</f>
        <v>0</v>
      </c>
      <c r="I84" s="4">
        <f>SUMIFS('Job Number'!$Q$2:$Q$290,'Job Number'!$A$2:$A$290,'Product Result'!I$1,'Job Number'!$E$2:$E$290,'Product Result'!$A$82)</f>
        <v>0</v>
      </c>
      <c r="J84" s="4">
        <f>SUMIFS('Job Number'!$Q$2:$Q$290,'Job Number'!$A$2:$A$290,'Product Result'!J$1,'Job Number'!$E$2:$E$290,'Product Result'!$A$82)</f>
        <v>0</v>
      </c>
      <c r="K84" s="4">
        <f>SUMIFS('Job Number'!$Q$2:$Q$290,'Job Number'!$A$2:$A$290,'Product Result'!K$1,'Job Number'!$E$2:$E$290,'Product Result'!$A$82)</f>
        <v>0</v>
      </c>
      <c r="L84" s="4">
        <f>SUMIFS('Job Number'!$Q$2:$Q$290,'Job Number'!$A$2:$A$290,'Product Result'!L$1,'Job Number'!$E$2:$E$290,'Product Result'!$A$82)</f>
        <v>0</v>
      </c>
      <c r="M84" s="4">
        <f>SUMIFS('Job Number'!$Q$2:$Q$290,'Job Number'!$A$2:$A$290,'Product Result'!M$1,'Job Number'!$E$2:$E$290,'Product Result'!$A$82)</f>
        <v>0</v>
      </c>
      <c r="N84" s="4">
        <f>SUMIFS('Job Number'!$Q$2:$Q$290,'Job Number'!$A$2:$A$290,'Product Result'!N$1,'Job Number'!$E$2:$E$290,'Product Result'!$A$82)</f>
        <v>0</v>
      </c>
      <c r="O84" s="4">
        <f>SUMIFS('Job Number'!$Q$2:$Q$290,'Job Number'!$A$2:$A$290,'Product Result'!O$1,'Job Number'!$E$2:$E$290,'Product Result'!$A$82)</f>
        <v>0</v>
      </c>
      <c r="P84" s="4">
        <f>SUMIFS('Job Number'!$Q$2:$Q$290,'Job Number'!$A$2:$A$290,'Product Result'!P$1,'Job Number'!$E$2:$E$290,'Product Result'!$A$82)</f>
        <v>0</v>
      </c>
      <c r="Q84" s="4">
        <f>SUMIFS('Job Number'!$Q$2:$Q$290,'Job Number'!$A$2:$A$290,'Product Result'!Q$1,'Job Number'!$E$2:$E$290,'Product Result'!$A$82)</f>
        <v>0</v>
      </c>
      <c r="R84" s="4">
        <f>SUMIFS('Job Number'!$Q$2:$Q$290,'Job Number'!$A$2:$A$290,'Product Result'!R$1,'Job Number'!$E$2:$E$290,'Product Result'!$A$82)</f>
        <v>0</v>
      </c>
      <c r="S84" s="4">
        <f>SUMIFS('Job Number'!$Q$2:$Q$290,'Job Number'!$A$2:$A$290,'Product Result'!S$1,'Job Number'!$E$2:$E$290,'Product Result'!$A$82)</f>
        <v>0</v>
      </c>
      <c r="T84" s="4">
        <f>SUMIFS('Job Number'!$Q$2:$Q$290,'Job Number'!$A$2:$A$290,'Product Result'!T$1,'Job Number'!$E$2:$E$290,'Product Result'!$A$82)</f>
        <v>0</v>
      </c>
      <c r="U84" s="4">
        <f>SUMIFS('Job Number'!$Q$2:$Q$290,'Job Number'!$A$2:$A$290,'Product Result'!U$1,'Job Number'!$E$2:$E$290,'Product Result'!$A$82)</f>
        <v>0</v>
      </c>
      <c r="V84" s="4">
        <f>SUMIFS('Job Number'!$Q$2:$Q$290,'Job Number'!$A$2:$A$290,'Product Result'!V$1,'Job Number'!$E$2:$E$290,'Product Result'!$A$82)</f>
        <v>0</v>
      </c>
      <c r="W84" s="4">
        <f>SUMIFS('Job Number'!$Q$2:$Q$290,'Job Number'!$A$2:$A$290,'Product Result'!W$1,'Job Number'!$E$2:$E$290,'Product Result'!$A$82)</f>
        <v>0</v>
      </c>
      <c r="X84" s="4">
        <f>SUMIFS('Job Number'!$Q$2:$Q$290,'Job Number'!$A$2:$A$290,'Product Result'!X$1,'Job Number'!$E$2:$E$290,'Product Result'!$A$82)</f>
        <v>0</v>
      </c>
      <c r="Y84" s="4">
        <f>SUMIFS('Job Number'!$Q$2:$Q$290,'Job Number'!$A$2:$A$290,'Product Result'!Y$1,'Job Number'!$E$2:$E$290,'Product Result'!$A$82)</f>
        <v>0</v>
      </c>
      <c r="Z84" s="4">
        <f>SUMIFS('Job Number'!$Q$2:$Q$290,'Job Number'!$A$2:$A$290,'Product Result'!Z$1,'Job Number'!$E$2:$E$290,'Product Result'!$A$82)</f>
        <v>0</v>
      </c>
      <c r="AA84" s="4">
        <f>SUMIFS('Job Number'!$Q$2:$Q$290,'Job Number'!$A$2:$A$290,'Product Result'!AA$1,'Job Number'!$E$2:$E$290,'Product Result'!$A$82)</f>
        <v>0</v>
      </c>
      <c r="AB84" s="4">
        <f>SUMIFS('Job Number'!$Q$2:$Q$290,'Job Number'!$A$2:$A$290,'Product Result'!AB$1,'Job Number'!$E$2:$E$290,'Product Result'!$A$82)</f>
        <v>0</v>
      </c>
      <c r="AC84" s="4">
        <f>SUMIFS('Job Number'!$Q$2:$Q$290,'Job Number'!$A$2:$A$290,'Product Result'!AC$1,'Job Number'!$E$2:$E$290,'Product Result'!$A$82)</f>
        <v>0</v>
      </c>
      <c r="AD84" s="4">
        <f>SUMIFS('Job Number'!$Q$2:$Q$290,'Job Number'!$A$2:$A$290,'Product Result'!AD$1,'Job Number'!$E$2:$E$290,'Product Result'!$A$82)</f>
        <v>0</v>
      </c>
      <c r="AE84" s="4">
        <f>SUMIFS('Job Number'!$Q$2:$Q$290,'Job Number'!$A$2:$A$290,'Product Result'!AE$1,'Job Number'!$E$2:$E$290,'Product Result'!$A$82)</f>
        <v>0</v>
      </c>
      <c r="AF84" s="4">
        <f>SUMIFS('Job Number'!$Q$2:$Q$290,'Job Number'!$A$2:$A$290,'Product Result'!AF$1,'Job Number'!$E$2:$E$290,'Product Result'!$A$82)</f>
        <v>0</v>
      </c>
      <c r="AG84" s="4">
        <f>SUMIFS('Job Number'!$Q$2:$Q$290,'Job Number'!$A$2:$A$290,'Product Result'!AG$1,'Job Number'!$E$2:$E$290,'Product Result'!$A$82)</f>
        <v>0</v>
      </c>
      <c r="AH84" s="4">
        <f>SUMIFS('Job Number'!$Q$2:$Q$290,'Job Number'!$A$2:$A$290,'Product Result'!AH$1,'Job Number'!$E$2:$E$290,'Product Result'!$A$82)</f>
        <v>0</v>
      </c>
    </row>
    <row r="85" spans="1:34" ht="15.75" thickBot="1">
      <c r="B85" s="183">
        <f>IFERROR(B84/B82,0)</f>
        <v>0</v>
      </c>
      <c r="C85" s="1" t="s">
        <v>4</v>
      </c>
      <c r="D85" s="6" t="str">
        <f t="shared" ref="D85:AG85" si="16">IFERROR(D84/D82,"")</f>
        <v/>
      </c>
      <c r="E85" s="6" t="str">
        <f t="shared" si="16"/>
        <v/>
      </c>
      <c r="F85" s="6" t="str">
        <f t="shared" si="16"/>
        <v/>
      </c>
      <c r="G85" s="6" t="str">
        <f t="shared" si="16"/>
        <v/>
      </c>
      <c r="H85" s="6" t="str">
        <f t="shared" si="16"/>
        <v/>
      </c>
      <c r="I85" s="6" t="str">
        <f t="shared" si="16"/>
        <v/>
      </c>
      <c r="J85" s="6" t="str">
        <f t="shared" si="16"/>
        <v/>
      </c>
      <c r="K85" s="6" t="str">
        <f t="shared" si="16"/>
        <v/>
      </c>
      <c r="L85" s="6" t="str">
        <f t="shared" si="16"/>
        <v/>
      </c>
      <c r="M85" s="6" t="str">
        <f t="shared" si="16"/>
        <v/>
      </c>
      <c r="N85" s="6" t="str">
        <f t="shared" si="16"/>
        <v/>
      </c>
      <c r="O85" s="6" t="str">
        <f t="shared" si="16"/>
        <v/>
      </c>
      <c r="P85" s="6" t="str">
        <f t="shared" si="16"/>
        <v/>
      </c>
      <c r="Q85" s="6" t="str">
        <f t="shared" si="16"/>
        <v/>
      </c>
      <c r="R85" s="6" t="str">
        <f t="shared" si="16"/>
        <v/>
      </c>
      <c r="S85" s="6" t="str">
        <f t="shared" si="16"/>
        <v/>
      </c>
      <c r="T85" s="6" t="str">
        <f t="shared" si="16"/>
        <v/>
      </c>
      <c r="U85" s="6" t="str">
        <f t="shared" si="16"/>
        <v/>
      </c>
      <c r="V85" s="6" t="str">
        <f t="shared" si="16"/>
        <v/>
      </c>
      <c r="W85" s="6" t="str">
        <f t="shared" si="16"/>
        <v/>
      </c>
      <c r="X85" s="6" t="str">
        <f t="shared" si="16"/>
        <v/>
      </c>
      <c r="Y85" s="6" t="str">
        <f t="shared" si="16"/>
        <v/>
      </c>
      <c r="Z85" s="6" t="str">
        <f t="shared" si="16"/>
        <v/>
      </c>
      <c r="AA85" s="6" t="str">
        <f t="shared" si="16"/>
        <v/>
      </c>
      <c r="AB85" s="6" t="str">
        <f t="shared" si="16"/>
        <v/>
      </c>
      <c r="AC85" s="6" t="str">
        <f t="shared" si="16"/>
        <v/>
      </c>
      <c r="AD85" s="6" t="str">
        <f t="shared" si="16"/>
        <v/>
      </c>
      <c r="AE85" s="6" t="str">
        <f t="shared" si="16"/>
        <v/>
      </c>
      <c r="AF85" s="6" t="str">
        <f t="shared" si="16"/>
        <v/>
      </c>
      <c r="AG85" s="6" t="str">
        <f t="shared" si="16"/>
        <v/>
      </c>
      <c r="AH85" s="6" t="str">
        <f>IFERROR(AH84/AH82,"")</f>
        <v/>
      </c>
    </row>
    <row r="86" spans="1:34" ht="15.75" thickBot="1"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</row>
    <row r="87" spans="1:34">
      <c r="A87" s="187" t="str">
        <f>'FG TYPE'!B24</f>
        <v>W03-25040028-Y</v>
      </c>
      <c r="B87" s="64">
        <f>SUM(D87:AG87)</f>
        <v>9348</v>
      </c>
      <c r="C87" s="1" t="s">
        <v>1</v>
      </c>
      <c r="D87" s="4">
        <f>SUMIFS('Job Number'!$K$2:$K$290,'Job Number'!$A$2:$A$290,'Product Result'!D$1,'Job Number'!$E$2:$E$290,'Product Result'!$A$87)</f>
        <v>0</v>
      </c>
      <c r="E87" s="4">
        <f>SUMIFS('Job Number'!$K$2:$K$290,'Job Number'!$A$2:$A$290,'Product Result'!E$1,'Job Number'!$E$2:$E$290,'Product Result'!$A$87)</f>
        <v>0</v>
      </c>
      <c r="F87" s="4">
        <f>SUMIFS('Job Number'!$K$2:$K$290,'Job Number'!$A$2:$A$290,'Product Result'!F$1,'Job Number'!$E$2:$E$290,'Product Result'!$A$87)</f>
        <v>0</v>
      </c>
      <c r="G87" s="4">
        <f>SUMIFS('Job Number'!$K$2:$K$290,'Job Number'!$A$2:$A$290,'Product Result'!G$1,'Job Number'!$E$2:$E$290,'Product Result'!$A$87)</f>
        <v>0</v>
      </c>
      <c r="H87" s="4">
        <f>SUMIFS('Job Number'!$K$2:$K$290,'Job Number'!$A$2:$A$290,'Product Result'!H$1,'Job Number'!$E$2:$E$290,'Product Result'!$A$87)</f>
        <v>0</v>
      </c>
      <c r="I87" s="4">
        <f>SUMIFS('Job Number'!$K$2:$K$290,'Job Number'!$A$2:$A$290,'Product Result'!I$1,'Job Number'!$E$2:$E$290,'Product Result'!$A$87)</f>
        <v>0</v>
      </c>
      <c r="J87" s="4">
        <f>SUMIFS('Job Number'!$K$2:$K$290,'Job Number'!$A$2:$A$290,'Product Result'!J$1,'Job Number'!$E$2:$E$290,'Product Result'!$A$87)</f>
        <v>0</v>
      </c>
      <c r="K87" s="4">
        <f>SUMIFS('Job Number'!$K$2:$K$290,'Job Number'!$A$2:$A$290,'Product Result'!K$1,'Job Number'!$E$2:$E$290,'Product Result'!$A$87)</f>
        <v>0</v>
      </c>
      <c r="L87" s="4">
        <f>SUMIFS('Job Number'!$K$2:$K$290,'Job Number'!$A$2:$A$290,'Product Result'!L$1,'Job Number'!$E$2:$E$290,'Product Result'!$A$87)</f>
        <v>0</v>
      </c>
      <c r="M87" s="4">
        <f>SUMIFS('Job Number'!$K$2:$K$290,'Job Number'!$A$2:$A$290,'Product Result'!M$1,'Job Number'!$E$2:$E$290,'Product Result'!$A$87)</f>
        <v>0</v>
      </c>
      <c r="N87" s="4">
        <f>SUMIFS('Job Number'!$K$2:$K$290,'Job Number'!$A$2:$A$290,'Product Result'!N$1,'Job Number'!$E$2:$E$290,'Product Result'!$A$87)</f>
        <v>0</v>
      </c>
      <c r="O87" s="4">
        <f>SUMIFS('Job Number'!$K$2:$K$290,'Job Number'!$A$2:$A$290,'Product Result'!O$1,'Job Number'!$E$2:$E$290,'Product Result'!$A$87)</f>
        <v>0</v>
      </c>
      <c r="P87" s="4">
        <f>SUMIFS('Job Number'!$K$2:$K$290,'Job Number'!$A$2:$A$290,'Product Result'!P$1,'Job Number'!$E$2:$E$290,'Product Result'!$A$87)</f>
        <v>9348</v>
      </c>
      <c r="Q87" s="4">
        <f>SUMIFS('Job Number'!$K$2:$K$290,'Job Number'!$A$2:$A$290,'Product Result'!Q$1,'Job Number'!$E$2:$E$290,'Product Result'!$A$87)</f>
        <v>0</v>
      </c>
      <c r="R87" s="4">
        <f>SUMIFS('Job Number'!$K$2:$K$290,'Job Number'!$A$2:$A$290,'Product Result'!R$1,'Job Number'!$E$2:$E$290,'Product Result'!$A$87)</f>
        <v>0</v>
      </c>
      <c r="S87" s="4">
        <f>SUMIFS('Job Number'!$K$2:$K$290,'Job Number'!$A$2:$A$290,'Product Result'!S$1,'Job Number'!$E$2:$E$290,'Product Result'!$A$87)</f>
        <v>0</v>
      </c>
      <c r="T87" s="4">
        <f>SUMIFS('Job Number'!$K$2:$K$290,'Job Number'!$A$2:$A$290,'Product Result'!T$1,'Job Number'!$E$2:$E$290,'Product Result'!$A$87)</f>
        <v>0</v>
      </c>
      <c r="U87" s="4">
        <f>SUMIFS('Job Number'!$K$2:$K$290,'Job Number'!$A$2:$A$290,'Product Result'!U$1,'Job Number'!$E$2:$E$290,'Product Result'!$A$87)</f>
        <v>0</v>
      </c>
      <c r="V87" s="4">
        <f>SUMIFS('Job Number'!$K$2:$K$290,'Job Number'!$A$2:$A$290,'Product Result'!V$1,'Job Number'!$E$2:$E$290,'Product Result'!$A$87)</f>
        <v>0</v>
      </c>
      <c r="W87" s="4">
        <f>SUMIFS('Job Number'!$K$2:$K$290,'Job Number'!$A$2:$A$290,'Product Result'!W$1,'Job Number'!$E$2:$E$290,'Product Result'!$A$87)</f>
        <v>0</v>
      </c>
      <c r="X87" s="4">
        <f>SUMIFS('Job Number'!$K$2:$K$290,'Job Number'!$A$2:$A$290,'Product Result'!X$1,'Job Number'!$E$2:$E$290,'Product Result'!$A$87)</f>
        <v>0</v>
      </c>
      <c r="Y87" s="4">
        <f>SUMIFS('Job Number'!$K$2:$K$290,'Job Number'!$A$2:$A$290,'Product Result'!Y$1,'Job Number'!$E$2:$E$290,'Product Result'!$A$87)</f>
        <v>0</v>
      </c>
      <c r="Z87" s="4">
        <f>SUMIFS('Job Number'!$K$2:$K$290,'Job Number'!$A$2:$A$290,'Product Result'!Z$1,'Job Number'!$E$2:$E$290,'Product Result'!$A$87)</f>
        <v>0</v>
      </c>
      <c r="AA87" s="4">
        <f>SUMIFS('Job Number'!$K$2:$K$290,'Job Number'!$A$2:$A$290,'Product Result'!AA$1,'Job Number'!$E$2:$E$290,'Product Result'!$A$87)</f>
        <v>0</v>
      </c>
      <c r="AB87" s="4">
        <f>SUMIFS('Job Number'!$K$2:$K$290,'Job Number'!$A$2:$A$290,'Product Result'!AB$1,'Job Number'!$E$2:$E$290,'Product Result'!$A$87)</f>
        <v>0</v>
      </c>
      <c r="AC87" s="4">
        <f>SUMIFS('Job Number'!$K$2:$K$290,'Job Number'!$A$2:$A$290,'Product Result'!AC$1,'Job Number'!$E$2:$E$290,'Product Result'!$A$87)</f>
        <v>0</v>
      </c>
      <c r="AD87" s="4">
        <f>SUMIFS('Job Number'!$K$2:$K$290,'Job Number'!$A$2:$A$290,'Product Result'!AD$1,'Job Number'!$E$2:$E$290,'Product Result'!$A$87)</f>
        <v>0</v>
      </c>
      <c r="AE87" s="4">
        <f>SUMIFS('Job Number'!$K$2:$K$290,'Job Number'!$A$2:$A$290,'Product Result'!AE$1,'Job Number'!$E$2:$E$290,'Product Result'!$A$87)</f>
        <v>0</v>
      </c>
      <c r="AF87" s="4">
        <f>SUMIFS('Job Number'!$K$2:$K$290,'Job Number'!$A$2:$A$290,'Product Result'!AF$1,'Job Number'!$E$2:$E$290,'Product Result'!$A$87)</f>
        <v>0</v>
      </c>
      <c r="AG87" s="4">
        <f>SUMIFS('Job Number'!$K$2:$K$290,'Job Number'!$A$2:$A$290,'Product Result'!AG$1,'Job Number'!$E$2:$E$290,'Product Result'!$A$87)</f>
        <v>0</v>
      </c>
      <c r="AH87" s="4">
        <f>SUMIFS('Job Number'!$K$2:$K$290,'Job Number'!$A$2:$A$290,'Product Result'!AH$1,'Job Number'!$E$2:$E$290,'Product Result'!$A$87)</f>
        <v>0</v>
      </c>
    </row>
    <row r="88" spans="1:34">
      <c r="A88" s="187" t="str">
        <f>'FG TYPE'!C24</f>
        <v>28#*2C+24#*2C+AL+D+</v>
      </c>
      <c r="B88" s="183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  <c r="AH88" s="5" t="str">
        <f>IFERROR(AH87/#REF!,"")</f>
        <v/>
      </c>
    </row>
    <row r="89" spans="1:34">
      <c r="B89" s="64">
        <f>SUM(D89:AG89)-AE89-X89-Q89-J89</f>
        <v>0</v>
      </c>
      <c r="C89" s="1" t="s">
        <v>3</v>
      </c>
      <c r="D89" s="4">
        <f>SUMIFS('Job Number'!$Q$2:$Q$290,'Job Number'!$A$2:$A$290,'Product Result'!D$1,'Job Number'!$E$2:$E$290,'Product Result'!#REF!)</f>
        <v>0</v>
      </c>
      <c r="E89" s="4">
        <f>SUMIFS('Job Number'!$Q$2:$Q$290,'Job Number'!$A$2:$A$290,'Product Result'!E$1,'Job Number'!$E$2:$E$290,'Product Result'!#REF!)</f>
        <v>0</v>
      </c>
      <c r="F89" s="4">
        <f>SUMIFS('Job Number'!$Q$2:$Q$290,'Job Number'!$A$2:$A$290,'Product Result'!F$1,'Job Number'!$E$2:$E$290,'Product Result'!#REF!)</f>
        <v>0</v>
      </c>
      <c r="G89" s="4">
        <f>SUMIFS('Job Number'!$Q$2:$Q$290,'Job Number'!$A$2:$A$290,'Product Result'!G$1,'Job Number'!$E$2:$E$290,'Product Result'!#REF!)</f>
        <v>0</v>
      </c>
      <c r="H89" s="4">
        <f>SUMIFS('Job Number'!$Q$2:$Q$290,'Job Number'!$A$2:$A$290,'Product Result'!H$1,'Job Number'!$E$2:$E$290,'Product Result'!#REF!)</f>
        <v>0</v>
      </c>
      <c r="I89" s="4">
        <f>SUMIFS('Job Number'!$Q$2:$Q$290,'Job Number'!$A$2:$A$290,'Product Result'!I$1,'Job Number'!$E$2:$E$290,'Product Result'!#REF!)</f>
        <v>0</v>
      </c>
      <c r="J89" s="4">
        <f>SUMIFS('Job Number'!$Q$2:$Q$290,'Job Number'!$A$2:$A$290,'Product Result'!J$1,'Job Number'!$E$2:$E$290,'Product Result'!#REF!)</f>
        <v>0</v>
      </c>
      <c r="K89" s="4">
        <f>SUMIFS('Job Number'!$Q$2:$Q$290,'Job Number'!$A$2:$A$290,'Product Result'!K$1,'Job Number'!$E$2:$E$290,'Product Result'!#REF!)</f>
        <v>0</v>
      </c>
      <c r="L89" s="4">
        <f>SUMIFS('Job Number'!$Q$2:$Q$290,'Job Number'!$A$2:$A$290,'Product Result'!L$1,'Job Number'!$E$2:$E$290,'Product Result'!#REF!)</f>
        <v>0</v>
      </c>
      <c r="M89" s="4">
        <f>SUMIFS('Job Number'!$Q$2:$Q$290,'Job Number'!$A$2:$A$290,'Product Result'!M$1,'Job Number'!$E$2:$E$290,'Product Result'!#REF!)</f>
        <v>0</v>
      </c>
      <c r="N89" s="4">
        <f>SUMIFS('Job Number'!$Q$2:$Q$290,'Job Number'!$A$2:$A$290,'Product Result'!N$1,'Job Number'!$E$2:$E$290,'Product Result'!#REF!)</f>
        <v>0</v>
      </c>
      <c r="O89" s="4">
        <f>SUMIFS('Job Number'!$Q$2:$Q$290,'Job Number'!$A$2:$A$290,'Product Result'!O$1,'Job Number'!$E$2:$E$290,'Product Result'!#REF!)</f>
        <v>0</v>
      </c>
      <c r="P89" s="4">
        <f>SUMIFS('Job Number'!$Q$2:$Q$290,'Job Number'!$A$2:$A$290,'Product Result'!P$1,'Job Number'!$E$2:$E$290,'Product Result'!#REF!)</f>
        <v>0</v>
      </c>
      <c r="Q89" s="4">
        <f>SUMIFS('Job Number'!$Q$2:$Q$290,'Job Number'!$A$2:$A$290,'Product Result'!Q$1,'Job Number'!$E$2:$E$290,'Product Result'!#REF!)</f>
        <v>0</v>
      </c>
      <c r="R89" s="4">
        <f>SUMIFS('Job Number'!$Q$2:$Q$290,'Job Number'!$A$2:$A$290,'Product Result'!R$1,'Job Number'!$E$2:$E$290,'Product Result'!#REF!)</f>
        <v>0</v>
      </c>
      <c r="S89" s="4">
        <f>SUMIFS('Job Number'!$Q$2:$Q$290,'Job Number'!$A$2:$A$290,'Product Result'!S$1,'Job Number'!$E$2:$E$290,'Product Result'!#REF!)</f>
        <v>0</v>
      </c>
      <c r="T89" s="4">
        <f>SUMIFS('Job Number'!$Q$2:$Q$290,'Job Number'!$A$2:$A$290,'Product Result'!T$1,'Job Number'!$E$2:$E$290,'Product Result'!#REF!)</f>
        <v>0</v>
      </c>
      <c r="U89" s="4">
        <f>SUMIFS('Job Number'!$Q$2:$Q$290,'Job Number'!$A$2:$A$290,'Product Result'!U$1,'Job Number'!$E$2:$E$290,'Product Result'!#REF!)</f>
        <v>0</v>
      </c>
      <c r="V89" s="4">
        <f>SUMIFS('Job Number'!$Q$2:$Q$290,'Job Number'!$A$2:$A$290,'Product Result'!V$1,'Job Number'!$E$2:$E$290,'Product Result'!#REF!)</f>
        <v>0</v>
      </c>
      <c r="W89" s="4">
        <f>SUMIFS('Job Number'!$Q$2:$Q$290,'Job Number'!$A$2:$A$290,'Product Result'!W$1,'Job Number'!$E$2:$E$290,'Product Result'!#REF!)</f>
        <v>0</v>
      </c>
      <c r="X89" s="4">
        <f>SUMIFS('Job Number'!$Q$2:$Q$290,'Job Number'!$A$2:$A$290,'Product Result'!X$1,'Job Number'!$E$2:$E$290,'Product Result'!#REF!)</f>
        <v>0</v>
      </c>
      <c r="Y89" s="4">
        <f>SUMIFS('Job Number'!$Q$2:$Q$290,'Job Number'!$A$2:$A$290,'Product Result'!Y$1,'Job Number'!$E$2:$E$290,'Product Result'!#REF!)</f>
        <v>0</v>
      </c>
      <c r="Z89" s="4">
        <f>SUMIFS('Job Number'!$Q$2:$Q$290,'Job Number'!$A$2:$A$290,'Product Result'!Z$1,'Job Number'!$E$2:$E$290,'Product Result'!#REF!)</f>
        <v>0</v>
      </c>
      <c r="AA89" s="4">
        <f>SUMIFS('Job Number'!$Q$2:$Q$290,'Job Number'!$A$2:$A$290,'Product Result'!AA$1,'Job Number'!$E$2:$E$290,'Product Result'!#REF!)</f>
        <v>0</v>
      </c>
      <c r="AB89" s="4">
        <f>SUMIFS('Job Number'!$Q$2:$Q$290,'Job Number'!$A$2:$A$290,'Product Result'!AB$1,'Job Number'!$E$2:$E$290,'Product Result'!#REF!)</f>
        <v>0</v>
      </c>
      <c r="AC89" s="4">
        <f>SUMIFS('Job Number'!$Q$2:$Q$290,'Job Number'!$A$2:$A$290,'Product Result'!AC$1,'Job Number'!$E$2:$E$290,'Product Result'!#REF!)</f>
        <v>0</v>
      </c>
      <c r="AD89" s="4">
        <f>SUMIFS('Job Number'!$Q$2:$Q$290,'Job Number'!$A$2:$A$290,'Product Result'!AD$1,'Job Number'!$E$2:$E$290,'Product Result'!#REF!)</f>
        <v>0</v>
      </c>
      <c r="AE89" s="4">
        <f>SUMIFS('Job Number'!$Q$2:$Q$290,'Job Number'!$A$2:$A$290,'Product Result'!AE$1,'Job Number'!$E$2:$E$290,'Product Result'!#REF!)</f>
        <v>0</v>
      </c>
      <c r="AF89" s="4">
        <f>SUMIFS('Job Number'!$Q$2:$Q$290,'Job Number'!$A$2:$A$290,'Product Result'!AF$1,'Job Number'!$E$2:$E$290,'Product Result'!#REF!)</f>
        <v>0</v>
      </c>
      <c r="AG89" s="4">
        <f>SUMIFS('Job Number'!$Q$2:$Q$290,'Job Number'!$A$2:$A$290,'Product Result'!AG$1,'Job Number'!$E$2:$E$290,'Product Result'!#REF!)</f>
        <v>0</v>
      </c>
      <c r="AH89" s="4">
        <f>SUMIFS('Job Number'!$Q$2:$Q$290,'Job Number'!$A$2:$A$290,'Product Result'!AH$1,'Job Number'!$E$2:$E$290,'Product Result'!#REF!)</f>
        <v>0</v>
      </c>
    </row>
    <row r="90" spans="1:34" ht="15.75" thickBot="1">
      <c r="B90" s="183">
        <f>IFERROR(B89/B87,0)</f>
        <v>0</v>
      </c>
      <c r="C90" s="1" t="s">
        <v>4</v>
      </c>
      <c r="D90" s="6" t="str">
        <f t="shared" ref="D90:AG90" si="17">IFERROR(D89/D87,"")</f>
        <v/>
      </c>
      <c r="E90" s="6" t="str">
        <f t="shared" si="17"/>
        <v/>
      </c>
      <c r="F90" s="6" t="str">
        <f t="shared" si="17"/>
        <v/>
      </c>
      <c r="G90" s="6" t="str">
        <f t="shared" si="17"/>
        <v/>
      </c>
      <c r="H90" s="6" t="str">
        <f t="shared" si="17"/>
        <v/>
      </c>
      <c r="I90" s="6" t="str">
        <f t="shared" si="17"/>
        <v/>
      </c>
      <c r="J90" s="6" t="str">
        <f t="shared" si="17"/>
        <v/>
      </c>
      <c r="K90" s="6" t="str">
        <f t="shared" si="17"/>
        <v/>
      </c>
      <c r="L90" s="6" t="str">
        <f t="shared" si="17"/>
        <v/>
      </c>
      <c r="M90" s="6" t="str">
        <f t="shared" si="17"/>
        <v/>
      </c>
      <c r="N90" s="6" t="str">
        <f t="shared" si="17"/>
        <v/>
      </c>
      <c r="O90" s="6" t="str">
        <f t="shared" si="17"/>
        <v/>
      </c>
      <c r="P90" s="6">
        <f t="shared" si="17"/>
        <v>0</v>
      </c>
      <c r="Q90" s="6" t="str">
        <f t="shared" si="17"/>
        <v/>
      </c>
      <c r="R90" s="6" t="str">
        <f t="shared" si="17"/>
        <v/>
      </c>
      <c r="S90" s="6" t="str">
        <f t="shared" si="17"/>
        <v/>
      </c>
      <c r="T90" s="6" t="str">
        <f t="shared" si="17"/>
        <v/>
      </c>
      <c r="U90" s="6" t="str">
        <f t="shared" si="17"/>
        <v/>
      </c>
      <c r="V90" s="6" t="str">
        <f t="shared" si="17"/>
        <v/>
      </c>
      <c r="W90" s="6" t="str">
        <f t="shared" si="17"/>
        <v/>
      </c>
      <c r="X90" s="6" t="str">
        <f t="shared" si="17"/>
        <v/>
      </c>
      <c r="Y90" s="6" t="str">
        <f t="shared" si="17"/>
        <v/>
      </c>
      <c r="Z90" s="6" t="str">
        <f t="shared" si="17"/>
        <v/>
      </c>
      <c r="AA90" s="6" t="str">
        <f t="shared" si="17"/>
        <v/>
      </c>
      <c r="AB90" s="6" t="str">
        <f t="shared" si="17"/>
        <v/>
      </c>
      <c r="AC90" s="6" t="str">
        <f t="shared" si="17"/>
        <v/>
      </c>
      <c r="AD90" s="6" t="str">
        <f t="shared" si="17"/>
        <v/>
      </c>
      <c r="AE90" s="6" t="str">
        <f t="shared" si="17"/>
        <v/>
      </c>
      <c r="AF90" s="6" t="str">
        <f t="shared" si="17"/>
        <v/>
      </c>
      <c r="AG90" s="6" t="str">
        <f t="shared" si="17"/>
        <v/>
      </c>
      <c r="AH90" s="6" t="str">
        <f>IFERROR(AH89/AH87,"")</f>
        <v/>
      </c>
    </row>
    <row r="91" spans="1:34" ht="15.75" thickBot="1"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</row>
    <row r="92" spans="1:34">
      <c r="A92" s="187" t="str">
        <f>'FG TYPE'!B25</f>
        <v>W03-25040029-Y</v>
      </c>
      <c r="B92" s="64">
        <f>SUM(D92:AG92)</f>
        <v>0</v>
      </c>
      <c r="C92" s="1" t="s">
        <v>1</v>
      </c>
      <c r="D92" s="4">
        <f>SUMIFS('Job Number'!$K$2:$K$290,'Job Number'!$A$2:$A$290,'Product Result'!D$1,'Job Number'!$E$2:$E$290,'Product Result'!$A$92)</f>
        <v>0</v>
      </c>
      <c r="E92" s="4">
        <f>SUMIFS('Job Number'!$K$2:$K$290,'Job Number'!$A$2:$A$290,'Product Result'!E$1,'Job Number'!$E$2:$E$290,'Product Result'!$A$92)</f>
        <v>0</v>
      </c>
      <c r="F92" s="4">
        <f>SUMIFS('Job Number'!$K$2:$K$290,'Job Number'!$A$2:$A$290,'Product Result'!F$1,'Job Number'!$E$2:$E$290,'Product Result'!$A$92)</f>
        <v>0</v>
      </c>
      <c r="G92" s="4">
        <f>SUMIFS('Job Number'!$K$2:$K$290,'Job Number'!$A$2:$A$290,'Product Result'!G$1,'Job Number'!$E$2:$E$290,'Product Result'!$A$92)</f>
        <v>0</v>
      </c>
      <c r="H92" s="4">
        <f>SUMIFS('Job Number'!$K$2:$K$290,'Job Number'!$A$2:$A$290,'Product Result'!H$1,'Job Number'!$E$2:$E$290,'Product Result'!$A$92)</f>
        <v>0</v>
      </c>
      <c r="I92" s="4">
        <f>SUMIFS('Job Number'!$K$2:$K$290,'Job Number'!$A$2:$A$290,'Product Result'!I$1,'Job Number'!$E$2:$E$290,'Product Result'!$A$92)</f>
        <v>0</v>
      </c>
      <c r="J92" s="4">
        <f>SUMIFS('Job Number'!$K$2:$K$290,'Job Number'!$A$2:$A$290,'Product Result'!J$1,'Job Number'!$E$2:$E$290,'Product Result'!$A$92)</f>
        <v>0</v>
      </c>
      <c r="K92" s="4">
        <f>SUMIFS('Job Number'!$K$2:$K$290,'Job Number'!$A$2:$A$290,'Product Result'!K$1,'Job Number'!$E$2:$E$290,'Product Result'!$A$92)</f>
        <v>0</v>
      </c>
      <c r="L92" s="4">
        <f>SUMIFS('Job Number'!$K$2:$K$290,'Job Number'!$A$2:$A$290,'Product Result'!L$1,'Job Number'!$E$2:$E$290,'Product Result'!$A$92)</f>
        <v>0</v>
      </c>
      <c r="M92" s="4">
        <f>SUMIFS('Job Number'!$K$2:$K$290,'Job Number'!$A$2:$A$290,'Product Result'!M$1,'Job Number'!$E$2:$E$290,'Product Result'!$A$92)</f>
        <v>0</v>
      </c>
      <c r="N92" s="4">
        <f>SUMIFS('Job Number'!$K$2:$K$290,'Job Number'!$A$2:$A$290,'Product Result'!N$1,'Job Number'!$E$2:$E$290,'Product Result'!$A$92)</f>
        <v>0</v>
      </c>
      <c r="O92" s="4">
        <f>SUMIFS('Job Number'!$K$2:$K$290,'Job Number'!$A$2:$A$290,'Product Result'!O$1,'Job Number'!$E$2:$E$290,'Product Result'!$A$92)</f>
        <v>0</v>
      </c>
      <c r="P92" s="4">
        <f>SUMIFS('Job Number'!$K$2:$K$290,'Job Number'!$A$2:$A$290,'Product Result'!P$1,'Job Number'!$E$2:$E$290,'Product Result'!$A$92)</f>
        <v>0</v>
      </c>
      <c r="Q92" s="4">
        <f>SUMIFS('Job Number'!$K$2:$K$290,'Job Number'!$A$2:$A$290,'Product Result'!Q$1,'Job Number'!$E$2:$E$290,'Product Result'!$A$92)</f>
        <v>0</v>
      </c>
      <c r="R92" s="4">
        <f>SUMIFS('Job Number'!$K$2:$K$290,'Job Number'!$A$2:$A$290,'Product Result'!R$1,'Job Number'!$E$2:$E$290,'Product Result'!$A$92)</f>
        <v>0</v>
      </c>
      <c r="S92" s="4">
        <f>SUMIFS('Job Number'!$K$2:$K$290,'Job Number'!$A$2:$A$290,'Product Result'!S$1,'Job Number'!$E$2:$E$290,'Product Result'!$A$92)</f>
        <v>0</v>
      </c>
      <c r="T92" s="4">
        <f>SUMIFS('Job Number'!$K$2:$K$290,'Job Number'!$A$2:$A$290,'Product Result'!T$1,'Job Number'!$E$2:$E$290,'Product Result'!$A$92)</f>
        <v>0</v>
      </c>
      <c r="U92" s="4">
        <f>SUMIFS('Job Number'!$K$2:$K$290,'Job Number'!$A$2:$A$290,'Product Result'!U$1,'Job Number'!$E$2:$E$290,'Product Result'!$A$92)</f>
        <v>0</v>
      </c>
      <c r="V92" s="4">
        <f>SUMIFS('Job Number'!$K$2:$K$290,'Job Number'!$A$2:$A$290,'Product Result'!V$1,'Job Number'!$E$2:$E$290,'Product Result'!$A$92)</f>
        <v>0</v>
      </c>
      <c r="W92" s="4">
        <f>SUMIFS('Job Number'!$K$2:$K$290,'Job Number'!$A$2:$A$290,'Product Result'!W$1,'Job Number'!$E$2:$E$290,'Product Result'!$A$92)</f>
        <v>0</v>
      </c>
      <c r="X92" s="4">
        <f>SUMIFS('Job Number'!$K$2:$K$290,'Job Number'!$A$2:$A$290,'Product Result'!X$1,'Job Number'!$E$2:$E$290,'Product Result'!$A$92)</f>
        <v>0</v>
      </c>
      <c r="Y92" s="4">
        <f>SUMIFS('Job Number'!$K$2:$K$290,'Job Number'!$A$2:$A$290,'Product Result'!Y$1,'Job Number'!$E$2:$E$290,'Product Result'!$A$92)</f>
        <v>0</v>
      </c>
      <c r="Z92" s="4">
        <f>SUMIFS('Job Number'!$K$2:$K$290,'Job Number'!$A$2:$A$290,'Product Result'!Z$1,'Job Number'!$E$2:$E$290,'Product Result'!$A$92)</f>
        <v>0</v>
      </c>
      <c r="AA92" s="4">
        <f>SUMIFS('Job Number'!$K$2:$K$290,'Job Number'!$A$2:$A$290,'Product Result'!AA$1,'Job Number'!$E$2:$E$290,'Product Result'!$A$92)</f>
        <v>0</v>
      </c>
      <c r="AB92" s="4">
        <f>SUMIFS('Job Number'!$K$2:$K$290,'Job Number'!$A$2:$A$290,'Product Result'!AB$1,'Job Number'!$E$2:$E$290,'Product Result'!$A$92)</f>
        <v>0</v>
      </c>
      <c r="AC92" s="4">
        <f>SUMIFS('Job Number'!$K$2:$K$290,'Job Number'!$A$2:$A$290,'Product Result'!AC$1,'Job Number'!$E$2:$E$290,'Product Result'!$A$92)</f>
        <v>0</v>
      </c>
      <c r="AD92" s="4">
        <f>SUMIFS('Job Number'!$K$2:$K$290,'Job Number'!$A$2:$A$290,'Product Result'!AD$1,'Job Number'!$E$2:$E$290,'Product Result'!$A$92)</f>
        <v>0</v>
      </c>
      <c r="AE92" s="4">
        <f>SUMIFS('Job Number'!$K$2:$K$290,'Job Number'!$A$2:$A$290,'Product Result'!AE$1,'Job Number'!$E$2:$E$290,'Product Result'!$A$92)</f>
        <v>0</v>
      </c>
      <c r="AF92" s="4">
        <f>SUMIFS('Job Number'!$K$2:$K$290,'Job Number'!$A$2:$A$290,'Product Result'!AF$1,'Job Number'!$E$2:$E$290,'Product Result'!$A$92)</f>
        <v>0</v>
      </c>
      <c r="AG92" s="4">
        <f>SUMIFS('Job Number'!$K$2:$K$290,'Job Number'!$A$2:$A$290,'Product Result'!AG$1,'Job Number'!$E$2:$E$290,'Product Result'!$A$92)</f>
        <v>0</v>
      </c>
      <c r="AH92" s="4">
        <f>SUMIFS('Job Number'!$K$2:$K$290,'Job Number'!$A$2:$A$290,'Product Result'!AH$1,'Job Number'!$E$2:$E$290,'Product Result'!$A$92)</f>
        <v>0</v>
      </c>
    </row>
    <row r="93" spans="1:34">
      <c r="A93" s="187" t="str">
        <f>'FG TYPE'!C25</f>
        <v>28#*2C+24#*2C+AL+D+</v>
      </c>
      <c r="B93" s="183">
        <f>IFERROR(B92/#REF!,0)</f>
        <v>0</v>
      </c>
      <c r="C93" s="1" t="s">
        <v>2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  <c r="AH93" s="5" t="str">
        <f>IFERROR(AH92/#REF!,"")</f>
        <v/>
      </c>
    </row>
    <row r="94" spans="1:34">
      <c r="B94" s="64">
        <f>SUM(D94:AG94)-AE94-X94-Q94-J94</f>
        <v>0</v>
      </c>
      <c r="C94" s="1" t="s">
        <v>3</v>
      </c>
      <c r="D94" s="4">
        <f>SUMIFS('Job Number'!$Q$2:$Q$290,'Job Number'!$A$2:$A$290,'Product Result'!D$1,'Job Number'!$E$2:$E$290,'Product Result'!$A$92)</f>
        <v>0</v>
      </c>
      <c r="E94" s="4">
        <f>SUMIFS('Job Number'!$Q$2:$Q$290,'Job Number'!$A$2:$A$290,'Product Result'!E$1,'Job Number'!$E$2:$E$290,'Product Result'!$A$92)</f>
        <v>0</v>
      </c>
      <c r="F94" s="4">
        <f>SUMIFS('Job Number'!$Q$2:$Q$290,'Job Number'!$A$2:$A$290,'Product Result'!F$1,'Job Number'!$E$2:$E$290,'Product Result'!$A$92)</f>
        <v>0</v>
      </c>
      <c r="G94" s="4">
        <f>SUMIFS('Job Number'!$Q$2:$Q$290,'Job Number'!$A$2:$A$290,'Product Result'!G$1,'Job Number'!$E$2:$E$290,'Product Result'!$A$92)</f>
        <v>0</v>
      </c>
      <c r="H94" s="4">
        <f>SUMIFS('Job Number'!$Q$2:$Q$290,'Job Number'!$A$2:$A$290,'Product Result'!H$1,'Job Number'!$E$2:$E$290,'Product Result'!$A$92)</f>
        <v>0</v>
      </c>
      <c r="I94" s="4">
        <f>SUMIFS('Job Number'!$Q$2:$Q$290,'Job Number'!$A$2:$A$290,'Product Result'!I$1,'Job Number'!$E$2:$E$290,'Product Result'!$A$92)</f>
        <v>0</v>
      </c>
      <c r="J94" s="4">
        <f>SUMIFS('Job Number'!$Q$2:$Q$290,'Job Number'!$A$2:$A$290,'Product Result'!J$1,'Job Number'!$E$2:$E$290,'Product Result'!$A$92)</f>
        <v>0</v>
      </c>
      <c r="K94" s="4">
        <f>SUMIFS('Job Number'!$Q$2:$Q$290,'Job Number'!$A$2:$A$290,'Product Result'!K$1,'Job Number'!$E$2:$E$290,'Product Result'!$A$92)</f>
        <v>0</v>
      </c>
      <c r="L94" s="4">
        <f>SUMIFS('Job Number'!$Q$2:$Q$290,'Job Number'!$A$2:$A$290,'Product Result'!L$1,'Job Number'!$E$2:$E$290,'Product Result'!$A$92)</f>
        <v>0</v>
      </c>
      <c r="M94" s="4">
        <f>SUMIFS('Job Number'!$Q$2:$Q$290,'Job Number'!$A$2:$A$290,'Product Result'!M$1,'Job Number'!$E$2:$E$290,'Product Result'!$A$92)</f>
        <v>0</v>
      </c>
      <c r="N94" s="4">
        <f>SUMIFS('Job Number'!$Q$2:$Q$290,'Job Number'!$A$2:$A$290,'Product Result'!N$1,'Job Number'!$E$2:$E$290,'Product Result'!$A$92)</f>
        <v>0</v>
      </c>
      <c r="O94" s="4">
        <f>SUMIFS('Job Number'!$Q$2:$Q$290,'Job Number'!$A$2:$A$290,'Product Result'!O$1,'Job Number'!$E$2:$E$290,'Product Result'!$A$92)</f>
        <v>0</v>
      </c>
      <c r="P94" s="4">
        <f>SUMIFS('Job Number'!$Q$2:$Q$290,'Job Number'!$A$2:$A$290,'Product Result'!P$1,'Job Number'!$E$2:$E$290,'Product Result'!$A$92)</f>
        <v>0</v>
      </c>
      <c r="Q94" s="4">
        <f>SUMIFS('Job Number'!$Q$2:$Q$290,'Job Number'!$A$2:$A$290,'Product Result'!Q$1,'Job Number'!$E$2:$E$290,'Product Result'!$A$92)</f>
        <v>0</v>
      </c>
      <c r="R94" s="4">
        <f>SUMIFS('Job Number'!$Q$2:$Q$290,'Job Number'!$A$2:$A$290,'Product Result'!R$1,'Job Number'!$E$2:$E$290,'Product Result'!$A$92)</f>
        <v>0</v>
      </c>
      <c r="S94" s="4">
        <f>SUMIFS('Job Number'!$Q$2:$Q$290,'Job Number'!$A$2:$A$290,'Product Result'!S$1,'Job Number'!$E$2:$E$290,'Product Result'!$A$92)</f>
        <v>0</v>
      </c>
      <c r="T94" s="4">
        <f>SUMIFS('Job Number'!$Q$2:$Q$290,'Job Number'!$A$2:$A$290,'Product Result'!T$1,'Job Number'!$E$2:$E$290,'Product Result'!$A$92)</f>
        <v>0</v>
      </c>
      <c r="U94" s="4">
        <f>SUMIFS('Job Number'!$Q$2:$Q$290,'Job Number'!$A$2:$A$290,'Product Result'!U$1,'Job Number'!$E$2:$E$290,'Product Result'!$A$92)</f>
        <v>0</v>
      </c>
      <c r="V94" s="4">
        <f>SUMIFS('Job Number'!$Q$2:$Q$290,'Job Number'!$A$2:$A$290,'Product Result'!V$1,'Job Number'!$E$2:$E$290,'Product Result'!$A$92)</f>
        <v>0</v>
      </c>
      <c r="W94" s="4">
        <f>SUMIFS('Job Number'!$Q$2:$Q$290,'Job Number'!$A$2:$A$290,'Product Result'!W$1,'Job Number'!$E$2:$E$290,'Product Result'!$A$92)</f>
        <v>0</v>
      </c>
      <c r="X94" s="4">
        <f>SUMIFS('Job Number'!$Q$2:$Q$290,'Job Number'!$A$2:$A$290,'Product Result'!X$1,'Job Number'!$E$2:$E$290,'Product Result'!$A$92)</f>
        <v>0</v>
      </c>
      <c r="Y94" s="4">
        <f>SUMIFS('Job Number'!$Q$2:$Q$290,'Job Number'!$A$2:$A$290,'Product Result'!Y$1,'Job Number'!$E$2:$E$290,'Product Result'!$A$92)</f>
        <v>0</v>
      </c>
      <c r="Z94" s="4">
        <f>SUMIFS('Job Number'!$Q$2:$Q$290,'Job Number'!$A$2:$A$290,'Product Result'!Z$1,'Job Number'!$E$2:$E$290,'Product Result'!$A$92)</f>
        <v>0</v>
      </c>
      <c r="AA94" s="4">
        <f>SUMIFS('Job Number'!$Q$2:$Q$290,'Job Number'!$A$2:$A$290,'Product Result'!AA$1,'Job Number'!$E$2:$E$290,'Product Result'!$A$92)</f>
        <v>0</v>
      </c>
      <c r="AB94" s="4">
        <f>SUMIFS('Job Number'!$Q$2:$Q$290,'Job Number'!$A$2:$A$290,'Product Result'!AB$1,'Job Number'!$E$2:$E$290,'Product Result'!$A$92)</f>
        <v>0</v>
      </c>
      <c r="AC94" s="4">
        <f>SUMIFS('Job Number'!$Q$2:$Q$290,'Job Number'!$A$2:$A$290,'Product Result'!AC$1,'Job Number'!$E$2:$E$290,'Product Result'!$A$92)</f>
        <v>0</v>
      </c>
      <c r="AD94" s="4">
        <f>SUMIFS('Job Number'!$Q$2:$Q$290,'Job Number'!$A$2:$A$290,'Product Result'!AD$1,'Job Number'!$E$2:$E$290,'Product Result'!$A$92)</f>
        <v>0</v>
      </c>
      <c r="AE94" s="4">
        <f>SUMIFS('Job Number'!$Q$2:$Q$290,'Job Number'!$A$2:$A$290,'Product Result'!AE$1,'Job Number'!$E$2:$E$290,'Product Result'!$A$92)</f>
        <v>0</v>
      </c>
      <c r="AF94" s="4">
        <f>SUMIFS('Job Number'!$Q$2:$Q$290,'Job Number'!$A$2:$A$290,'Product Result'!AF$1,'Job Number'!$E$2:$E$290,'Product Result'!$A$92)</f>
        <v>0</v>
      </c>
      <c r="AG94" s="4">
        <f>SUMIFS('Job Number'!$Q$2:$Q$290,'Job Number'!$A$2:$A$290,'Product Result'!AG$1,'Job Number'!$E$2:$E$290,'Product Result'!$A$92)</f>
        <v>0</v>
      </c>
      <c r="AH94" s="4">
        <f>SUMIFS('Job Number'!$Q$2:$Q$290,'Job Number'!$A$2:$A$290,'Product Result'!AH$1,'Job Number'!$E$2:$E$290,'Product Result'!$A$92)</f>
        <v>0</v>
      </c>
    </row>
    <row r="95" spans="1:34" ht="15.75" thickBot="1">
      <c r="B95" s="183">
        <f>IFERROR(B94/B92,0)</f>
        <v>0</v>
      </c>
      <c r="C95" s="1" t="s">
        <v>4</v>
      </c>
      <c r="D95" s="6" t="str">
        <f t="shared" ref="D95:AG95" si="18">IFERROR(D94/D92,"")</f>
        <v/>
      </c>
      <c r="E95" s="6" t="str">
        <f t="shared" si="18"/>
        <v/>
      </c>
      <c r="F95" s="6" t="str">
        <f t="shared" si="18"/>
        <v/>
      </c>
      <c r="G95" s="6" t="str">
        <f t="shared" si="18"/>
        <v/>
      </c>
      <c r="H95" s="6" t="str">
        <f t="shared" si="18"/>
        <v/>
      </c>
      <c r="I95" s="6" t="str">
        <f t="shared" si="18"/>
        <v/>
      </c>
      <c r="J95" s="6" t="str">
        <f t="shared" si="18"/>
        <v/>
      </c>
      <c r="K95" s="6" t="str">
        <f t="shared" si="18"/>
        <v/>
      </c>
      <c r="L95" s="6" t="str">
        <f t="shared" si="18"/>
        <v/>
      </c>
      <c r="M95" s="6" t="str">
        <f t="shared" si="18"/>
        <v/>
      </c>
      <c r="N95" s="6" t="str">
        <f t="shared" si="18"/>
        <v/>
      </c>
      <c r="O95" s="6" t="str">
        <f t="shared" si="18"/>
        <v/>
      </c>
      <c r="P95" s="6" t="str">
        <f t="shared" si="18"/>
        <v/>
      </c>
      <c r="Q95" s="6" t="str">
        <f t="shared" si="18"/>
        <v/>
      </c>
      <c r="R95" s="6" t="str">
        <f t="shared" si="18"/>
        <v/>
      </c>
      <c r="S95" s="6" t="str">
        <f t="shared" si="18"/>
        <v/>
      </c>
      <c r="T95" s="6" t="str">
        <f t="shared" si="18"/>
        <v/>
      </c>
      <c r="U95" s="6" t="str">
        <f t="shared" si="18"/>
        <v/>
      </c>
      <c r="V95" s="6" t="str">
        <f t="shared" si="18"/>
        <v/>
      </c>
      <c r="W95" s="6" t="str">
        <f t="shared" si="18"/>
        <v/>
      </c>
      <c r="X95" s="6" t="str">
        <f t="shared" si="18"/>
        <v/>
      </c>
      <c r="Y95" s="6" t="str">
        <f t="shared" si="18"/>
        <v/>
      </c>
      <c r="Z95" s="6" t="str">
        <f t="shared" si="18"/>
        <v/>
      </c>
      <c r="AA95" s="6" t="str">
        <f t="shared" si="18"/>
        <v/>
      </c>
      <c r="AB95" s="6" t="str">
        <f t="shared" si="18"/>
        <v/>
      </c>
      <c r="AC95" s="6" t="str">
        <f t="shared" si="18"/>
        <v/>
      </c>
      <c r="AD95" s="6" t="str">
        <f t="shared" si="18"/>
        <v/>
      </c>
      <c r="AE95" s="6" t="str">
        <f t="shared" si="18"/>
        <v/>
      </c>
      <c r="AF95" s="6" t="str">
        <f t="shared" si="18"/>
        <v/>
      </c>
      <c r="AG95" s="6" t="str">
        <f t="shared" si="18"/>
        <v/>
      </c>
      <c r="AH95" s="6" t="str">
        <f>IFERROR(AH94/AH92,"")</f>
        <v/>
      </c>
    </row>
    <row r="96" spans="1:34" ht="15.75" thickBot="1"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</row>
    <row r="97" spans="1:34">
      <c r="A97" s="187" t="str">
        <f>'FG TYPE'!B26</f>
        <v>W03-25040030-Y</v>
      </c>
      <c r="B97" s="64">
        <f>SUM(D97:AG97)</f>
        <v>0</v>
      </c>
      <c r="C97" s="1" t="s">
        <v>1</v>
      </c>
      <c r="D97" s="4">
        <f>SUMIFS('Job Number'!$K$2:$K$290,'Job Number'!$A$2:$A$290,'Product Result'!D$1,'Job Number'!$E$2:$E$290,'Product Result'!$A$97)</f>
        <v>0</v>
      </c>
      <c r="E97" s="4">
        <f>SUMIFS('Job Number'!$K$2:$K$290,'Job Number'!$A$2:$A$290,'Product Result'!E$1,'Job Number'!$E$2:$E$290,'Product Result'!$A$97)</f>
        <v>0</v>
      </c>
      <c r="F97" s="4">
        <f>SUMIFS('Job Number'!$K$2:$K$290,'Job Number'!$A$2:$A$290,'Product Result'!F$1,'Job Number'!$E$2:$E$290,'Product Result'!$A$97)</f>
        <v>0</v>
      </c>
      <c r="G97" s="4">
        <f>SUMIFS('Job Number'!$K$2:$K$290,'Job Number'!$A$2:$A$290,'Product Result'!G$1,'Job Number'!$E$2:$E$290,'Product Result'!$A$97)</f>
        <v>0</v>
      </c>
      <c r="H97" s="4">
        <f>SUMIFS('Job Number'!$K$2:$K$290,'Job Number'!$A$2:$A$290,'Product Result'!H$1,'Job Number'!$E$2:$E$290,'Product Result'!$A$97)</f>
        <v>0</v>
      </c>
      <c r="I97" s="4">
        <f>SUMIFS('Job Number'!$K$2:$K$290,'Job Number'!$A$2:$A$290,'Product Result'!I$1,'Job Number'!$E$2:$E$290,'Product Result'!$A$97)</f>
        <v>0</v>
      </c>
      <c r="J97" s="4">
        <f>SUMIFS('Job Number'!$K$2:$K$290,'Job Number'!$A$2:$A$290,'Product Result'!J$1,'Job Number'!$E$2:$E$290,'Product Result'!$A$97)</f>
        <v>0</v>
      </c>
      <c r="K97" s="4">
        <f>SUMIFS('Job Number'!$K$2:$K$290,'Job Number'!$A$2:$A$290,'Product Result'!K$1,'Job Number'!$E$2:$E$290,'Product Result'!$A$97)</f>
        <v>0</v>
      </c>
      <c r="L97" s="4">
        <f>SUMIFS('Job Number'!$K$2:$K$290,'Job Number'!$A$2:$A$290,'Product Result'!L$1,'Job Number'!$E$2:$E$290,'Product Result'!$A$97)</f>
        <v>0</v>
      </c>
      <c r="M97" s="4">
        <f>SUMIFS('Job Number'!$K$2:$K$290,'Job Number'!$A$2:$A$290,'Product Result'!M$1,'Job Number'!$E$2:$E$290,'Product Result'!$A$97)</f>
        <v>0</v>
      </c>
      <c r="N97" s="4">
        <f>SUMIFS('Job Number'!$K$2:$K$290,'Job Number'!$A$2:$A$290,'Product Result'!N$1,'Job Number'!$E$2:$E$290,'Product Result'!$A$97)</f>
        <v>0</v>
      </c>
      <c r="O97" s="4">
        <f>SUMIFS('Job Number'!$K$2:$K$290,'Job Number'!$A$2:$A$290,'Product Result'!O$1,'Job Number'!$E$2:$E$290,'Product Result'!$A$97)</f>
        <v>0</v>
      </c>
      <c r="P97" s="4">
        <f>SUMIFS('Job Number'!$K$2:$K$290,'Job Number'!$A$2:$A$290,'Product Result'!P$1,'Job Number'!$E$2:$E$290,'Product Result'!$A$97)</f>
        <v>0</v>
      </c>
      <c r="Q97" s="4">
        <f>SUMIFS('Job Number'!$K$2:$K$290,'Job Number'!$A$2:$A$290,'Product Result'!Q$1,'Job Number'!$E$2:$E$290,'Product Result'!$A$97)</f>
        <v>0</v>
      </c>
      <c r="R97" s="4">
        <f>SUMIFS('Job Number'!$K$2:$K$290,'Job Number'!$A$2:$A$290,'Product Result'!R$1,'Job Number'!$E$2:$E$290,'Product Result'!$A$97)</f>
        <v>0</v>
      </c>
      <c r="S97" s="4">
        <f>SUMIFS('Job Number'!$K$2:$K$290,'Job Number'!$A$2:$A$290,'Product Result'!S$1,'Job Number'!$E$2:$E$290,'Product Result'!$A$97)</f>
        <v>0</v>
      </c>
      <c r="T97" s="4">
        <f>SUMIFS('Job Number'!$K$2:$K$290,'Job Number'!$A$2:$A$290,'Product Result'!T$1,'Job Number'!$E$2:$E$290,'Product Result'!$A$97)</f>
        <v>0</v>
      </c>
      <c r="U97" s="4">
        <f>SUMIFS('Job Number'!$K$2:$K$290,'Job Number'!$A$2:$A$290,'Product Result'!U$1,'Job Number'!$E$2:$E$290,'Product Result'!$A$97)</f>
        <v>0</v>
      </c>
      <c r="V97" s="4">
        <f>SUMIFS('Job Number'!$K$2:$K$290,'Job Number'!$A$2:$A$290,'Product Result'!V$1,'Job Number'!$E$2:$E$290,'Product Result'!$A$97)</f>
        <v>0</v>
      </c>
      <c r="W97" s="4">
        <f>SUMIFS('Job Number'!$K$2:$K$290,'Job Number'!$A$2:$A$290,'Product Result'!W$1,'Job Number'!$E$2:$E$290,'Product Result'!$A$97)</f>
        <v>0</v>
      </c>
      <c r="X97" s="4">
        <f>SUMIFS('Job Number'!$K$2:$K$290,'Job Number'!$A$2:$A$290,'Product Result'!X$1,'Job Number'!$E$2:$E$290,'Product Result'!$A$97)</f>
        <v>0</v>
      </c>
      <c r="Y97" s="4">
        <f>SUMIFS('Job Number'!$K$2:$K$290,'Job Number'!$A$2:$A$290,'Product Result'!Y$1,'Job Number'!$E$2:$E$290,'Product Result'!$A$97)</f>
        <v>0</v>
      </c>
      <c r="Z97" s="4">
        <f>SUMIFS('Job Number'!$K$2:$K$290,'Job Number'!$A$2:$A$290,'Product Result'!Z$1,'Job Number'!$E$2:$E$290,'Product Result'!$A$97)</f>
        <v>0</v>
      </c>
      <c r="AA97" s="4">
        <f>SUMIFS('Job Number'!$K$2:$K$290,'Job Number'!$A$2:$A$290,'Product Result'!AA$1,'Job Number'!$E$2:$E$290,'Product Result'!$A$97)</f>
        <v>0</v>
      </c>
      <c r="AB97" s="4">
        <f>SUMIFS('Job Number'!$K$2:$K$290,'Job Number'!$A$2:$A$290,'Product Result'!AB$1,'Job Number'!$E$2:$E$290,'Product Result'!$A$97)</f>
        <v>0</v>
      </c>
      <c r="AC97" s="4">
        <f>SUMIFS('Job Number'!$K$2:$K$290,'Job Number'!$A$2:$A$290,'Product Result'!AC$1,'Job Number'!$E$2:$E$290,'Product Result'!$A$97)</f>
        <v>0</v>
      </c>
      <c r="AD97" s="4">
        <f>SUMIFS('Job Number'!$K$2:$K$290,'Job Number'!$A$2:$A$290,'Product Result'!AD$1,'Job Number'!$E$2:$E$290,'Product Result'!$A$97)</f>
        <v>0</v>
      </c>
      <c r="AE97" s="4">
        <f>SUMIFS('Job Number'!$K$2:$K$290,'Job Number'!$A$2:$A$290,'Product Result'!AE$1,'Job Number'!$E$2:$E$290,'Product Result'!$A$97)</f>
        <v>0</v>
      </c>
      <c r="AF97" s="4">
        <f>SUMIFS('Job Number'!$K$2:$K$290,'Job Number'!$A$2:$A$290,'Product Result'!AF$1,'Job Number'!$E$2:$E$290,'Product Result'!$A$97)</f>
        <v>0</v>
      </c>
      <c r="AG97" s="4">
        <f>SUMIFS('Job Number'!$K$2:$K$290,'Job Number'!$A$2:$A$290,'Product Result'!AG$1,'Job Number'!$E$2:$E$290,'Product Result'!$A$97)</f>
        <v>0</v>
      </c>
      <c r="AH97" s="4">
        <f>SUMIFS('Job Number'!$K$2:$K$290,'Job Number'!$A$2:$A$290,'Product Result'!AH$1,'Job Number'!$E$2:$E$290,'Product Result'!$A$97)</f>
        <v>0</v>
      </c>
    </row>
    <row r="98" spans="1:34">
      <c r="A98" s="187" t="str">
        <f>'FG TYPE'!C26</f>
        <v>28#*2C+24#*2C+AL+D+</v>
      </c>
      <c r="B98" s="183">
        <f>IFERROR(B97/#REF!,0)</f>
        <v>0</v>
      </c>
      <c r="C98" s="1" t="s">
        <v>2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  <c r="AH98" s="5" t="str">
        <f>IFERROR(AH97/#REF!,"")</f>
        <v/>
      </c>
    </row>
    <row r="99" spans="1:34">
      <c r="B99" s="64">
        <f>SUM(D99:AG99)-AE99-X99-Q99-J99</f>
        <v>0</v>
      </c>
      <c r="C99" s="1" t="s">
        <v>3</v>
      </c>
      <c r="D99" s="4">
        <f>SUMIFS('Job Number'!$Q$2:$Q$290,'Job Number'!$A$2:$A$290,'Product Result'!D$1,'Job Number'!$E$2:$E$290,'Product Result'!$A$97)</f>
        <v>0</v>
      </c>
      <c r="E99" s="4">
        <f>SUMIFS('Job Number'!$Q$2:$Q$290,'Job Number'!$A$2:$A$290,'Product Result'!E$1,'Job Number'!$E$2:$E$290,'Product Result'!$A$97)</f>
        <v>0</v>
      </c>
      <c r="F99" s="4">
        <f>SUMIFS('Job Number'!$Q$2:$Q$290,'Job Number'!$A$2:$A$290,'Product Result'!F$1,'Job Number'!$E$2:$E$290,'Product Result'!$A$97)</f>
        <v>0</v>
      </c>
      <c r="G99" s="4">
        <f>SUMIFS('Job Number'!$Q$2:$Q$290,'Job Number'!$A$2:$A$290,'Product Result'!G$1,'Job Number'!$E$2:$E$290,'Product Result'!$A$97)</f>
        <v>0</v>
      </c>
      <c r="H99" s="4">
        <f>SUMIFS('Job Number'!$Q$2:$Q$290,'Job Number'!$A$2:$A$290,'Product Result'!H$1,'Job Number'!$E$2:$E$290,'Product Result'!$A$97)</f>
        <v>0</v>
      </c>
      <c r="I99" s="4">
        <f>SUMIFS('Job Number'!$Q$2:$Q$290,'Job Number'!$A$2:$A$290,'Product Result'!I$1,'Job Number'!$E$2:$E$290,'Product Result'!$A$97)</f>
        <v>0</v>
      </c>
      <c r="J99" s="4">
        <f>SUMIFS('Job Number'!$Q$2:$Q$290,'Job Number'!$A$2:$A$290,'Product Result'!J$1,'Job Number'!$E$2:$E$290,'Product Result'!$A$97)</f>
        <v>0</v>
      </c>
      <c r="K99" s="4">
        <f>SUMIFS('Job Number'!$Q$2:$Q$290,'Job Number'!$A$2:$A$290,'Product Result'!K$1,'Job Number'!$E$2:$E$290,'Product Result'!$A$97)</f>
        <v>0</v>
      </c>
      <c r="L99" s="4">
        <f>SUMIFS('Job Number'!$Q$2:$Q$290,'Job Number'!$A$2:$A$290,'Product Result'!L$1,'Job Number'!$E$2:$E$290,'Product Result'!$A$97)</f>
        <v>0</v>
      </c>
      <c r="M99" s="4">
        <f>SUMIFS('Job Number'!$Q$2:$Q$290,'Job Number'!$A$2:$A$290,'Product Result'!M$1,'Job Number'!$E$2:$E$290,'Product Result'!$A$97)</f>
        <v>0</v>
      </c>
      <c r="N99" s="4">
        <f>SUMIFS('Job Number'!$Q$2:$Q$290,'Job Number'!$A$2:$A$290,'Product Result'!N$1,'Job Number'!$E$2:$E$290,'Product Result'!$A$97)</f>
        <v>0</v>
      </c>
      <c r="O99" s="4">
        <f>SUMIFS('Job Number'!$Q$2:$Q$290,'Job Number'!$A$2:$A$290,'Product Result'!O$1,'Job Number'!$E$2:$E$290,'Product Result'!$A$97)</f>
        <v>0</v>
      </c>
      <c r="P99" s="4">
        <f>SUMIFS('Job Number'!$Q$2:$Q$290,'Job Number'!$A$2:$A$290,'Product Result'!P$1,'Job Number'!$E$2:$E$290,'Product Result'!$A$97)</f>
        <v>0</v>
      </c>
      <c r="Q99" s="4">
        <f>SUMIFS('Job Number'!$Q$2:$Q$290,'Job Number'!$A$2:$A$290,'Product Result'!Q$1,'Job Number'!$E$2:$E$290,'Product Result'!$A$97)</f>
        <v>0</v>
      </c>
      <c r="R99" s="4">
        <f>SUMIFS('Job Number'!$Q$2:$Q$290,'Job Number'!$A$2:$A$290,'Product Result'!R$1,'Job Number'!$E$2:$E$290,'Product Result'!$A$97)</f>
        <v>0</v>
      </c>
      <c r="S99" s="4">
        <f>SUMIFS('Job Number'!$Q$2:$Q$290,'Job Number'!$A$2:$A$290,'Product Result'!S$1,'Job Number'!$E$2:$E$290,'Product Result'!$A$97)</f>
        <v>0</v>
      </c>
      <c r="T99" s="4">
        <f>SUMIFS('Job Number'!$Q$2:$Q$290,'Job Number'!$A$2:$A$290,'Product Result'!T$1,'Job Number'!$E$2:$E$290,'Product Result'!$A$97)</f>
        <v>0</v>
      </c>
      <c r="U99" s="4">
        <f>SUMIFS('Job Number'!$Q$2:$Q$290,'Job Number'!$A$2:$A$290,'Product Result'!U$1,'Job Number'!$E$2:$E$290,'Product Result'!$A$97)</f>
        <v>0</v>
      </c>
      <c r="V99" s="4">
        <f>SUMIFS('Job Number'!$Q$2:$Q$290,'Job Number'!$A$2:$A$290,'Product Result'!V$1,'Job Number'!$E$2:$E$290,'Product Result'!$A$97)</f>
        <v>0</v>
      </c>
      <c r="W99" s="4">
        <f>SUMIFS('Job Number'!$Q$2:$Q$290,'Job Number'!$A$2:$A$290,'Product Result'!W$1,'Job Number'!$E$2:$E$290,'Product Result'!$A$97)</f>
        <v>0</v>
      </c>
      <c r="X99" s="4">
        <f>SUMIFS('Job Number'!$Q$2:$Q$290,'Job Number'!$A$2:$A$290,'Product Result'!X$1,'Job Number'!$E$2:$E$290,'Product Result'!$A$97)</f>
        <v>0</v>
      </c>
      <c r="Y99" s="4">
        <f>SUMIFS('Job Number'!$Q$2:$Q$290,'Job Number'!$A$2:$A$290,'Product Result'!Y$1,'Job Number'!$E$2:$E$290,'Product Result'!$A$97)</f>
        <v>0</v>
      </c>
      <c r="Z99" s="4">
        <f>SUMIFS('Job Number'!$Q$2:$Q$290,'Job Number'!$A$2:$A$290,'Product Result'!Z$1,'Job Number'!$E$2:$E$290,'Product Result'!$A$97)</f>
        <v>0</v>
      </c>
      <c r="AA99" s="4">
        <f>SUMIFS('Job Number'!$Q$2:$Q$290,'Job Number'!$A$2:$A$290,'Product Result'!AA$1,'Job Number'!$E$2:$E$290,'Product Result'!$A$97)</f>
        <v>0</v>
      </c>
      <c r="AB99" s="4">
        <f>SUMIFS('Job Number'!$Q$2:$Q$290,'Job Number'!$A$2:$A$290,'Product Result'!AB$1,'Job Number'!$E$2:$E$290,'Product Result'!$A$97)</f>
        <v>0</v>
      </c>
      <c r="AC99" s="4">
        <f>SUMIFS('Job Number'!$Q$2:$Q$290,'Job Number'!$A$2:$A$290,'Product Result'!AC$1,'Job Number'!$E$2:$E$290,'Product Result'!$A$97)</f>
        <v>0</v>
      </c>
      <c r="AD99" s="4">
        <f>SUMIFS('Job Number'!$Q$2:$Q$290,'Job Number'!$A$2:$A$290,'Product Result'!AD$1,'Job Number'!$E$2:$E$290,'Product Result'!$A$97)</f>
        <v>0</v>
      </c>
      <c r="AE99" s="4">
        <f>SUMIFS('Job Number'!$Q$2:$Q$290,'Job Number'!$A$2:$A$290,'Product Result'!AE$1,'Job Number'!$E$2:$E$290,'Product Result'!$A$97)</f>
        <v>0</v>
      </c>
      <c r="AF99" s="4">
        <f>SUMIFS('Job Number'!$Q$2:$Q$290,'Job Number'!$A$2:$A$290,'Product Result'!AF$1,'Job Number'!$E$2:$E$290,'Product Result'!$A$97)</f>
        <v>0</v>
      </c>
      <c r="AG99" s="4">
        <f>SUMIFS('Job Number'!$Q$2:$Q$290,'Job Number'!$A$2:$A$290,'Product Result'!AG$1,'Job Number'!$E$2:$E$290,'Product Result'!$A$97)</f>
        <v>0</v>
      </c>
      <c r="AH99" s="4">
        <f>SUMIFS('Job Number'!$Q$2:$Q$290,'Job Number'!$A$2:$A$290,'Product Result'!AH$1,'Job Number'!$E$2:$E$290,'Product Result'!$A$97)</f>
        <v>0</v>
      </c>
    </row>
    <row r="100" spans="1:34" ht="15.75" thickBot="1">
      <c r="B100" s="183">
        <f>IFERROR(B99/B97,0)</f>
        <v>0</v>
      </c>
      <c r="C100" s="1" t="s">
        <v>4</v>
      </c>
      <c r="D100" s="6" t="str">
        <f t="shared" ref="D100:AG100" si="19">IFERROR(D99/D97,"")</f>
        <v/>
      </c>
      <c r="E100" s="6" t="str">
        <f t="shared" si="19"/>
        <v/>
      </c>
      <c r="F100" s="6" t="str">
        <f t="shared" si="19"/>
        <v/>
      </c>
      <c r="G100" s="6" t="str">
        <f t="shared" si="19"/>
        <v/>
      </c>
      <c r="H100" s="6" t="str">
        <f t="shared" si="19"/>
        <v/>
      </c>
      <c r="I100" s="6" t="str">
        <f t="shared" si="19"/>
        <v/>
      </c>
      <c r="J100" s="6" t="str">
        <f t="shared" si="19"/>
        <v/>
      </c>
      <c r="K100" s="6" t="str">
        <f t="shared" si="19"/>
        <v/>
      </c>
      <c r="L100" s="6" t="str">
        <f t="shared" si="19"/>
        <v/>
      </c>
      <c r="M100" s="6" t="str">
        <f t="shared" si="19"/>
        <v/>
      </c>
      <c r="N100" s="6" t="str">
        <f t="shared" si="19"/>
        <v/>
      </c>
      <c r="O100" s="6" t="str">
        <f t="shared" si="19"/>
        <v/>
      </c>
      <c r="P100" s="6" t="str">
        <f t="shared" si="19"/>
        <v/>
      </c>
      <c r="Q100" s="6" t="str">
        <f t="shared" si="19"/>
        <v/>
      </c>
      <c r="R100" s="6" t="str">
        <f t="shared" si="19"/>
        <v/>
      </c>
      <c r="S100" s="6" t="str">
        <f t="shared" si="19"/>
        <v/>
      </c>
      <c r="T100" s="6" t="str">
        <f t="shared" si="19"/>
        <v/>
      </c>
      <c r="U100" s="6" t="str">
        <f t="shared" si="19"/>
        <v/>
      </c>
      <c r="V100" s="6" t="str">
        <f t="shared" si="19"/>
        <v/>
      </c>
      <c r="W100" s="6" t="str">
        <f t="shared" si="19"/>
        <v/>
      </c>
      <c r="X100" s="6" t="str">
        <f t="shared" si="19"/>
        <v/>
      </c>
      <c r="Y100" s="6" t="str">
        <f t="shared" si="19"/>
        <v/>
      </c>
      <c r="Z100" s="6" t="str">
        <f t="shared" si="19"/>
        <v/>
      </c>
      <c r="AA100" s="6" t="str">
        <f t="shared" si="19"/>
        <v/>
      </c>
      <c r="AB100" s="6" t="str">
        <f t="shared" si="19"/>
        <v/>
      </c>
      <c r="AC100" s="6" t="str">
        <f t="shared" si="19"/>
        <v/>
      </c>
      <c r="AD100" s="6" t="str">
        <f t="shared" si="19"/>
        <v/>
      </c>
      <c r="AE100" s="6" t="str">
        <f t="shared" si="19"/>
        <v/>
      </c>
      <c r="AF100" s="6" t="str">
        <f t="shared" si="19"/>
        <v/>
      </c>
      <c r="AG100" s="6" t="str">
        <f t="shared" si="19"/>
        <v/>
      </c>
      <c r="AH100" s="6" t="str">
        <f>IFERROR(AH99/AH97,"")</f>
        <v/>
      </c>
    </row>
    <row r="101" spans="1:34" ht="15.75" thickBot="1"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</row>
    <row r="102" spans="1:34">
      <c r="A102" s="187" t="str">
        <f>'FG TYPE'!B27</f>
        <v>W03-25040031-Y</v>
      </c>
      <c r="B102" s="64">
        <f>SUM(D102:AG102)</f>
        <v>0</v>
      </c>
      <c r="C102" s="1" t="s">
        <v>1</v>
      </c>
      <c r="D102" s="4">
        <f>SUMIFS('Job Number'!$K$2:$K$290,'Job Number'!$A$2:$A$290,'Product Result'!D$1,'Job Number'!$E$2:$E$290,'Product Result'!$A$102)</f>
        <v>0</v>
      </c>
      <c r="E102" s="4">
        <f>SUMIFS('Job Number'!$K$2:$K$290,'Job Number'!$A$2:$A$290,'Product Result'!E$1,'Job Number'!$E$2:$E$290,'Product Result'!$A$102)</f>
        <v>0</v>
      </c>
      <c r="F102" s="4">
        <f>SUMIFS('Job Number'!$K$2:$K$290,'Job Number'!$A$2:$A$290,'Product Result'!F$1,'Job Number'!$E$2:$E$290,'Product Result'!$A$102)</f>
        <v>0</v>
      </c>
      <c r="G102" s="4">
        <f>SUMIFS('Job Number'!$K$2:$K$290,'Job Number'!$A$2:$A$290,'Product Result'!G$1,'Job Number'!$E$2:$E$290,'Product Result'!$A$102)</f>
        <v>0</v>
      </c>
      <c r="H102" s="4">
        <f>SUMIFS('Job Number'!$K$2:$K$290,'Job Number'!$A$2:$A$290,'Product Result'!H$1,'Job Number'!$E$2:$E$290,'Product Result'!$A$102)</f>
        <v>0</v>
      </c>
      <c r="I102" s="4">
        <f>SUMIFS('Job Number'!$K$2:$K$290,'Job Number'!$A$2:$A$290,'Product Result'!I$1,'Job Number'!$E$2:$E$290,'Product Result'!$A$102)</f>
        <v>0</v>
      </c>
      <c r="J102" s="4">
        <f>SUMIFS('Job Number'!$K$2:$K$290,'Job Number'!$A$2:$A$290,'Product Result'!J$1,'Job Number'!$E$2:$E$290,'Product Result'!$A$102)</f>
        <v>0</v>
      </c>
      <c r="K102" s="4">
        <f>SUMIFS('Job Number'!$K$2:$K$290,'Job Number'!$A$2:$A$290,'Product Result'!K$1,'Job Number'!$E$2:$E$290,'Product Result'!$A$102)</f>
        <v>0</v>
      </c>
      <c r="L102" s="4">
        <f>SUMIFS('Job Number'!$K$2:$K$290,'Job Number'!$A$2:$A$290,'Product Result'!L$1,'Job Number'!$E$2:$E$290,'Product Result'!$A$102)</f>
        <v>0</v>
      </c>
      <c r="M102" s="4">
        <f>SUMIFS('Job Number'!$K$2:$K$290,'Job Number'!$A$2:$A$290,'Product Result'!M$1,'Job Number'!$E$2:$E$290,'Product Result'!$A$102)</f>
        <v>0</v>
      </c>
      <c r="N102" s="4">
        <f>SUMIFS('Job Number'!$K$2:$K$290,'Job Number'!$A$2:$A$290,'Product Result'!N$1,'Job Number'!$E$2:$E$290,'Product Result'!$A$102)</f>
        <v>0</v>
      </c>
      <c r="O102" s="4">
        <f>SUMIFS('Job Number'!$K$2:$K$290,'Job Number'!$A$2:$A$290,'Product Result'!O$1,'Job Number'!$E$2:$E$290,'Product Result'!$A$102)</f>
        <v>0</v>
      </c>
      <c r="P102" s="4">
        <f>SUMIFS('Job Number'!$K$2:$K$290,'Job Number'!$A$2:$A$290,'Product Result'!P$1,'Job Number'!$E$2:$E$290,'Product Result'!$A$102)</f>
        <v>0</v>
      </c>
      <c r="Q102" s="4">
        <f>SUMIFS('Job Number'!$K$2:$K$290,'Job Number'!$A$2:$A$290,'Product Result'!Q$1,'Job Number'!$E$2:$E$290,'Product Result'!$A$102)</f>
        <v>0</v>
      </c>
      <c r="R102" s="4">
        <f>SUMIFS('Job Number'!$K$2:$K$290,'Job Number'!$A$2:$A$290,'Product Result'!R$1,'Job Number'!$E$2:$E$290,'Product Result'!$A$102)</f>
        <v>0</v>
      </c>
      <c r="S102" s="4">
        <f>SUMIFS('Job Number'!$K$2:$K$290,'Job Number'!$A$2:$A$290,'Product Result'!S$1,'Job Number'!$E$2:$E$290,'Product Result'!$A$102)</f>
        <v>0</v>
      </c>
      <c r="T102" s="4">
        <f>SUMIFS('Job Number'!$K$2:$K$290,'Job Number'!$A$2:$A$290,'Product Result'!T$1,'Job Number'!$E$2:$E$290,'Product Result'!$A$102)</f>
        <v>0</v>
      </c>
      <c r="U102" s="4">
        <f>SUMIFS('Job Number'!$K$2:$K$290,'Job Number'!$A$2:$A$290,'Product Result'!U$1,'Job Number'!$E$2:$E$290,'Product Result'!$A$102)</f>
        <v>0</v>
      </c>
      <c r="V102" s="4">
        <f>SUMIFS('Job Number'!$K$2:$K$290,'Job Number'!$A$2:$A$290,'Product Result'!V$1,'Job Number'!$E$2:$E$290,'Product Result'!$A$102)</f>
        <v>0</v>
      </c>
      <c r="W102" s="4">
        <f>SUMIFS('Job Number'!$K$2:$K$290,'Job Number'!$A$2:$A$290,'Product Result'!W$1,'Job Number'!$E$2:$E$290,'Product Result'!$A$102)</f>
        <v>0</v>
      </c>
      <c r="X102" s="4">
        <f>SUMIFS('Job Number'!$K$2:$K$290,'Job Number'!$A$2:$A$290,'Product Result'!X$1,'Job Number'!$E$2:$E$290,'Product Result'!$A$102)</f>
        <v>0</v>
      </c>
      <c r="Y102" s="4">
        <f>SUMIFS('Job Number'!$K$2:$K$290,'Job Number'!$A$2:$A$290,'Product Result'!Y$1,'Job Number'!$E$2:$E$290,'Product Result'!$A$102)</f>
        <v>0</v>
      </c>
      <c r="Z102" s="4">
        <f>SUMIFS('Job Number'!$K$2:$K$290,'Job Number'!$A$2:$A$290,'Product Result'!Z$1,'Job Number'!$E$2:$E$290,'Product Result'!$A$102)</f>
        <v>0</v>
      </c>
      <c r="AA102" s="4">
        <f>SUMIFS('Job Number'!$K$2:$K$290,'Job Number'!$A$2:$A$290,'Product Result'!AA$1,'Job Number'!$E$2:$E$290,'Product Result'!$A$102)</f>
        <v>0</v>
      </c>
      <c r="AB102" s="4">
        <f>SUMIFS('Job Number'!$K$2:$K$290,'Job Number'!$A$2:$A$290,'Product Result'!AB$1,'Job Number'!$E$2:$E$290,'Product Result'!$A$102)</f>
        <v>0</v>
      </c>
      <c r="AC102" s="4">
        <f>SUMIFS('Job Number'!$K$2:$K$290,'Job Number'!$A$2:$A$290,'Product Result'!AC$1,'Job Number'!$E$2:$E$290,'Product Result'!$A$102)</f>
        <v>0</v>
      </c>
      <c r="AD102" s="4">
        <f>SUMIFS('Job Number'!$K$2:$K$290,'Job Number'!$A$2:$A$290,'Product Result'!AD$1,'Job Number'!$E$2:$E$290,'Product Result'!$A$102)</f>
        <v>0</v>
      </c>
      <c r="AE102" s="4">
        <f>SUMIFS('Job Number'!$K$2:$K$290,'Job Number'!$A$2:$A$290,'Product Result'!AE$1,'Job Number'!$E$2:$E$290,'Product Result'!$A$102)</f>
        <v>0</v>
      </c>
      <c r="AF102" s="4">
        <f>SUMIFS('Job Number'!$K$2:$K$290,'Job Number'!$A$2:$A$290,'Product Result'!AF$1,'Job Number'!$E$2:$E$290,'Product Result'!$A$102)</f>
        <v>0</v>
      </c>
      <c r="AG102" s="4">
        <f>SUMIFS('Job Number'!$K$2:$K$290,'Job Number'!$A$2:$A$290,'Product Result'!AG$1,'Job Number'!$E$2:$E$290,'Product Result'!$A$102)</f>
        <v>0</v>
      </c>
      <c r="AH102" s="4">
        <f>SUMIFS('Job Number'!$K$2:$K$290,'Job Number'!$A$2:$A$290,'Product Result'!AH$1,'Job Number'!$E$2:$E$290,'Product Result'!$A$102)</f>
        <v>0</v>
      </c>
    </row>
    <row r="103" spans="1:34">
      <c r="A103" s="187" t="str">
        <f>'FG TYPE'!C27</f>
        <v>28#*2C+24#*2C+AL+D+</v>
      </c>
      <c r="B103" s="183">
        <f>IFERROR(B102/#REF!,0)</f>
        <v>0</v>
      </c>
      <c r="C103" s="1" t="s">
        <v>2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  <c r="AH103" s="5" t="str">
        <f>IFERROR(AH102/#REF!,"")</f>
        <v/>
      </c>
    </row>
    <row r="104" spans="1:34">
      <c r="B104" s="64">
        <f>SUM(D104:AG104)-AE104-X104-Q104-J104</f>
        <v>0</v>
      </c>
      <c r="C104" s="1" t="s">
        <v>3</v>
      </c>
      <c r="D104" s="4">
        <f>SUMIFS('Job Number'!$Q$2:$Q$290,'Job Number'!$A$2:$A$290,'Product Result'!D$1,'Job Number'!$E$2:$E$290,'Product Result'!$A$102)</f>
        <v>0</v>
      </c>
      <c r="E104" s="4">
        <f>SUMIFS('Job Number'!$Q$2:$Q$290,'Job Number'!$A$2:$A$290,'Product Result'!E$1,'Job Number'!$E$2:$E$290,'Product Result'!$A$102)</f>
        <v>0</v>
      </c>
      <c r="F104" s="4">
        <f>SUMIFS('Job Number'!$Q$2:$Q$290,'Job Number'!$A$2:$A$290,'Product Result'!F$1,'Job Number'!$E$2:$E$290,'Product Result'!$A$102)</f>
        <v>0</v>
      </c>
      <c r="G104" s="4">
        <f>SUMIFS('Job Number'!$Q$2:$Q$290,'Job Number'!$A$2:$A$290,'Product Result'!G$1,'Job Number'!$E$2:$E$290,'Product Result'!$A$102)</f>
        <v>0</v>
      </c>
      <c r="H104" s="4">
        <f>SUMIFS('Job Number'!$Q$2:$Q$290,'Job Number'!$A$2:$A$290,'Product Result'!H$1,'Job Number'!$E$2:$E$290,'Product Result'!$A$102)</f>
        <v>0</v>
      </c>
      <c r="I104" s="4">
        <f>SUMIFS('Job Number'!$Q$2:$Q$290,'Job Number'!$A$2:$A$290,'Product Result'!I$1,'Job Number'!$E$2:$E$290,'Product Result'!$A$102)</f>
        <v>0</v>
      </c>
      <c r="J104" s="4">
        <f>SUMIFS('Job Number'!$Q$2:$Q$290,'Job Number'!$A$2:$A$290,'Product Result'!J$1,'Job Number'!$E$2:$E$290,'Product Result'!$A$102)</f>
        <v>0</v>
      </c>
      <c r="K104" s="4">
        <f>SUMIFS('Job Number'!$Q$2:$Q$290,'Job Number'!$A$2:$A$290,'Product Result'!K$1,'Job Number'!$E$2:$E$290,'Product Result'!$A$102)</f>
        <v>0</v>
      </c>
      <c r="L104" s="4">
        <f>SUMIFS('Job Number'!$Q$2:$Q$290,'Job Number'!$A$2:$A$290,'Product Result'!L$1,'Job Number'!$E$2:$E$290,'Product Result'!$A$102)</f>
        <v>0</v>
      </c>
      <c r="M104" s="4">
        <f>SUMIFS('Job Number'!$Q$2:$Q$290,'Job Number'!$A$2:$A$290,'Product Result'!M$1,'Job Number'!$E$2:$E$290,'Product Result'!$A$102)</f>
        <v>0</v>
      </c>
      <c r="N104" s="4">
        <f>SUMIFS('Job Number'!$Q$2:$Q$290,'Job Number'!$A$2:$A$290,'Product Result'!N$1,'Job Number'!$E$2:$E$290,'Product Result'!$A$102)</f>
        <v>0</v>
      </c>
      <c r="O104" s="4">
        <f>SUMIFS('Job Number'!$Q$2:$Q$290,'Job Number'!$A$2:$A$290,'Product Result'!O$1,'Job Number'!$E$2:$E$290,'Product Result'!$A$102)</f>
        <v>0</v>
      </c>
      <c r="P104" s="4">
        <f>SUMIFS('Job Number'!$Q$2:$Q$290,'Job Number'!$A$2:$A$290,'Product Result'!P$1,'Job Number'!$E$2:$E$290,'Product Result'!$A$102)</f>
        <v>0</v>
      </c>
      <c r="Q104" s="4">
        <f>SUMIFS('Job Number'!$Q$2:$Q$290,'Job Number'!$A$2:$A$290,'Product Result'!Q$1,'Job Number'!$E$2:$E$290,'Product Result'!$A$102)</f>
        <v>0</v>
      </c>
      <c r="R104" s="4">
        <f>SUMIFS('Job Number'!$Q$2:$Q$290,'Job Number'!$A$2:$A$290,'Product Result'!R$1,'Job Number'!$E$2:$E$290,'Product Result'!$A$102)</f>
        <v>0</v>
      </c>
      <c r="S104" s="4">
        <f>SUMIFS('Job Number'!$Q$2:$Q$290,'Job Number'!$A$2:$A$290,'Product Result'!S$1,'Job Number'!$E$2:$E$290,'Product Result'!$A$102)</f>
        <v>0</v>
      </c>
      <c r="T104" s="4">
        <f>SUMIFS('Job Number'!$Q$2:$Q$290,'Job Number'!$A$2:$A$290,'Product Result'!T$1,'Job Number'!$E$2:$E$290,'Product Result'!$A$102)</f>
        <v>0</v>
      </c>
      <c r="U104" s="4">
        <f>SUMIFS('Job Number'!$Q$2:$Q$290,'Job Number'!$A$2:$A$290,'Product Result'!U$1,'Job Number'!$E$2:$E$290,'Product Result'!$A$102)</f>
        <v>0</v>
      </c>
      <c r="V104" s="4">
        <f>SUMIFS('Job Number'!$Q$2:$Q$290,'Job Number'!$A$2:$A$290,'Product Result'!V$1,'Job Number'!$E$2:$E$290,'Product Result'!$A$102)</f>
        <v>0</v>
      </c>
      <c r="W104" s="4">
        <f>SUMIFS('Job Number'!$Q$2:$Q$290,'Job Number'!$A$2:$A$290,'Product Result'!W$1,'Job Number'!$E$2:$E$290,'Product Result'!$A$102)</f>
        <v>0</v>
      </c>
      <c r="X104" s="4">
        <f>SUMIFS('Job Number'!$Q$2:$Q$290,'Job Number'!$A$2:$A$290,'Product Result'!X$1,'Job Number'!$E$2:$E$290,'Product Result'!$A$102)</f>
        <v>0</v>
      </c>
      <c r="Y104" s="4">
        <f>SUMIFS('Job Number'!$Q$2:$Q$290,'Job Number'!$A$2:$A$290,'Product Result'!Y$1,'Job Number'!$E$2:$E$290,'Product Result'!$A$102)</f>
        <v>0</v>
      </c>
      <c r="Z104" s="4">
        <f>SUMIFS('Job Number'!$Q$2:$Q$290,'Job Number'!$A$2:$A$290,'Product Result'!Z$1,'Job Number'!$E$2:$E$290,'Product Result'!$A$102)</f>
        <v>0</v>
      </c>
      <c r="AA104" s="4">
        <f>SUMIFS('Job Number'!$Q$2:$Q$290,'Job Number'!$A$2:$A$290,'Product Result'!AA$1,'Job Number'!$E$2:$E$290,'Product Result'!$A$102)</f>
        <v>0</v>
      </c>
      <c r="AB104" s="4">
        <f>SUMIFS('Job Number'!$Q$2:$Q$290,'Job Number'!$A$2:$A$290,'Product Result'!AB$1,'Job Number'!$E$2:$E$290,'Product Result'!$A$102)</f>
        <v>0</v>
      </c>
      <c r="AC104" s="4">
        <f>SUMIFS('Job Number'!$Q$2:$Q$290,'Job Number'!$A$2:$A$290,'Product Result'!AC$1,'Job Number'!$E$2:$E$290,'Product Result'!$A$102)</f>
        <v>0</v>
      </c>
      <c r="AD104" s="4">
        <f>SUMIFS('Job Number'!$Q$2:$Q$290,'Job Number'!$A$2:$A$290,'Product Result'!AD$1,'Job Number'!$E$2:$E$290,'Product Result'!$A$102)</f>
        <v>0</v>
      </c>
      <c r="AE104" s="4">
        <f>SUMIFS('Job Number'!$Q$2:$Q$290,'Job Number'!$A$2:$A$290,'Product Result'!AE$1,'Job Number'!$E$2:$E$290,'Product Result'!$A$102)</f>
        <v>0</v>
      </c>
      <c r="AF104" s="4">
        <f>SUMIFS('Job Number'!$Q$2:$Q$290,'Job Number'!$A$2:$A$290,'Product Result'!AF$1,'Job Number'!$E$2:$E$290,'Product Result'!$A$102)</f>
        <v>0</v>
      </c>
      <c r="AG104" s="4">
        <f>SUMIFS('Job Number'!$Q$2:$Q$290,'Job Number'!$A$2:$A$290,'Product Result'!AG$1,'Job Number'!$E$2:$E$290,'Product Result'!$A$102)</f>
        <v>0</v>
      </c>
      <c r="AH104" s="4">
        <f>SUMIFS('Job Number'!$Q$2:$Q$290,'Job Number'!$A$2:$A$290,'Product Result'!AH$1,'Job Number'!$E$2:$E$290,'Product Result'!$A$102)</f>
        <v>0</v>
      </c>
    </row>
    <row r="105" spans="1:34" ht="15.75" thickBot="1">
      <c r="B105" s="183">
        <f>IFERROR(B104/B102,0)</f>
        <v>0</v>
      </c>
      <c r="C105" s="1" t="s">
        <v>4</v>
      </c>
      <c r="D105" s="6" t="str">
        <f t="shared" ref="D105:AG105" si="20">IFERROR(D104/D102,"")</f>
        <v/>
      </c>
      <c r="E105" s="6" t="str">
        <f t="shared" si="20"/>
        <v/>
      </c>
      <c r="F105" s="6" t="str">
        <f t="shared" si="20"/>
        <v/>
      </c>
      <c r="G105" s="6" t="str">
        <f t="shared" si="20"/>
        <v/>
      </c>
      <c r="H105" s="6" t="str">
        <f t="shared" si="20"/>
        <v/>
      </c>
      <c r="I105" s="6" t="str">
        <f t="shared" si="20"/>
        <v/>
      </c>
      <c r="J105" s="6" t="str">
        <f t="shared" si="20"/>
        <v/>
      </c>
      <c r="K105" s="6" t="str">
        <f t="shared" si="20"/>
        <v/>
      </c>
      <c r="L105" s="6" t="str">
        <f t="shared" si="20"/>
        <v/>
      </c>
      <c r="M105" s="6" t="str">
        <f t="shared" si="20"/>
        <v/>
      </c>
      <c r="N105" s="6" t="str">
        <f t="shared" si="20"/>
        <v/>
      </c>
      <c r="O105" s="6" t="str">
        <f t="shared" si="20"/>
        <v/>
      </c>
      <c r="P105" s="6" t="str">
        <f t="shared" si="20"/>
        <v/>
      </c>
      <c r="Q105" s="6" t="str">
        <f t="shared" si="20"/>
        <v/>
      </c>
      <c r="R105" s="6" t="str">
        <f t="shared" si="20"/>
        <v/>
      </c>
      <c r="S105" s="6" t="str">
        <f t="shared" si="20"/>
        <v/>
      </c>
      <c r="T105" s="6" t="str">
        <f t="shared" si="20"/>
        <v/>
      </c>
      <c r="U105" s="6" t="str">
        <f t="shared" si="20"/>
        <v/>
      </c>
      <c r="V105" s="6" t="str">
        <f t="shared" si="20"/>
        <v/>
      </c>
      <c r="W105" s="6" t="str">
        <f t="shared" si="20"/>
        <v/>
      </c>
      <c r="X105" s="6" t="str">
        <f t="shared" si="20"/>
        <v/>
      </c>
      <c r="Y105" s="6" t="str">
        <f t="shared" si="20"/>
        <v/>
      </c>
      <c r="Z105" s="6" t="str">
        <f t="shared" si="20"/>
        <v/>
      </c>
      <c r="AA105" s="6" t="str">
        <f t="shared" si="20"/>
        <v/>
      </c>
      <c r="AB105" s="6" t="str">
        <f t="shared" si="20"/>
        <v/>
      </c>
      <c r="AC105" s="6" t="str">
        <f t="shared" si="20"/>
        <v/>
      </c>
      <c r="AD105" s="6" t="str">
        <f t="shared" si="20"/>
        <v/>
      </c>
      <c r="AE105" s="6" t="str">
        <f t="shared" si="20"/>
        <v/>
      </c>
      <c r="AF105" s="6" t="str">
        <f t="shared" si="20"/>
        <v/>
      </c>
      <c r="AG105" s="6" t="str">
        <f t="shared" si="20"/>
        <v/>
      </c>
      <c r="AH105" s="6" t="str">
        <f>IFERROR(AH104/AH102,"")</f>
        <v/>
      </c>
    </row>
    <row r="106" spans="1:34" ht="15.75" thickBot="1"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</row>
    <row r="107" spans="1:34">
      <c r="A107" s="187" t="str">
        <f>'FG TYPE'!B28</f>
        <v>W03-25040032-Y</v>
      </c>
      <c r="B107" s="64">
        <f>SUM(D107:AG107)</f>
        <v>0</v>
      </c>
      <c r="C107" s="1" t="s">
        <v>1</v>
      </c>
      <c r="D107" s="4">
        <f>SUMIFS('Job Number'!$K$2:$K$290,'Job Number'!$A$2:$A$290,'Product Result'!D$1,'Job Number'!$E$2:$E$290,'Product Result'!$A$107)</f>
        <v>0</v>
      </c>
      <c r="E107" s="4">
        <f>SUMIFS('Job Number'!$K$2:$K$290,'Job Number'!$A$2:$A$290,'Product Result'!E$1,'Job Number'!$E$2:$E$290,'Product Result'!$A$107)</f>
        <v>0</v>
      </c>
      <c r="F107" s="4">
        <f>SUMIFS('Job Number'!$K$2:$K$290,'Job Number'!$A$2:$A$290,'Product Result'!F$1,'Job Number'!$E$2:$E$290,'Product Result'!$A$107)</f>
        <v>0</v>
      </c>
      <c r="G107" s="4">
        <f>SUMIFS('Job Number'!$K$2:$K$290,'Job Number'!$A$2:$A$290,'Product Result'!G$1,'Job Number'!$E$2:$E$290,'Product Result'!$A$107)</f>
        <v>0</v>
      </c>
      <c r="H107" s="4">
        <f>SUMIFS('Job Number'!$K$2:$K$290,'Job Number'!$A$2:$A$290,'Product Result'!H$1,'Job Number'!$E$2:$E$290,'Product Result'!$A$107)</f>
        <v>0</v>
      </c>
      <c r="I107" s="4">
        <f>SUMIFS('Job Number'!$K$2:$K$290,'Job Number'!$A$2:$A$290,'Product Result'!I$1,'Job Number'!$E$2:$E$290,'Product Result'!$A$107)</f>
        <v>0</v>
      </c>
      <c r="J107" s="4">
        <f>SUMIFS('Job Number'!$K$2:$K$290,'Job Number'!$A$2:$A$290,'Product Result'!J$1,'Job Number'!$E$2:$E$290,'Product Result'!$A$107)</f>
        <v>0</v>
      </c>
      <c r="K107" s="4">
        <f>SUMIFS('Job Number'!$K$2:$K$290,'Job Number'!$A$2:$A$290,'Product Result'!K$1,'Job Number'!$E$2:$E$290,'Product Result'!$A$107)</f>
        <v>0</v>
      </c>
      <c r="L107" s="4">
        <f>SUMIFS('Job Number'!$K$2:$K$290,'Job Number'!$A$2:$A$290,'Product Result'!L$1,'Job Number'!$E$2:$E$290,'Product Result'!$A$107)</f>
        <v>0</v>
      </c>
      <c r="M107" s="4">
        <f>SUMIFS('Job Number'!$K$2:$K$290,'Job Number'!$A$2:$A$290,'Product Result'!M$1,'Job Number'!$E$2:$E$290,'Product Result'!$A$107)</f>
        <v>0</v>
      </c>
      <c r="N107" s="4">
        <f>SUMIFS('Job Number'!$K$2:$K$290,'Job Number'!$A$2:$A$290,'Product Result'!N$1,'Job Number'!$E$2:$E$290,'Product Result'!$A$107)</f>
        <v>0</v>
      </c>
      <c r="O107" s="4">
        <f>SUMIFS('Job Number'!$K$2:$K$290,'Job Number'!$A$2:$A$290,'Product Result'!O$1,'Job Number'!$E$2:$E$290,'Product Result'!$A$107)</f>
        <v>0</v>
      </c>
      <c r="P107" s="4">
        <f>SUMIFS('Job Number'!$K$2:$K$290,'Job Number'!$A$2:$A$290,'Product Result'!P$1,'Job Number'!$E$2:$E$290,'Product Result'!$A$107)</f>
        <v>0</v>
      </c>
      <c r="Q107" s="4">
        <f>SUMIFS('Job Number'!$K$2:$K$290,'Job Number'!$A$2:$A$290,'Product Result'!Q$1,'Job Number'!$E$2:$E$290,'Product Result'!$A$107)</f>
        <v>0</v>
      </c>
      <c r="R107" s="4">
        <f>SUMIFS('Job Number'!$K$2:$K$290,'Job Number'!$A$2:$A$290,'Product Result'!R$1,'Job Number'!$E$2:$E$290,'Product Result'!$A$107)</f>
        <v>0</v>
      </c>
      <c r="S107" s="4">
        <f>SUMIFS('Job Number'!$K$2:$K$290,'Job Number'!$A$2:$A$290,'Product Result'!S$1,'Job Number'!$E$2:$E$290,'Product Result'!$A$107)</f>
        <v>0</v>
      </c>
      <c r="T107" s="4">
        <f>SUMIFS('Job Number'!$K$2:$K$290,'Job Number'!$A$2:$A$290,'Product Result'!T$1,'Job Number'!$E$2:$E$290,'Product Result'!$A$107)</f>
        <v>0</v>
      </c>
      <c r="U107" s="4">
        <f>SUMIFS('Job Number'!$K$2:$K$290,'Job Number'!$A$2:$A$290,'Product Result'!U$1,'Job Number'!$E$2:$E$290,'Product Result'!$A$107)</f>
        <v>0</v>
      </c>
      <c r="V107" s="4">
        <f>SUMIFS('Job Number'!$K$2:$K$290,'Job Number'!$A$2:$A$290,'Product Result'!V$1,'Job Number'!$E$2:$E$290,'Product Result'!$A$107)</f>
        <v>0</v>
      </c>
      <c r="W107" s="4">
        <f>SUMIFS('Job Number'!$K$2:$K$290,'Job Number'!$A$2:$A$290,'Product Result'!W$1,'Job Number'!$E$2:$E$290,'Product Result'!$A$107)</f>
        <v>0</v>
      </c>
      <c r="X107" s="4">
        <f>SUMIFS('Job Number'!$K$2:$K$290,'Job Number'!$A$2:$A$290,'Product Result'!X$1,'Job Number'!$E$2:$E$290,'Product Result'!$A$107)</f>
        <v>0</v>
      </c>
      <c r="Y107" s="4">
        <f>SUMIFS('Job Number'!$K$2:$K$290,'Job Number'!$A$2:$A$290,'Product Result'!Y$1,'Job Number'!$E$2:$E$290,'Product Result'!$A$107)</f>
        <v>0</v>
      </c>
      <c r="Z107" s="4">
        <f>SUMIFS('Job Number'!$K$2:$K$290,'Job Number'!$A$2:$A$290,'Product Result'!Z$1,'Job Number'!$E$2:$E$290,'Product Result'!$A$107)</f>
        <v>0</v>
      </c>
      <c r="AA107" s="4">
        <f>SUMIFS('Job Number'!$K$2:$K$290,'Job Number'!$A$2:$A$290,'Product Result'!AA$1,'Job Number'!$E$2:$E$290,'Product Result'!$A$107)</f>
        <v>0</v>
      </c>
      <c r="AB107" s="4">
        <f>SUMIFS('Job Number'!$K$2:$K$290,'Job Number'!$A$2:$A$290,'Product Result'!AB$1,'Job Number'!$E$2:$E$290,'Product Result'!$A$107)</f>
        <v>0</v>
      </c>
      <c r="AC107" s="4">
        <f>SUMIFS('Job Number'!$K$2:$K$290,'Job Number'!$A$2:$A$290,'Product Result'!AC$1,'Job Number'!$E$2:$E$290,'Product Result'!$A$107)</f>
        <v>0</v>
      </c>
      <c r="AD107" s="4">
        <f>SUMIFS('Job Number'!$K$2:$K$290,'Job Number'!$A$2:$A$290,'Product Result'!AD$1,'Job Number'!$E$2:$E$290,'Product Result'!$A$107)</f>
        <v>0</v>
      </c>
      <c r="AE107" s="4">
        <f>SUMIFS('Job Number'!$K$2:$K$290,'Job Number'!$A$2:$A$290,'Product Result'!AE$1,'Job Number'!$E$2:$E$290,'Product Result'!$A$107)</f>
        <v>0</v>
      </c>
      <c r="AF107" s="4">
        <f>SUMIFS('Job Number'!$K$2:$K$290,'Job Number'!$A$2:$A$290,'Product Result'!AF$1,'Job Number'!$E$2:$E$290,'Product Result'!$A$107)</f>
        <v>0</v>
      </c>
      <c r="AG107" s="4">
        <f>SUMIFS('Job Number'!$K$2:$K$290,'Job Number'!$A$2:$A$290,'Product Result'!AG$1,'Job Number'!$E$2:$E$290,'Product Result'!$A$107)</f>
        <v>0</v>
      </c>
      <c r="AH107" s="4">
        <f>SUMIFS('Job Number'!$K$2:$K$290,'Job Number'!$A$2:$A$290,'Product Result'!AH$1,'Job Number'!$E$2:$E$290,'Product Result'!$A$107)</f>
        <v>0</v>
      </c>
    </row>
    <row r="108" spans="1:34">
      <c r="A108" s="187" t="str">
        <f>'FG TYPE'!C28</f>
        <v>28#*2C+24#*2C+AL+D+</v>
      </c>
      <c r="B108" s="183">
        <f>IFERROR(B107/#REF!,0)</f>
        <v>0</v>
      </c>
      <c r="C108" s="1" t="s">
        <v>2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  <c r="AH108" s="5" t="str">
        <f>IFERROR(AH107/#REF!,"")</f>
        <v/>
      </c>
    </row>
    <row r="109" spans="1:34">
      <c r="B109" s="64">
        <f>SUM(D109:AG109)-AE109-X109-Q109-J109</f>
        <v>0</v>
      </c>
      <c r="C109" s="1" t="s">
        <v>3</v>
      </c>
      <c r="D109" s="4">
        <f>SUMIFS('Job Number'!$Q$2:$Q$290,'Job Number'!$A$2:$A$290,'Product Result'!D$1,'Job Number'!$E$2:$E$290,'Product Result'!$A$107)</f>
        <v>0</v>
      </c>
      <c r="E109" s="4">
        <f>SUMIFS('Job Number'!$Q$2:$Q$290,'Job Number'!$A$2:$A$290,'Product Result'!E$1,'Job Number'!$E$2:$E$290,'Product Result'!$A$107)</f>
        <v>0</v>
      </c>
      <c r="F109" s="4">
        <f>SUMIFS('Job Number'!$Q$2:$Q$290,'Job Number'!$A$2:$A$290,'Product Result'!F$1,'Job Number'!$E$2:$E$290,'Product Result'!$A$107)</f>
        <v>0</v>
      </c>
      <c r="G109" s="4">
        <f>SUMIFS('Job Number'!$Q$2:$Q$290,'Job Number'!$A$2:$A$290,'Product Result'!G$1,'Job Number'!$E$2:$E$290,'Product Result'!$A$107)</f>
        <v>0</v>
      </c>
      <c r="H109" s="4">
        <f>SUMIFS('Job Number'!$Q$2:$Q$290,'Job Number'!$A$2:$A$290,'Product Result'!H$1,'Job Number'!$E$2:$E$290,'Product Result'!$A$107)</f>
        <v>0</v>
      </c>
      <c r="I109" s="4">
        <f>SUMIFS('Job Number'!$Q$2:$Q$290,'Job Number'!$A$2:$A$290,'Product Result'!I$1,'Job Number'!$E$2:$E$290,'Product Result'!$A$107)</f>
        <v>0</v>
      </c>
      <c r="J109" s="4">
        <f>SUMIFS('Job Number'!$Q$2:$Q$290,'Job Number'!$A$2:$A$290,'Product Result'!J$1,'Job Number'!$E$2:$E$290,'Product Result'!$A$107)</f>
        <v>0</v>
      </c>
      <c r="K109" s="4">
        <f>SUMIFS('Job Number'!$Q$2:$Q$290,'Job Number'!$A$2:$A$290,'Product Result'!K$1,'Job Number'!$E$2:$E$290,'Product Result'!$A$107)</f>
        <v>0</v>
      </c>
      <c r="L109" s="4">
        <f>SUMIFS('Job Number'!$Q$2:$Q$290,'Job Number'!$A$2:$A$290,'Product Result'!L$1,'Job Number'!$E$2:$E$290,'Product Result'!$A$107)</f>
        <v>0</v>
      </c>
      <c r="M109" s="4">
        <f>SUMIFS('Job Number'!$Q$2:$Q$290,'Job Number'!$A$2:$A$290,'Product Result'!M$1,'Job Number'!$E$2:$E$290,'Product Result'!$A$107)</f>
        <v>0</v>
      </c>
      <c r="N109" s="4">
        <f>SUMIFS('Job Number'!$Q$2:$Q$290,'Job Number'!$A$2:$A$290,'Product Result'!N$1,'Job Number'!$E$2:$E$290,'Product Result'!$A$107)</f>
        <v>0</v>
      </c>
      <c r="O109" s="4">
        <f>SUMIFS('Job Number'!$Q$2:$Q$290,'Job Number'!$A$2:$A$290,'Product Result'!O$1,'Job Number'!$E$2:$E$290,'Product Result'!$A$107)</f>
        <v>0</v>
      </c>
      <c r="P109" s="4">
        <f>SUMIFS('Job Number'!$Q$2:$Q$290,'Job Number'!$A$2:$A$290,'Product Result'!P$1,'Job Number'!$E$2:$E$290,'Product Result'!$A$107)</f>
        <v>0</v>
      </c>
      <c r="Q109" s="4">
        <f>SUMIFS('Job Number'!$Q$2:$Q$290,'Job Number'!$A$2:$A$290,'Product Result'!Q$1,'Job Number'!$E$2:$E$290,'Product Result'!$A$107)</f>
        <v>0</v>
      </c>
      <c r="R109" s="4">
        <f>SUMIFS('Job Number'!$Q$2:$Q$290,'Job Number'!$A$2:$A$290,'Product Result'!R$1,'Job Number'!$E$2:$E$290,'Product Result'!$A$107)</f>
        <v>0</v>
      </c>
      <c r="S109" s="4">
        <f>SUMIFS('Job Number'!$Q$2:$Q$290,'Job Number'!$A$2:$A$290,'Product Result'!S$1,'Job Number'!$E$2:$E$290,'Product Result'!$A$107)</f>
        <v>0</v>
      </c>
      <c r="T109" s="4">
        <f>SUMIFS('Job Number'!$Q$2:$Q$290,'Job Number'!$A$2:$A$290,'Product Result'!T$1,'Job Number'!$E$2:$E$290,'Product Result'!$A$107)</f>
        <v>0</v>
      </c>
      <c r="U109" s="4">
        <f>SUMIFS('Job Number'!$Q$2:$Q$290,'Job Number'!$A$2:$A$290,'Product Result'!U$1,'Job Number'!$E$2:$E$290,'Product Result'!$A$107)</f>
        <v>0</v>
      </c>
      <c r="V109" s="4">
        <f>SUMIFS('Job Number'!$Q$2:$Q$290,'Job Number'!$A$2:$A$290,'Product Result'!V$1,'Job Number'!$E$2:$E$290,'Product Result'!$A$107)</f>
        <v>0</v>
      </c>
      <c r="W109" s="4">
        <f>SUMIFS('Job Number'!$Q$2:$Q$290,'Job Number'!$A$2:$A$290,'Product Result'!W$1,'Job Number'!$E$2:$E$290,'Product Result'!$A$107)</f>
        <v>0</v>
      </c>
      <c r="X109" s="4">
        <f>SUMIFS('Job Number'!$Q$2:$Q$290,'Job Number'!$A$2:$A$290,'Product Result'!X$1,'Job Number'!$E$2:$E$290,'Product Result'!$A$107)</f>
        <v>0</v>
      </c>
      <c r="Y109" s="4">
        <f>SUMIFS('Job Number'!$Q$2:$Q$290,'Job Number'!$A$2:$A$290,'Product Result'!Y$1,'Job Number'!$E$2:$E$290,'Product Result'!$A$107)</f>
        <v>0</v>
      </c>
      <c r="Z109" s="4">
        <f>SUMIFS('Job Number'!$Q$2:$Q$290,'Job Number'!$A$2:$A$290,'Product Result'!Z$1,'Job Number'!$E$2:$E$290,'Product Result'!$A$107)</f>
        <v>0</v>
      </c>
      <c r="AA109" s="4">
        <f>SUMIFS('Job Number'!$Q$2:$Q$290,'Job Number'!$A$2:$A$290,'Product Result'!AA$1,'Job Number'!$E$2:$E$290,'Product Result'!$A$107)</f>
        <v>0</v>
      </c>
      <c r="AB109" s="4">
        <f>SUMIFS('Job Number'!$Q$2:$Q$290,'Job Number'!$A$2:$A$290,'Product Result'!AB$1,'Job Number'!$E$2:$E$290,'Product Result'!$A$107)</f>
        <v>0</v>
      </c>
      <c r="AC109" s="4">
        <f>SUMIFS('Job Number'!$Q$2:$Q$290,'Job Number'!$A$2:$A$290,'Product Result'!AC$1,'Job Number'!$E$2:$E$290,'Product Result'!$A$107)</f>
        <v>0</v>
      </c>
      <c r="AD109" s="4">
        <f>SUMIFS('Job Number'!$Q$2:$Q$290,'Job Number'!$A$2:$A$290,'Product Result'!AD$1,'Job Number'!$E$2:$E$290,'Product Result'!$A$107)</f>
        <v>0</v>
      </c>
      <c r="AE109" s="4">
        <f>SUMIFS('Job Number'!$Q$2:$Q$290,'Job Number'!$A$2:$A$290,'Product Result'!AE$1,'Job Number'!$E$2:$E$290,'Product Result'!$A$107)</f>
        <v>0</v>
      </c>
      <c r="AF109" s="4">
        <f>SUMIFS('Job Number'!$Q$2:$Q$290,'Job Number'!$A$2:$A$290,'Product Result'!AF$1,'Job Number'!$E$2:$E$290,'Product Result'!$A$107)</f>
        <v>0</v>
      </c>
      <c r="AG109" s="4">
        <f>SUMIFS('Job Number'!$Q$2:$Q$290,'Job Number'!$A$2:$A$290,'Product Result'!AG$1,'Job Number'!$E$2:$E$290,'Product Result'!$A$107)</f>
        <v>0</v>
      </c>
      <c r="AH109" s="4">
        <f>SUMIFS('Job Number'!$Q$2:$Q$290,'Job Number'!$A$2:$A$290,'Product Result'!AH$1,'Job Number'!$E$2:$E$290,'Product Result'!$A$107)</f>
        <v>0</v>
      </c>
    </row>
    <row r="110" spans="1:34" ht="15.75" thickBot="1">
      <c r="B110" s="183">
        <f>IFERROR(B109/B107,0)</f>
        <v>0</v>
      </c>
      <c r="C110" s="1" t="s">
        <v>4</v>
      </c>
      <c r="D110" s="6" t="str">
        <f t="shared" ref="D110:AG110" si="21">IFERROR(D109/D107,"")</f>
        <v/>
      </c>
      <c r="E110" s="6" t="str">
        <f t="shared" si="21"/>
        <v/>
      </c>
      <c r="F110" s="6" t="str">
        <f t="shared" si="21"/>
        <v/>
      </c>
      <c r="G110" s="6" t="str">
        <f t="shared" si="21"/>
        <v/>
      </c>
      <c r="H110" s="6" t="str">
        <f t="shared" si="21"/>
        <v/>
      </c>
      <c r="I110" s="6" t="str">
        <f t="shared" si="21"/>
        <v/>
      </c>
      <c r="J110" s="6" t="str">
        <f t="shared" si="21"/>
        <v/>
      </c>
      <c r="K110" s="6" t="str">
        <f t="shared" si="21"/>
        <v/>
      </c>
      <c r="L110" s="6" t="str">
        <f t="shared" si="21"/>
        <v/>
      </c>
      <c r="M110" s="6" t="str">
        <f t="shared" si="21"/>
        <v/>
      </c>
      <c r="N110" s="6" t="str">
        <f t="shared" si="21"/>
        <v/>
      </c>
      <c r="O110" s="6" t="str">
        <f t="shared" si="21"/>
        <v/>
      </c>
      <c r="P110" s="6" t="str">
        <f t="shared" si="21"/>
        <v/>
      </c>
      <c r="Q110" s="6" t="str">
        <f t="shared" si="21"/>
        <v/>
      </c>
      <c r="R110" s="6" t="str">
        <f t="shared" si="21"/>
        <v/>
      </c>
      <c r="S110" s="6" t="str">
        <f t="shared" si="21"/>
        <v/>
      </c>
      <c r="T110" s="6" t="str">
        <f t="shared" si="21"/>
        <v/>
      </c>
      <c r="U110" s="6" t="str">
        <f t="shared" si="21"/>
        <v/>
      </c>
      <c r="V110" s="6" t="str">
        <f t="shared" si="21"/>
        <v/>
      </c>
      <c r="W110" s="6" t="str">
        <f t="shared" si="21"/>
        <v/>
      </c>
      <c r="X110" s="6" t="str">
        <f t="shared" si="21"/>
        <v/>
      </c>
      <c r="Y110" s="6" t="str">
        <f t="shared" si="21"/>
        <v/>
      </c>
      <c r="Z110" s="6" t="str">
        <f t="shared" si="21"/>
        <v/>
      </c>
      <c r="AA110" s="6" t="str">
        <f t="shared" si="21"/>
        <v/>
      </c>
      <c r="AB110" s="6" t="str">
        <f t="shared" si="21"/>
        <v/>
      </c>
      <c r="AC110" s="6" t="str">
        <f t="shared" si="21"/>
        <v/>
      </c>
      <c r="AD110" s="6" t="str">
        <f t="shared" si="21"/>
        <v/>
      </c>
      <c r="AE110" s="6" t="str">
        <f t="shared" si="21"/>
        <v/>
      </c>
      <c r="AF110" s="6" t="str">
        <f t="shared" si="21"/>
        <v/>
      </c>
      <c r="AG110" s="6" t="str">
        <f t="shared" si="21"/>
        <v/>
      </c>
      <c r="AH110" s="6" t="str">
        <f>IFERROR(AH109/AH107,"")</f>
        <v/>
      </c>
    </row>
    <row r="111" spans="1:34" ht="15.75" thickBot="1"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</row>
    <row r="112" spans="1:34">
      <c r="A112" s="187" t="str">
        <f>'FG TYPE'!B29</f>
        <v>W03-25040033-Y</v>
      </c>
      <c r="B112" s="64">
        <f>SUM(D112:AG112)</f>
        <v>24984</v>
      </c>
      <c r="C112" s="1" t="s">
        <v>1</v>
      </c>
      <c r="D112" s="4">
        <f>SUMIFS('Job Number'!$K$2:$K$290,'Job Number'!$A$2:$A$290,'Product Result'!D$1,'Job Number'!$E$2:$E$290,'Product Result'!$A$112)</f>
        <v>6050</v>
      </c>
      <c r="E112" s="4">
        <f>SUMIFS('Job Number'!$K$2:$K$290,'Job Number'!$A$2:$A$290,'Product Result'!E$1,'Job Number'!$E$2:$E$290,'Product Result'!$A$112)</f>
        <v>0</v>
      </c>
      <c r="F112" s="4">
        <f>SUMIFS('Job Number'!$K$2:$K$290,'Job Number'!$A$2:$A$290,'Product Result'!F$1,'Job Number'!$E$2:$E$290,'Product Result'!$A$112)</f>
        <v>0</v>
      </c>
      <c r="G112" s="4">
        <f>SUMIFS('Job Number'!$K$2:$K$290,'Job Number'!$A$2:$A$290,'Product Result'!G$1,'Job Number'!$E$2:$E$290,'Product Result'!$A$112)</f>
        <v>0</v>
      </c>
      <c r="H112" s="4">
        <f>SUMIFS('Job Number'!$K$2:$K$290,'Job Number'!$A$2:$A$290,'Product Result'!H$1,'Job Number'!$E$2:$E$290,'Product Result'!$A$112)</f>
        <v>0</v>
      </c>
      <c r="I112" s="4">
        <f>SUMIFS('Job Number'!$K$2:$K$290,'Job Number'!$A$2:$A$290,'Product Result'!I$1,'Job Number'!$E$2:$E$290,'Product Result'!$A$112)</f>
        <v>0</v>
      </c>
      <c r="J112" s="4">
        <f>SUMIFS('Job Number'!$K$2:$K$290,'Job Number'!$A$2:$A$290,'Product Result'!J$1,'Job Number'!$E$2:$E$290,'Product Result'!$A$112)</f>
        <v>0</v>
      </c>
      <c r="K112" s="4">
        <f>SUMIFS('Job Number'!$K$2:$K$290,'Job Number'!$A$2:$A$290,'Product Result'!K$1,'Job Number'!$E$2:$E$290,'Product Result'!$A$112)</f>
        <v>0</v>
      </c>
      <c r="L112" s="4">
        <f>SUMIFS('Job Number'!$K$2:$K$290,'Job Number'!$A$2:$A$290,'Product Result'!L$1,'Job Number'!$E$2:$E$290,'Product Result'!$A$112)</f>
        <v>0</v>
      </c>
      <c r="M112" s="4">
        <f>SUMIFS('Job Number'!$K$2:$K$290,'Job Number'!$A$2:$A$290,'Product Result'!M$1,'Job Number'!$E$2:$E$290,'Product Result'!$A$112)</f>
        <v>0</v>
      </c>
      <c r="N112" s="4">
        <f>SUMIFS('Job Number'!$K$2:$K$290,'Job Number'!$A$2:$A$290,'Product Result'!N$1,'Job Number'!$E$2:$E$290,'Product Result'!$A$112)</f>
        <v>0</v>
      </c>
      <c r="O112" s="4">
        <f>SUMIFS('Job Number'!$K$2:$K$290,'Job Number'!$A$2:$A$290,'Product Result'!O$1,'Job Number'!$E$2:$E$290,'Product Result'!$A$112)</f>
        <v>0</v>
      </c>
      <c r="P112" s="4">
        <f>SUMIFS('Job Number'!$K$2:$K$290,'Job Number'!$A$2:$A$290,'Product Result'!P$1,'Job Number'!$E$2:$E$290,'Product Result'!$A$112)</f>
        <v>0</v>
      </c>
      <c r="Q112" s="4">
        <f>SUMIFS('Job Number'!$K$2:$K$290,'Job Number'!$A$2:$A$290,'Product Result'!Q$1,'Job Number'!$E$2:$E$290,'Product Result'!$A$112)</f>
        <v>0</v>
      </c>
      <c r="R112" s="4">
        <f>SUMIFS('Job Number'!$K$2:$K$290,'Job Number'!$A$2:$A$290,'Product Result'!R$1,'Job Number'!$E$2:$E$290,'Product Result'!$A$112)</f>
        <v>0</v>
      </c>
      <c r="S112" s="4">
        <f>SUMIFS('Job Number'!$K$2:$K$290,'Job Number'!$A$2:$A$290,'Product Result'!S$1,'Job Number'!$E$2:$E$290,'Product Result'!$A$112)</f>
        <v>0</v>
      </c>
      <c r="T112" s="4">
        <f>SUMIFS('Job Number'!$K$2:$K$290,'Job Number'!$A$2:$A$290,'Product Result'!T$1,'Job Number'!$E$2:$E$290,'Product Result'!$A$112)</f>
        <v>0</v>
      </c>
      <c r="U112" s="4">
        <f>SUMIFS('Job Number'!$K$2:$K$290,'Job Number'!$A$2:$A$290,'Product Result'!U$1,'Job Number'!$E$2:$E$290,'Product Result'!$A$112)</f>
        <v>15655</v>
      </c>
      <c r="V112" s="4">
        <f>SUMIFS('Job Number'!$K$2:$K$290,'Job Number'!$A$2:$A$290,'Product Result'!V$1,'Job Number'!$E$2:$E$290,'Product Result'!$A$112)</f>
        <v>0</v>
      </c>
      <c r="W112" s="4">
        <f>SUMIFS('Job Number'!$K$2:$K$290,'Job Number'!$A$2:$A$290,'Product Result'!W$1,'Job Number'!$E$2:$E$290,'Product Result'!$A$112)</f>
        <v>0</v>
      </c>
      <c r="X112" s="4">
        <f>SUMIFS('Job Number'!$K$2:$K$290,'Job Number'!$A$2:$A$290,'Product Result'!X$1,'Job Number'!$E$2:$E$290,'Product Result'!$A$112)</f>
        <v>0</v>
      </c>
      <c r="Y112" s="4">
        <f>SUMIFS('Job Number'!$K$2:$K$290,'Job Number'!$A$2:$A$290,'Product Result'!Y$1,'Job Number'!$E$2:$E$290,'Product Result'!$A$112)</f>
        <v>0</v>
      </c>
      <c r="Z112" s="4">
        <f>SUMIFS('Job Number'!$K$2:$K$290,'Job Number'!$A$2:$A$290,'Product Result'!Z$1,'Job Number'!$E$2:$E$290,'Product Result'!$A$112)</f>
        <v>0</v>
      </c>
      <c r="AA112" s="4">
        <f>SUMIFS('Job Number'!$K$2:$K$290,'Job Number'!$A$2:$A$290,'Product Result'!AA$1,'Job Number'!$E$2:$E$290,'Product Result'!$A$112)</f>
        <v>0</v>
      </c>
      <c r="AB112" s="4">
        <f>SUMIFS('Job Number'!$K$2:$K$290,'Job Number'!$A$2:$A$290,'Product Result'!AB$1,'Job Number'!$E$2:$E$290,'Product Result'!$A$112)</f>
        <v>0</v>
      </c>
      <c r="AC112" s="4">
        <f>SUMIFS('Job Number'!$K$2:$K$290,'Job Number'!$A$2:$A$290,'Product Result'!AC$1,'Job Number'!$E$2:$E$290,'Product Result'!$A$112)</f>
        <v>0</v>
      </c>
      <c r="AD112" s="4">
        <f>SUMIFS('Job Number'!$K$2:$K$290,'Job Number'!$A$2:$A$290,'Product Result'!AD$1,'Job Number'!$E$2:$E$290,'Product Result'!$A$112)</f>
        <v>0</v>
      </c>
      <c r="AE112" s="4">
        <f>SUMIFS('Job Number'!$K$2:$K$290,'Job Number'!$A$2:$A$290,'Product Result'!AE$1,'Job Number'!$E$2:$E$290,'Product Result'!$A$112)</f>
        <v>3279</v>
      </c>
      <c r="AF112" s="4">
        <f>SUMIFS('Job Number'!$K$2:$K$290,'Job Number'!$A$2:$A$290,'Product Result'!AF$1,'Job Number'!$E$2:$E$290,'Product Result'!$A$112)</f>
        <v>0</v>
      </c>
      <c r="AG112" s="4">
        <f>SUMIFS('Job Number'!$K$2:$K$290,'Job Number'!$A$2:$A$290,'Product Result'!AG$1,'Job Number'!$E$2:$E$290,'Product Result'!$A$112)</f>
        <v>0</v>
      </c>
      <c r="AH112" s="4">
        <f>SUMIFS('Job Number'!$K$2:$K$290,'Job Number'!$A$2:$A$290,'Product Result'!AH$1,'Job Number'!$E$2:$E$290,'Product Result'!$A$112)</f>
        <v>0</v>
      </c>
    </row>
    <row r="113" spans="1:34">
      <c r="A113" s="187" t="str">
        <f>'FG TYPE'!C29</f>
        <v>28#*2C+24#*2C+AL+D+</v>
      </c>
      <c r="B113" s="183">
        <f>IFERROR(B112/#REF!,0)</f>
        <v>0</v>
      </c>
      <c r="C113" s="1" t="s">
        <v>2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  <c r="AH113" s="5" t="str">
        <f>IFERROR(AH112/#REF!,"")</f>
        <v/>
      </c>
    </row>
    <row r="114" spans="1:34">
      <c r="B114" s="64">
        <f>SUM(D114:AG114)-AE114-X114-Q114-J114</f>
        <v>0</v>
      </c>
      <c r="C114" s="1" t="s">
        <v>3</v>
      </c>
      <c r="D114" s="4">
        <f>SUMIFS('Job Number'!$Q$2:$Q$290,'Job Number'!$A$2:$A$290,'Product Result'!D$1,'Job Number'!$E$2:$E$290,'Product Result'!$A$112)</f>
        <v>0</v>
      </c>
      <c r="E114" s="4">
        <f>SUMIFS('Job Number'!$Q$2:$Q$290,'Job Number'!$A$2:$A$290,'Product Result'!E$1,'Job Number'!$E$2:$E$290,'Product Result'!$A$112)</f>
        <v>0</v>
      </c>
      <c r="F114" s="4">
        <f>SUMIFS('Job Number'!$Q$2:$Q$290,'Job Number'!$A$2:$A$290,'Product Result'!F$1,'Job Number'!$E$2:$E$290,'Product Result'!$A$112)</f>
        <v>0</v>
      </c>
      <c r="G114" s="4">
        <f>SUMIFS('Job Number'!$Q$2:$Q$290,'Job Number'!$A$2:$A$290,'Product Result'!G$1,'Job Number'!$E$2:$E$290,'Product Result'!$A$112)</f>
        <v>0</v>
      </c>
      <c r="H114" s="4">
        <f>SUMIFS('Job Number'!$Q$2:$Q$290,'Job Number'!$A$2:$A$290,'Product Result'!H$1,'Job Number'!$E$2:$E$290,'Product Result'!$A$112)</f>
        <v>0</v>
      </c>
      <c r="I114" s="4">
        <f>SUMIFS('Job Number'!$Q$2:$Q$290,'Job Number'!$A$2:$A$290,'Product Result'!I$1,'Job Number'!$E$2:$E$290,'Product Result'!$A$112)</f>
        <v>0</v>
      </c>
      <c r="J114" s="4">
        <f>SUMIFS('Job Number'!$Q$2:$Q$290,'Job Number'!$A$2:$A$290,'Product Result'!J$1,'Job Number'!$E$2:$E$290,'Product Result'!$A$112)</f>
        <v>0</v>
      </c>
      <c r="K114" s="4">
        <f>SUMIFS('Job Number'!$Q$2:$Q$290,'Job Number'!$A$2:$A$290,'Product Result'!K$1,'Job Number'!$E$2:$E$290,'Product Result'!$A$112)</f>
        <v>0</v>
      </c>
      <c r="L114" s="4">
        <f>SUMIFS('Job Number'!$Q$2:$Q$290,'Job Number'!$A$2:$A$290,'Product Result'!L$1,'Job Number'!$E$2:$E$290,'Product Result'!$A$112)</f>
        <v>0</v>
      </c>
      <c r="M114" s="4">
        <f>SUMIFS('Job Number'!$Q$2:$Q$290,'Job Number'!$A$2:$A$290,'Product Result'!M$1,'Job Number'!$E$2:$E$290,'Product Result'!$A$112)</f>
        <v>0</v>
      </c>
      <c r="N114" s="4">
        <f>SUMIFS('Job Number'!$Q$2:$Q$290,'Job Number'!$A$2:$A$290,'Product Result'!N$1,'Job Number'!$E$2:$E$290,'Product Result'!$A$112)</f>
        <v>0</v>
      </c>
      <c r="O114" s="4">
        <f>SUMIFS('Job Number'!$Q$2:$Q$290,'Job Number'!$A$2:$A$290,'Product Result'!O$1,'Job Number'!$E$2:$E$290,'Product Result'!$A$112)</f>
        <v>0</v>
      </c>
      <c r="P114" s="4">
        <f>SUMIFS('Job Number'!$Q$2:$Q$290,'Job Number'!$A$2:$A$290,'Product Result'!P$1,'Job Number'!$E$2:$E$290,'Product Result'!$A$112)</f>
        <v>0</v>
      </c>
      <c r="Q114" s="4">
        <f>SUMIFS('Job Number'!$Q$2:$Q$290,'Job Number'!$A$2:$A$290,'Product Result'!Q$1,'Job Number'!$E$2:$E$290,'Product Result'!$A$112)</f>
        <v>0</v>
      </c>
      <c r="R114" s="4">
        <f>SUMIFS('Job Number'!$Q$2:$Q$290,'Job Number'!$A$2:$A$290,'Product Result'!R$1,'Job Number'!$E$2:$E$290,'Product Result'!$A$112)</f>
        <v>0</v>
      </c>
      <c r="S114" s="4">
        <f>SUMIFS('Job Number'!$Q$2:$Q$290,'Job Number'!$A$2:$A$290,'Product Result'!S$1,'Job Number'!$E$2:$E$290,'Product Result'!$A$112)</f>
        <v>0</v>
      </c>
      <c r="T114" s="4">
        <f>SUMIFS('Job Number'!$Q$2:$Q$290,'Job Number'!$A$2:$A$290,'Product Result'!T$1,'Job Number'!$E$2:$E$290,'Product Result'!$A$112)</f>
        <v>0</v>
      </c>
      <c r="U114" s="4">
        <f>SUMIFS('Job Number'!$Q$2:$Q$290,'Job Number'!$A$2:$A$290,'Product Result'!U$1,'Job Number'!$E$2:$E$290,'Product Result'!$A$112)</f>
        <v>0</v>
      </c>
      <c r="V114" s="4">
        <f>SUMIFS('Job Number'!$Q$2:$Q$290,'Job Number'!$A$2:$A$290,'Product Result'!V$1,'Job Number'!$E$2:$E$290,'Product Result'!$A$112)</f>
        <v>0</v>
      </c>
      <c r="W114" s="4">
        <f>SUMIFS('Job Number'!$Q$2:$Q$290,'Job Number'!$A$2:$A$290,'Product Result'!W$1,'Job Number'!$E$2:$E$290,'Product Result'!$A$112)</f>
        <v>0</v>
      </c>
      <c r="X114" s="4">
        <f>SUMIFS('Job Number'!$Q$2:$Q$290,'Job Number'!$A$2:$A$290,'Product Result'!X$1,'Job Number'!$E$2:$E$290,'Product Result'!$A$112)</f>
        <v>0</v>
      </c>
      <c r="Y114" s="4">
        <f>SUMIFS('Job Number'!$Q$2:$Q$290,'Job Number'!$A$2:$A$290,'Product Result'!Y$1,'Job Number'!$E$2:$E$290,'Product Result'!$A$112)</f>
        <v>0</v>
      </c>
      <c r="Z114" s="4">
        <f>SUMIFS('Job Number'!$Q$2:$Q$290,'Job Number'!$A$2:$A$290,'Product Result'!Z$1,'Job Number'!$E$2:$E$290,'Product Result'!$A$112)</f>
        <v>0</v>
      </c>
      <c r="AA114" s="4">
        <f>SUMIFS('Job Number'!$Q$2:$Q$290,'Job Number'!$A$2:$A$290,'Product Result'!AA$1,'Job Number'!$E$2:$E$290,'Product Result'!$A$112)</f>
        <v>0</v>
      </c>
      <c r="AB114" s="4">
        <f>SUMIFS('Job Number'!$Q$2:$Q$290,'Job Number'!$A$2:$A$290,'Product Result'!AB$1,'Job Number'!$E$2:$E$290,'Product Result'!$A$112)</f>
        <v>0</v>
      </c>
      <c r="AC114" s="4">
        <f>SUMIFS('Job Number'!$Q$2:$Q$290,'Job Number'!$A$2:$A$290,'Product Result'!AC$1,'Job Number'!$E$2:$E$290,'Product Result'!$A$112)</f>
        <v>0</v>
      </c>
      <c r="AD114" s="4">
        <f>SUMIFS('Job Number'!$Q$2:$Q$290,'Job Number'!$A$2:$A$290,'Product Result'!AD$1,'Job Number'!$E$2:$E$290,'Product Result'!$A$112)</f>
        <v>0</v>
      </c>
      <c r="AE114" s="4">
        <f>SUMIFS('Job Number'!$Q$2:$Q$290,'Job Number'!$A$2:$A$290,'Product Result'!AE$1,'Job Number'!$E$2:$E$290,'Product Result'!$A$112)</f>
        <v>0</v>
      </c>
      <c r="AF114" s="4">
        <f>SUMIFS('Job Number'!$Q$2:$Q$290,'Job Number'!$A$2:$A$290,'Product Result'!AF$1,'Job Number'!$E$2:$E$290,'Product Result'!$A$112)</f>
        <v>0</v>
      </c>
      <c r="AG114" s="4">
        <f>SUMIFS('Job Number'!$Q$2:$Q$290,'Job Number'!$A$2:$A$290,'Product Result'!AG$1,'Job Number'!$E$2:$E$290,'Product Result'!$A$112)</f>
        <v>0</v>
      </c>
      <c r="AH114" s="4">
        <f>SUMIFS('Job Number'!$Q$2:$Q$290,'Job Number'!$A$2:$A$290,'Product Result'!AH$1,'Job Number'!$E$2:$E$290,'Product Result'!$A$112)</f>
        <v>0</v>
      </c>
    </row>
    <row r="115" spans="1:34" ht="15.75" thickBot="1">
      <c r="B115" s="183">
        <f>IFERROR(B114/B112,0)</f>
        <v>0</v>
      </c>
      <c r="C115" s="1" t="s">
        <v>4</v>
      </c>
      <c r="D115" s="6">
        <f t="shared" ref="D115:AG115" si="22">IFERROR(D114/D112,"")</f>
        <v>0</v>
      </c>
      <c r="E115" s="6" t="str">
        <f t="shared" si="22"/>
        <v/>
      </c>
      <c r="F115" s="6" t="str">
        <f t="shared" si="22"/>
        <v/>
      </c>
      <c r="G115" s="6" t="str">
        <f t="shared" si="22"/>
        <v/>
      </c>
      <c r="H115" s="6" t="str">
        <f t="shared" si="22"/>
        <v/>
      </c>
      <c r="I115" s="6" t="str">
        <f t="shared" si="22"/>
        <v/>
      </c>
      <c r="J115" s="6" t="str">
        <f t="shared" si="22"/>
        <v/>
      </c>
      <c r="K115" s="6" t="str">
        <f t="shared" si="22"/>
        <v/>
      </c>
      <c r="L115" s="6" t="str">
        <f t="shared" si="22"/>
        <v/>
      </c>
      <c r="M115" s="6" t="str">
        <f t="shared" si="22"/>
        <v/>
      </c>
      <c r="N115" s="6" t="str">
        <f t="shared" si="22"/>
        <v/>
      </c>
      <c r="O115" s="6" t="str">
        <f t="shared" si="22"/>
        <v/>
      </c>
      <c r="P115" s="6" t="str">
        <f t="shared" si="22"/>
        <v/>
      </c>
      <c r="Q115" s="6" t="str">
        <f t="shared" si="22"/>
        <v/>
      </c>
      <c r="R115" s="6" t="str">
        <f t="shared" si="22"/>
        <v/>
      </c>
      <c r="S115" s="6" t="str">
        <f t="shared" si="22"/>
        <v/>
      </c>
      <c r="T115" s="6" t="str">
        <f t="shared" si="22"/>
        <v/>
      </c>
      <c r="U115" s="6">
        <f t="shared" si="22"/>
        <v>0</v>
      </c>
      <c r="V115" s="6" t="str">
        <f t="shared" si="22"/>
        <v/>
      </c>
      <c r="W115" s="6" t="str">
        <f t="shared" si="22"/>
        <v/>
      </c>
      <c r="X115" s="6" t="str">
        <f t="shared" si="22"/>
        <v/>
      </c>
      <c r="Y115" s="6" t="str">
        <f t="shared" si="22"/>
        <v/>
      </c>
      <c r="Z115" s="6" t="str">
        <f t="shared" si="22"/>
        <v/>
      </c>
      <c r="AA115" s="6" t="str">
        <f t="shared" si="22"/>
        <v/>
      </c>
      <c r="AB115" s="6" t="str">
        <f t="shared" si="22"/>
        <v/>
      </c>
      <c r="AC115" s="6" t="str">
        <f t="shared" si="22"/>
        <v/>
      </c>
      <c r="AD115" s="6" t="str">
        <f t="shared" si="22"/>
        <v/>
      </c>
      <c r="AE115" s="6">
        <f t="shared" si="22"/>
        <v>0</v>
      </c>
      <c r="AF115" s="6" t="str">
        <f t="shared" si="22"/>
        <v/>
      </c>
      <c r="AG115" s="6" t="str">
        <f t="shared" si="22"/>
        <v/>
      </c>
      <c r="AH115" s="6" t="str">
        <f>IFERROR(AH114/AH112,"")</f>
        <v/>
      </c>
    </row>
    <row r="116" spans="1:34" ht="17.25" customHeight="1" thickBot="1"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</row>
    <row r="117" spans="1:34">
      <c r="A117" s="187" t="str">
        <f>'FG TYPE'!B30</f>
        <v>W03-25040034-Y</v>
      </c>
      <c r="B117" s="64">
        <f>SUM(D117:AG117)</f>
        <v>16885</v>
      </c>
      <c r="C117" s="1" t="s">
        <v>1</v>
      </c>
      <c r="D117" s="4">
        <f>SUMIFS('Job Number'!$K$2:$K$290,'Job Number'!$A$2:$A$290,'Product Result'!D$1,'Job Number'!$E$2:$E$290,'Product Result'!$A$117)</f>
        <v>0</v>
      </c>
      <c r="E117" s="4">
        <f>SUMIFS('Job Number'!$K$2:$K$290,'Job Number'!$A$2:$A$290,'Product Result'!E$1,'Job Number'!$E$2:$E$290,'Product Result'!$A$117)</f>
        <v>0</v>
      </c>
      <c r="F117" s="4">
        <f>SUMIFS('Job Number'!$K$2:$K$290,'Job Number'!$A$2:$A$290,'Product Result'!F$1,'Job Number'!$E$2:$E$290,'Product Result'!$A$117)</f>
        <v>0</v>
      </c>
      <c r="G117" s="4">
        <f>SUMIFS('Job Number'!$K$2:$K$290,'Job Number'!$A$2:$A$290,'Product Result'!G$1,'Job Number'!$E$2:$E$290,'Product Result'!$A$117)</f>
        <v>0</v>
      </c>
      <c r="H117" s="4">
        <f>SUMIFS('Job Number'!$K$2:$K$290,'Job Number'!$A$2:$A$290,'Product Result'!H$1,'Job Number'!$E$2:$E$290,'Product Result'!$A$117)</f>
        <v>0</v>
      </c>
      <c r="I117" s="4">
        <f>SUMIFS('Job Number'!$K$2:$K$290,'Job Number'!$A$2:$A$290,'Product Result'!I$1,'Job Number'!$E$2:$E$290,'Product Result'!$A$117)</f>
        <v>0</v>
      </c>
      <c r="J117" s="4">
        <f>SUMIFS('Job Number'!$K$2:$K$290,'Job Number'!$A$2:$A$290,'Product Result'!J$1,'Job Number'!$E$2:$E$290,'Product Result'!$A$117)</f>
        <v>0</v>
      </c>
      <c r="K117" s="4">
        <f>SUMIFS('Job Number'!$K$2:$K$290,'Job Number'!$A$2:$A$290,'Product Result'!K$1,'Job Number'!$E$2:$E$290,'Product Result'!$A$117)</f>
        <v>0</v>
      </c>
      <c r="L117" s="4">
        <f>SUMIFS('Job Number'!$K$2:$K$290,'Job Number'!$A$2:$A$290,'Product Result'!L$1,'Job Number'!$E$2:$E$290,'Product Result'!$A$117)</f>
        <v>0</v>
      </c>
      <c r="M117" s="4">
        <f>SUMIFS('Job Number'!$K$2:$K$290,'Job Number'!$A$2:$A$290,'Product Result'!M$1,'Job Number'!$E$2:$E$290,'Product Result'!$A$117)</f>
        <v>0</v>
      </c>
      <c r="N117" s="4">
        <f>SUMIFS('Job Number'!$K$2:$K$290,'Job Number'!$A$2:$A$290,'Product Result'!N$1,'Job Number'!$E$2:$E$290,'Product Result'!$A$117)</f>
        <v>0</v>
      </c>
      <c r="O117" s="4">
        <f>SUMIFS('Job Number'!$K$2:$K$290,'Job Number'!$A$2:$A$290,'Product Result'!O$1,'Job Number'!$E$2:$E$290,'Product Result'!$A$117)</f>
        <v>0</v>
      </c>
      <c r="P117" s="4">
        <f>SUMIFS('Job Number'!$K$2:$K$290,'Job Number'!$A$2:$A$290,'Product Result'!P$1,'Job Number'!$E$2:$E$290,'Product Result'!$A$117)</f>
        <v>0</v>
      </c>
      <c r="Q117" s="4">
        <f>SUMIFS('Job Number'!$K$2:$K$290,'Job Number'!$A$2:$A$290,'Product Result'!Q$1,'Job Number'!$E$2:$E$290,'Product Result'!$A$117)</f>
        <v>0</v>
      </c>
      <c r="R117" s="4">
        <f>SUMIFS('Job Number'!$K$2:$K$290,'Job Number'!$A$2:$A$290,'Product Result'!R$1,'Job Number'!$E$2:$E$290,'Product Result'!$A$117)</f>
        <v>0</v>
      </c>
      <c r="S117" s="4">
        <f>SUMIFS('Job Number'!$K$2:$K$290,'Job Number'!$A$2:$A$290,'Product Result'!S$1,'Job Number'!$E$2:$E$290,'Product Result'!$A$117)</f>
        <v>0</v>
      </c>
      <c r="T117" s="4">
        <f>SUMIFS('Job Number'!$K$2:$K$290,'Job Number'!$A$2:$A$290,'Product Result'!T$1,'Job Number'!$E$2:$E$290,'Product Result'!$A$117)</f>
        <v>0</v>
      </c>
      <c r="U117" s="4">
        <f>SUMIFS('Job Number'!$K$2:$K$290,'Job Number'!$A$2:$A$290,'Product Result'!U$1,'Job Number'!$E$2:$E$290,'Product Result'!$A$117)</f>
        <v>1750</v>
      </c>
      <c r="V117" s="4">
        <f>SUMIFS('Job Number'!$K$2:$K$290,'Job Number'!$A$2:$A$290,'Product Result'!V$1,'Job Number'!$E$2:$E$290,'Product Result'!$A$117)</f>
        <v>0</v>
      </c>
      <c r="W117" s="4">
        <f>SUMIFS('Job Number'!$K$2:$K$290,'Job Number'!$A$2:$A$290,'Product Result'!W$1,'Job Number'!$E$2:$E$290,'Product Result'!$A$117)</f>
        <v>0</v>
      </c>
      <c r="X117" s="4">
        <f>SUMIFS('Job Number'!$K$2:$K$290,'Job Number'!$A$2:$A$290,'Product Result'!X$1,'Job Number'!$E$2:$E$290,'Product Result'!$A$117)</f>
        <v>0</v>
      </c>
      <c r="Y117" s="4">
        <f>SUMIFS('Job Number'!$K$2:$K$290,'Job Number'!$A$2:$A$290,'Product Result'!Y$1,'Job Number'!$E$2:$E$290,'Product Result'!$A$117)</f>
        <v>0</v>
      </c>
      <c r="Z117" s="4">
        <f>SUMIFS('Job Number'!$K$2:$K$290,'Job Number'!$A$2:$A$290,'Product Result'!Z$1,'Job Number'!$E$2:$E$290,'Product Result'!$A$117)</f>
        <v>7705</v>
      </c>
      <c r="AA117" s="4">
        <f>SUMIFS('Job Number'!$K$2:$K$290,'Job Number'!$A$2:$A$290,'Product Result'!AA$1,'Job Number'!$E$2:$E$290,'Product Result'!$A$117)</f>
        <v>0</v>
      </c>
      <c r="AB117" s="4">
        <f>SUMIFS('Job Number'!$K$2:$K$290,'Job Number'!$A$2:$A$290,'Product Result'!AB$1,'Job Number'!$E$2:$E$290,'Product Result'!$A$117)</f>
        <v>7430</v>
      </c>
      <c r="AC117" s="4">
        <f>SUMIFS('Job Number'!$K$2:$K$290,'Job Number'!$A$2:$A$290,'Product Result'!AC$1,'Job Number'!$E$2:$E$290,'Product Result'!$A$117)</f>
        <v>0</v>
      </c>
      <c r="AD117" s="4">
        <f>SUMIFS('Job Number'!$K$2:$K$290,'Job Number'!$A$2:$A$290,'Product Result'!AD$1,'Job Number'!$E$2:$E$290,'Product Result'!$A$117)</f>
        <v>0</v>
      </c>
      <c r="AE117" s="4">
        <f>SUMIFS('Job Number'!$K$2:$K$290,'Job Number'!$A$2:$A$290,'Product Result'!AE$1,'Job Number'!$E$2:$E$290,'Product Result'!$A$117)</f>
        <v>0</v>
      </c>
      <c r="AF117" s="4">
        <f>SUMIFS('Job Number'!$K$2:$K$290,'Job Number'!$A$2:$A$290,'Product Result'!AF$1,'Job Number'!$E$2:$E$290,'Product Result'!$A$117)</f>
        <v>0</v>
      </c>
      <c r="AG117" s="4">
        <f>SUMIFS('Job Number'!$K$2:$K$290,'Job Number'!$A$2:$A$290,'Product Result'!AG$1,'Job Number'!$E$2:$E$290,'Product Result'!$A$117)</f>
        <v>0</v>
      </c>
      <c r="AH117" s="4">
        <f>SUMIFS('Job Number'!$K$2:$K$290,'Job Number'!$A$2:$A$290,'Product Result'!AH$1,'Job Number'!$E$2:$E$290,'Product Result'!$A$117)</f>
        <v>0</v>
      </c>
    </row>
    <row r="118" spans="1:34">
      <c r="A118" s="187" t="str">
        <f>'FG TYPE'!C30</f>
        <v>28#*2C+24#*2C+AL+D+</v>
      </c>
      <c r="B118" s="183">
        <f>IFERROR(B117/#REF!,0)</f>
        <v>0</v>
      </c>
      <c r="C118" s="1" t="s">
        <v>2</v>
      </c>
      <c r="D118" s="5" t="str">
        <f>IFERROR(D117/#REF!,"")</f>
        <v/>
      </c>
      <c r="E118" s="5" t="str">
        <f>IFERROR(E117/#REF!,"")</f>
        <v/>
      </c>
      <c r="F118" s="5" t="str">
        <f>IFERROR(F117/#REF!,"")</f>
        <v/>
      </c>
      <c r="G118" s="5" t="str">
        <f>IFERROR(G117/#REF!,"")</f>
        <v/>
      </c>
      <c r="H118" s="5" t="str">
        <f>IFERROR(H117/#REF!,"")</f>
        <v/>
      </c>
      <c r="I118" s="5" t="str">
        <f>IFERROR(I117/#REF!,"")</f>
        <v/>
      </c>
      <c r="J118" s="5" t="str">
        <f>IFERROR(J117/#REF!,"")</f>
        <v/>
      </c>
      <c r="K118" s="5" t="str">
        <f>IFERROR(K117/#REF!,"")</f>
        <v/>
      </c>
      <c r="L118" s="5" t="str">
        <f>IFERROR(L117/#REF!,"")</f>
        <v/>
      </c>
      <c r="M118" s="5" t="str">
        <f>IFERROR(M117/#REF!,"")</f>
        <v/>
      </c>
      <c r="N118" s="5" t="str">
        <f>IFERROR(N117/#REF!,"")</f>
        <v/>
      </c>
      <c r="O118" s="5" t="str">
        <f>IFERROR(O117/#REF!,"")</f>
        <v/>
      </c>
      <c r="P118" s="5" t="str">
        <f>IFERROR(P117/#REF!,"")</f>
        <v/>
      </c>
      <c r="Q118" s="5" t="str">
        <f>IFERROR(Q117/#REF!,"")</f>
        <v/>
      </c>
      <c r="R118" s="5" t="str">
        <f>IFERROR(R117/#REF!,"")</f>
        <v/>
      </c>
      <c r="S118" s="5" t="str">
        <f>IFERROR(S117/#REF!,"")</f>
        <v/>
      </c>
      <c r="T118" s="5" t="str">
        <f>IFERROR(T117/#REF!,"")</f>
        <v/>
      </c>
      <c r="U118" s="5" t="str">
        <f>IFERROR(U117/#REF!,"")</f>
        <v/>
      </c>
      <c r="V118" s="5" t="str">
        <f>IFERROR(V117/#REF!,"")</f>
        <v/>
      </c>
      <c r="W118" s="5" t="str">
        <f>IFERROR(W117/#REF!,"")</f>
        <v/>
      </c>
      <c r="X118" s="5" t="str">
        <f>IFERROR(X117/#REF!,"")</f>
        <v/>
      </c>
      <c r="Y118" s="5" t="str">
        <f>IFERROR(Y117/#REF!,"")</f>
        <v/>
      </c>
      <c r="Z118" s="5" t="str">
        <f>IFERROR(Z117/#REF!,"")</f>
        <v/>
      </c>
      <c r="AA118" s="5" t="str">
        <f>IFERROR(AA117/#REF!,"")</f>
        <v/>
      </c>
      <c r="AB118" s="5" t="str">
        <f>IFERROR(AB117/#REF!,"")</f>
        <v/>
      </c>
      <c r="AC118" s="5" t="str">
        <f>IFERROR(AC117/#REF!,"")</f>
        <v/>
      </c>
      <c r="AD118" s="5" t="str">
        <f>IFERROR(AD117/#REF!,"")</f>
        <v/>
      </c>
      <c r="AE118" s="5" t="str">
        <f>IFERROR(AE117/#REF!,"")</f>
        <v/>
      </c>
      <c r="AF118" s="5" t="str">
        <f>IFERROR(AF117/#REF!,"")</f>
        <v/>
      </c>
      <c r="AG118" s="5" t="str">
        <f>IFERROR(AG117/#REF!,"")</f>
        <v/>
      </c>
      <c r="AH118" s="5" t="str">
        <f>IFERROR(AH117/#REF!,"")</f>
        <v/>
      </c>
    </row>
    <row r="119" spans="1:34">
      <c r="B119" s="64">
        <f>SUM(D119:AG119)-AE119-X119-Q119-J119</f>
        <v>0</v>
      </c>
      <c r="C119" s="1" t="s">
        <v>3</v>
      </c>
      <c r="D119" s="4">
        <f>SUMIFS('Job Number'!$Q$2:$Q$290,'Job Number'!$A$2:$A$290,'Product Result'!D$1,'Job Number'!$E$2:$E$290,'Product Result'!$A$117)</f>
        <v>0</v>
      </c>
      <c r="E119" s="4">
        <f>SUMIFS('Job Number'!$Q$2:$Q$290,'Job Number'!$A$2:$A$290,'Product Result'!E$1,'Job Number'!$E$2:$E$290,'Product Result'!$A$117)</f>
        <v>0</v>
      </c>
      <c r="F119" s="4">
        <f>SUMIFS('Job Number'!$Q$2:$Q$290,'Job Number'!$A$2:$A$290,'Product Result'!F$1,'Job Number'!$E$2:$E$290,'Product Result'!$A$117)</f>
        <v>0</v>
      </c>
      <c r="G119" s="4">
        <f>SUMIFS('Job Number'!$Q$2:$Q$290,'Job Number'!$A$2:$A$290,'Product Result'!G$1,'Job Number'!$E$2:$E$290,'Product Result'!$A$117)</f>
        <v>0</v>
      </c>
      <c r="H119" s="4">
        <f>SUMIFS('Job Number'!$Q$2:$Q$290,'Job Number'!$A$2:$A$290,'Product Result'!H$1,'Job Number'!$E$2:$E$290,'Product Result'!$A$117)</f>
        <v>0</v>
      </c>
      <c r="I119" s="4">
        <f>SUMIFS('Job Number'!$Q$2:$Q$290,'Job Number'!$A$2:$A$290,'Product Result'!I$1,'Job Number'!$E$2:$E$290,'Product Result'!$A$117)</f>
        <v>0</v>
      </c>
      <c r="J119" s="4">
        <f>SUMIFS('Job Number'!$Q$2:$Q$290,'Job Number'!$A$2:$A$290,'Product Result'!J$1,'Job Number'!$E$2:$E$290,'Product Result'!$A$117)</f>
        <v>0</v>
      </c>
      <c r="K119" s="4">
        <f>SUMIFS('Job Number'!$Q$2:$Q$290,'Job Number'!$A$2:$A$290,'Product Result'!K$1,'Job Number'!$E$2:$E$290,'Product Result'!$A$117)</f>
        <v>0</v>
      </c>
      <c r="L119" s="4">
        <f>SUMIFS('Job Number'!$Q$2:$Q$290,'Job Number'!$A$2:$A$290,'Product Result'!L$1,'Job Number'!$E$2:$E$290,'Product Result'!$A$117)</f>
        <v>0</v>
      </c>
      <c r="M119" s="4">
        <f>SUMIFS('Job Number'!$Q$2:$Q$290,'Job Number'!$A$2:$A$290,'Product Result'!M$1,'Job Number'!$E$2:$E$290,'Product Result'!$A$117)</f>
        <v>0</v>
      </c>
      <c r="N119" s="4">
        <f>SUMIFS('Job Number'!$Q$2:$Q$290,'Job Number'!$A$2:$A$290,'Product Result'!N$1,'Job Number'!$E$2:$E$290,'Product Result'!$A$117)</f>
        <v>0</v>
      </c>
      <c r="O119" s="4">
        <f>SUMIFS('Job Number'!$Q$2:$Q$290,'Job Number'!$A$2:$A$290,'Product Result'!O$1,'Job Number'!$E$2:$E$290,'Product Result'!$A$117)</f>
        <v>0</v>
      </c>
      <c r="P119" s="4">
        <f>SUMIFS('Job Number'!$Q$2:$Q$290,'Job Number'!$A$2:$A$290,'Product Result'!P$1,'Job Number'!$E$2:$E$290,'Product Result'!$A$117)</f>
        <v>0</v>
      </c>
      <c r="Q119" s="4">
        <f>SUMIFS('Job Number'!$Q$2:$Q$290,'Job Number'!$A$2:$A$290,'Product Result'!Q$1,'Job Number'!$E$2:$E$290,'Product Result'!$A$117)</f>
        <v>0</v>
      </c>
      <c r="R119" s="4">
        <f>SUMIFS('Job Number'!$Q$2:$Q$290,'Job Number'!$A$2:$A$290,'Product Result'!R$1,'Job Number'!$E$2:$E$290,'Product Result'!$A$117)</f>
        <v>0</v>
      </c>
      <c r="S119" s="4">
        <f>SUMIFS('Job Number'!$Q$2:$Q$290,'Job Number'!$A$2:$A$290,'Product Result'!S$1,'Job Number'!$E$2:$E$290,'Product Result'!$A$117)</f>
        <v>0</v>
      </c>
      <c r="T119" s="4">
        <f>SUMIFS('Job Number'!$Q$2:$Q$290,'Job Number'!$A$2:$A$290,'Product Result'!T$1,'Job Number'!$E$2:$E$290,'Product Result'!$A$117)</f>
        <v>0</v>
      </c>
      <c r="U119" s="4">
        <f>SUMIFS('Job Number'!$Q$2:$Q$290,'Job Number'!$A$2:$A$290,'Product Result'!U$1,'Job Number'!$E$2:$E$290,'Product Result'!$A$117)</f>
        <v>0</v>
      </c>
      <c r="V119" s="4">
        <f>SUMIFS('Job Number'!$Q$2:$Q$290,'Job Number'!$A$2:$A$290,'Product Result'!V$1,'Job Number'!$E$2:$E$290,'Product Result'!$A$117)</f>
        <v>0</v>
      </c>
      <c r="W119" s="4">
        <f>SUMIFS('Job Number'!$Q$2:$Q$290,'Job Number'!$A$2:$A$290,'Product Result'!W$1,'Job Number'!$E$2:$E$290,'Product Result'!$A$117)</f>
        <v>0</v>
      </c>
      <c r="X119" s="4">
        <f>SUMIFS('Job Number'!$Q$2:$Q$290,'Job Number'!$A$2:$A$290,'Product Result'!X$1,'Job Number'!$E$2:$E$290,'Product Result'!$A$117)</f>
        <v>0</v>
      </c>
      <c r="Y119" s="4">
        <f>SUMIFS('Job Number'!$Q$2:$Q$290,'Job Number'!$A$2:$A$290,'Product Result'!Y$1,'Job Number'!$E$2:$E$290,'Product Result'!$A$117)</f>
        <v>0</v>
      </c>
      <c r="Z119" s="4">
        <f>SUMIFS('Job Number'!$Q$2:$Q$290,'Job Number'!$A$2:$A$290,'Product Result'!Z$1,'Job Number'!$E$2:$E$290,'Product Result'!$A$117)</f>
        <v>0</v>
      </c>
      <c r="AA119" s="4">
        <f>SUMIFS('Job Number'!$Q$2:$Q$290,'Job Number'!$A$2:$A$290,'Product Result'!AA$1,'Job Number'!$E$2:$E$290,'Product Result'!$A$117)</f>
        <v>0</v>
      </c>
      <c r="AB119" s="4">
        <f>SUMIFS('Job Number'!$Q$2:$Q$290,'Job Number'!$A$2:$A$290,'Product Result'!AB$1,'Job Number'!$E$2:$E$290,'Product Result'!$A$117)</f>
        <v>0</v>
      </c>
      <c r="AC119" s="4">
        <f>SUMIFS('Job Number'!$Q$2:$Q$290,'Job Number'!$A$2:$A$290,'Product Result'!AC$1,'Job Number'!$E$2:$E$290,'Product Result'!$A$117)</f>
        <v>0</v>
      </c>
      <c r="AD119" s="4">
        <f>SUMIFS('Job Number'!$Q$2:$Q$290,'Job Number'!$A$2:$A$290,'Product Result'!AD$1,'Job Number'!$E$2:$E$290,'Product Result'!$A$117)</f>
        <v>0</v>
      </c>
      <c r="AE119" s="4">
        <f>SUMIFS('Job Number'!$Q$2:$Q$290,'Job Number'!$A$2:$A$290,'Product Result'!AE$1,'Job Number'!$E$2:$E$290,'Product Result'!$A$117)</f>
        <v>0</v>
      </c>
      <c r="AF119" s="4">
        <f>SUMIFS('Job Number'!$Q$2:$Q$290,'Job Number'!$A$2:$A$290,'Product Result'!AF$1,'Job Number'!$E$2:$E$290,'Product Result'!$A$117)</f>
        <v>0</v>
      </c>
      <c r="AG119" s="4">
        <f>SUMIFS('Job Number'!$Q$2:$Q$290,'Job Number'!$A$2:$A$290,'Product Result'!AG$1,'Job Number'!$E$2:$E$290,'Product Result'!$A$117)</f>
        <v>0</v>
      </c>
      <c r="AH119" s="4">
        <f>SUMIFS('Job Number'!$Q$2:$Q$290,'Job Number'!$A$2:$A$290,'Product Result'!AH$1,'Job Number'!$E$2:$E$290,'Product Result'!$A$117)</f>
        <v>0</v>
      </c>
    </row>
    <row r="120" spans="1:34" ht="15.75" thickBot="1">
      <c r="B120" s="183">
        <f>IFERROR(B119/B117,0)</f>
        <v>0</v>
      </c>
      <c r="C120" s="1" t="s">
        <v>4</v>
      </c>
      <c r="D120" s="6" t="str">
        <f t="shared" ref="D120:AG120" si="23">IFERROR(D119/D117,"")</f>
        <v/>
      </c>
      <c r="E120" s="6" t="str">
        <f t="shared" si="23"/>
        <v/>
      </c>
      <c r="F120" s="6" t="str">
        <f t="shared" si="23"/>
        <v/>
      </c>
      <c r="G120" s="6" t="str">
        <f t="shared" si="23"/>
        <v/>
      </c>
      <c r="H120" s="6" t="str">
        <f t="shared" si="23"/>
        <v/>
      </c>
      <c r="I120" s="6" t="str">
        <f t="shared" si="23"/>
        <v/>
      </c>
      <c r="J120" s="6" t="str">
        <f t="shared" si="23"/>
        <v/>
      </c>
      <c r="K120" s="6" t="str">
        <f t="shared" si="23"/>
        <v/>
      </c>
      <c r="L120" s="6" t="str">
        <f t="shared" si="23"/>
        <v/>
      </c>
      <c r="M120" s="6" t="str">
        <f t="shared" si="23"/>
        <v/>
      </c>
      <c r="N120" s="6" t="str">
        <f t="shared" si="23"/>
        <v/>
      </c>
      <c r="O120" s="6" t="str">
        <f t="shared" si="23"/>
        <v/>
      </c>
      <c r="P120" s="6" t="str">
        <f t="shared" si="23"/>
        <v/>
      </c>
      <c r="Q120" s="6" t="str">
        <f t="shared" si="23"/>
        <v/>
      </c>
      <c r="R120" s="6" t="str">
        <f t="shared" si="23"/>
        <v/>
      </c>
      <c r="S120" s="6" t="str">
        <f t="shared" si="23"/>
        <v/>
      </c>
      <c r="T120" s="6" t="str">
        <f t="shared" si="23"/>
        <v/>
      </c>
      <c r="U120" s="6">
        <f t="shared" si="23"/>
        <v>0</v>
      </c>
      <c r="V120" s="6" t="str">
        <f t="shared" si="23"/>
        <v/>
      </c>
      <c r="W120" s="6" t="str">
        <f t="shared" si="23"/>
        <v/>
      </c>
      <c r="X120" s="6" t="str">
        <f t="shared" si="23"/>
        <v/>
      </c>
      <c r="Y120" s="6" t="str">
        <f t="shared" si="23"/>
        <v/>
      </c>
      <c r="Z120" s="6">
        <f t="shared" si="23"/>
        <v>0</v>
      </c>
      <c r="AA120" s="6" t="str">
        <f t="shared" si="23"/>
        <v/>
      </c>
      <c r="AB120" s="6">
        <f t="shared" si="23"/>
        <v>0</v>
      </c>
      <c r="AC120" s="6" t="str">
        <f t="shared" si="23"/>
        <v/>
      </c>
      <c r="AD120" s="6" t="str">
        <f t="shared" si="23"/>
        <v/>
      </c>
      <c r="AE120" s="6" t="str">
        <f t="shared" si="23"/>
        <v/>
      </c>
      <c r="AF120" s="6" t="str">
        <f t="shared" si="23"/>
        <v/>
      </c>
      <c r="AG120" s="6" t="str">
        <f t="shared" si="23"/>
        <v/>
      </c>
      <c r="AH120" s="6" t="str">
        <f>IFERROR(AH119/AH117,"")</f>
        <v/>
      </c>
    </row>
    <row r="121" spans="1:34" ht="15.75" thickBot="1"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</row>
    <row r="122" spans="1:34">
      <c r="A122" s="187" t="str">
        <f>'FG TYPE'!B31</f>
        <v>W03-25040035-Y</v>
      </c>
      <c r="B122" s="64">
        <f>SUM(D122:AG122)</f>
        <v>3352</v>
      </c>
      <c r="C122" s="1" t="s">
        <v>1</v>
      </c>
      <c r="D122" s="4">
        <f>SUMIFS('Job Number'!$K$2:$K$290,'Job Number'!$A$2:$A$290,'Product Result'!D$1,'Job Number'!$E$2:$E$290,'Product Result'!$A$122)</f>
        <v>0</v>
      </c>
      <c r="E122" s="4">
        <f>SUMIFS('Job Number'!$K$2:$K$290,'Job Number'!$A$2:$A$290,'Product Result'!E$1,'Job Number'!$E$2:$E$290,'Product Result'!$A$122)</f>
        <v>0</v>
      </c>
      <c r="F122" s="4">
        <f>SUMIFS('Job Number'!$K$2:$K$290,'Job Number'!$A$2:$A$290,'Product Result'!F$1,'Job Number'!$E$2:$E$290,'Product Result'!$A$122)</f>
        <v>0</v>
      </c>
      <c r="G122" s="4">
        <f>SUMIFS('Job Number'!$K$2:$K$290,'Job Number'!$A$2:$A$290,'Product Result'!G$1,'Job Number'!$E$2:$E$290,'Product Result'!$A$122)</f>
        <v>0</v>
      </c>
      <c r="H122" s="4">
        <f>SUMIFS('Job Number'!$K$2:$K$290,'Job Number'!$A$2:$A$290,'Product Result'!H$1,'Job Number'!$E$2:$E$290,'Product Result'!$A$122)</f>
        <v>2950</v>
      </c>
      <c r="I122" s="4">
        <f>SUMIFS('Job Number'!$K$2:$K$290,'Job Number'!$A$2:$A$290,'Product Result'!I$1,'Job Number'!$E$2:$E$290,'Product Result'!$A$122)</f>
        <v>0</v>
      </c>
      <c r="J122" s="4">
        <f>SUMIFS('Job Number'!$K$2:$K$290,'Job Number'!$A$2:$A$290,'Product Result'!J$1,'Job Number'!$E$2:$E$290,'Product Result'!$A$122)</f>
        <v>0</v>
      </c>
      <c r="K122" s="4">
        <f>SUMIFS('Job Number'!$K$2:$K$290,'Job Number'!$A$2:$A$290,'Product Result'!K$1,'Job Number'!$E$2:$E$290,'Product Result'!$A$122)</f>
        <v>0</v>
      </c>
      <c r="L122" s="4">
        <f>SUMIFS('Job Number'!$K$2:$K$290,'Job Number'!$A$2:$A$290,'Product Result'!L$1,'Job Number'!$E$2:$E$290,'Product Result'!$A$122)</f>
        <v>0</v>
      </c>
      <c r="M122" s="4">
        <f>SUMIFS('Job Number'!$K$2:$K$290,'Job Number'!$A$2:$A$290,'Product Result'!M$1,'Job Number'!$E$2:$E$290,'Product Result'!$A$122)</f>
        <v>0</v>
      </c>
      <c r="N122" s="4">
        <f>SUMIFS('Job Number'!$K$2:$K$290,'Job Number'!$A$2:$A$290,'Product Result'!N$1,'Job Number'!$E$2:$E$290,'Product Result'!$A$122)</f>
        <v>0</v>
      </c>
      <c r="O122" s="4">
        <f>SUMIFS('Job Number'!$K$2:$K$290,'Job Number'!$A$2:$A$290,'Product Result'!O$1,'Job Number'!$E$2:$E$290,'Product Result'!$A$122)</f>
        <v>0</v>
      </c>
      <c r="P122" s="4">
        <f>SUMIFS('Job Number'!$K$2:$K$290,'Job Number'!$A$2:$A$290,'Product Result'!P$1,'Job Number'!$E$2:$E$290,'Product Result'!$A$122)</f>
        <v>0</v>
      </c>
      <c r="Q122" s="4">
        <f>SUMIFS('Job Number'!$K$2:$K$290,'Job Number'!$A$2:$A$290,'Product Result'!Q$1,'Job Number'!$E$2:$E$290,'Product Result'!$A$122)</f>
        <v>0</v>
      </c>
      <c r="R122" s="4">
        <f>SUMIFS('Job Number'!$K$2:$K$290,'Job Number'!$A$2:$A$290,'Product Result'!R$1,'Job Number'!$E$2:$E$290,'Product Result'!$A$122)</f>
        <v>0</v>
      </c>
      <c r="S122" s="4">
        <f>SUMIFS('Job Number'!$K$2:$K$290,'Job Number'!$A$2:$A$290,'Product Result'!S$1,'Job Number'!$E$2:$E$290,'Product Result'!$A$122)</f>
        <v>0</v>
      </c>
      <c r="T122" s="4">
        <f>SUMIFS('Job Number'!$K$2:$K$290,'Job Number'!$A$2:$A$290,'Product Result'!T$1,'Job Number'!$E$2:$E$290,'Product Result'!$A$122)</f>
        <v>0</v>
      </c>
      <c r="U122" s="4">
        <f>SUMIFS('Job Number'!$K$2:$K$290,'Job Number'!$A$2:$A$290,'Product Result'!U$1,'Job Number'!$E$2:$E$290,'Product Result'!$A$122)</f>
        <v>0</v>
      </c>
      <c r="V122" s="4">
        <f>SUMIFS('Job Number'!$K$2:$K$290,'Job Number'!$A$2:$A$290,'Product Result'!V$1,'Job Number'!$E$2:$E$290,'Product Result'!$A$122)</f>
        <v>0</v>
      </c>
      <c r="W122" s="4">
        <f>SUMIFS('Job Number'!$K$2:$K$290,'Job Number'!$A$2:$A$290,'Product Result'!W$1,'Job Number'!$E$2:$E$290,'Product Result'!$A$122)</f>
        <v>0</v>
      </c>
      <c r="X122" s="4">
        <f>SUMIFS('Job Number'!$K$2:$K$290,'Job Number'!$A$2:$A$290,'Product Result'!X$1,'Job Number'!$E$2:$E$290,'Product Result'!$A$122)</f>
        <v>0</v>
      </c>
      <c r="Y122" s="4">
        <f>SUMIFS('Job Number'!$K$2:$K$290,'Job Number'!$A$2:$A$290,'Product Result'!Y$1,'Job Number'!$E$2:$E$290,'Product Result'!$A$122)</f>
        <v>0</v>
      </c>
      <c r="Z122" s="4">
        <f>SUMIFS('Job Number'!$K$2:$K$290,'Job Number'!$A$2:$A$290,'Product Result'!Z$1,'Job Number'!$E$2:$E$290,'Product Result'!$A$122)</f>
        <v>0</v>
      </c>
      <c r="AA122" s="4">
        <f>SUMIFS('Job Number'!$K$2:$K$290,'Job Number'!$A$2:$A$290,'Product Result'!AA$1,'Job Number'!$E$2:$E$290,'Product Result'!$A$122)</f>
        <v>0</v>
      </c>
      <c r="AB122" s="4">
        <f>SUMIFS('Job Number'!$K$2:$K$290,'Job Number'!$A$2:$A$290,'Product Result'!AB$1,'Job Number'!$E$2:$E$290,'Product Result'!$A$122)</f>
        <v>0</v>
      </c>
      <c r="AC122" s="4">
        <f>SUMIFS('Job Number'!$K$2:$K$290,'Job Number'!$A$2:$A$290,'Product Result'!AC$1,'Job Number'!$E$2:$E$290,'Product Result'!$A$122)</f>
        <v>0</v>
      </c>
      <c r="AD122" s="4">
        <f>SUMIFS('Job Number'!$K$2:$K$290,'Job Number'!$A$2:$A$290,'Product Result'!AD$1,'Job Number'!$E$2:$E$290,'Product Result'!$A$122)</f>
        <v>0</v>
      </c>
      <c r="AE122" s="4">
        <f>SUMIFS('Job Number'!$K$2:$K$290,'Job Number'!$A$2:$A$290,'Product Result'!AE$1,'Job Number'!$E$2:$E$290,'Product Result'!$A$122)</f>
        <v>402</v>
      </c>
      <c r="AF122" s="4">
        <f>SUMIFS('Job Number'!$K$2:$K$290,'Job Number'!$A$2:$A$290,'Product Result'!AF$1,'Job Number'!$E$2:$E$290,'Product Result'!$A$122)</f>
        <v>0</v>
      </c>
      <c r="AG122" s="4">
        <f>SUMIFS('Job Number'!$K$2:$K$290,'Job Number'!$A$2:$A$290,'Product Result'!AG$1,'Job Number'!$E$2:$E$290,'Product Result'!$A$122)</f>
        <v>0</v>
      </c>
      <c r="AH122" s="4">
        <f>SUMIFS('Job Number'!$K$2:$K$290,'Job Number'!$A$2:$A$290,'Product Result'!AH$1,'Job Number'!$E$2:$E$290,'Product Result'!$A$122)</f>
        <v>0</v>
      </c>
    </row>
    <row r="123" spans="1:34">
      <c r="A123" s="187" t="str">
        <f>'FG TYPE'!C31</f>
        <v>28#*2C+24#*2C+AL+D+</v>
      </c>
      <c r="B123" s="183">
        <f>IFERROR(B122/#REF!,0)</f>
        <v>0</v>
      </c>
      <c r="C123" s="1" t="s">
        <v>2</v>
      </c>
      <c r="D123" s="5" t="str">
        <f>IFERROR(D122/#REF!,"")</f>
        <v/>
      </c>
      <c r="E123" s="5" t="str">
        <f>IFERROR(E122/#REF!,"")</f>
        <v/>
      </c>
      <c r="F123" s="5" t="str">
        <f>IFERROR(F122/#REF!,"")</f>
        <v/>
      </c>
      <c r="G123" s="5" t="str">
        <f>IFERROR(G122/#REF!,"")</f>
        <v/>
      </c>
      <c r="H123" s="5" t="str">
        <f>IFERROR(H122/#REF!,"")</f>
        <v/>
      </c>
      <c r="I123" s="5" t="str">
        <f>IFERROR(I122/#REF!,"")</f>
        <v/>
      </c>
      <c r="J123" s="5" t="str">
        <f>IFERROR(J122/#REF!,"")</f>
        <v/>
      </c>
      <c r="K123" s="5" t="str">
        <f>IFERROR(K122/#REF!,"")</f>
        <v/>
      </c>
      <c r="L123" s="5" t="str">
        <f>IFERROR(L122/#REF!,"")</f>
        <v/>
      </c>
      <c r="M123" s="5" t="str">
        <f>IFERROR(M122/#REF!,"")</f>
        <v/>
      </c>
      <c r="N123" s="5" t="str">
        <f>IFERROR(N122/#REF!,"")</f>
        <v/>
      </c>
      <c r="O123" s="5" t="str">
        <f>IFERROR(O122/#REF!,"")</f>
        <v/>
      </c>
      <c r="P123" s="5" t="str">
        <f>IFERROR(P122/#REF!,"")</f>
        <v/>
      </c>
      <c r="Q123" s="5" t="str">
        <f>IFERROR(Q122/#REF!,"")</f>
        <v/>
      </c>
      <c r="R123" s="5" t="str">
        <f>IFERROR(R122/#REF!,"")</f>
        <v/>
      </c>
      <c r="S123" s="5" t="str">
        <f>IFERROR(S122/#REF!,"")</f>
        <v/>
      </c>
      <c r="T123" s="5" t="str">
        <f>IFERROR(T122/#REF!,"")</f>
        <v/>
      </c>
      <c r="U123" s="5" t="str">
        <f>IFERROR(U122/#REF!,"")</f>
        <v/>
      </c>
      <c r="V123" s="5" t="str">
        <f>IFERROR(V122/#REF!,"")</f>
        <v/>
      </c>
      <c r="W123" s="5" t="str">
        <f>IFERROR(W122/#REF!,"")</f>
        <v/>
      </c>
      <c r="X123" s="5" t="str">
        <f>IFERROR(X122/#REF!,"")</f>
        <v/>
      </c>
      <c r="Y123" s="5" t="str">
        <f>IFERROR(Y122/#REF!,"")</f>
        <v/>
      </c>
      <c r="Z123" s="5" t="str">
        <f>IFERROR(Z122/#REF!,"")</f>
        <v/>
      </c>
      <c r="AA123" s="5" t="str">
        <f>IFERROR(AA122/#REF!,"")</f>
        <v/>
      </c>
      <c r="AB123" s="5" t="str">
        <f>IFERROR(AB122/#REF!,"")</f>
        <v/>
      </c>
      <c r="AC123" s="5" t="str">
        <f>IFERROR(AC122/#REF!,"")</f>
        <v/>
      </c>
      <c r="AD123" s="5" t="str">
        <f>IFERROR(AD122/#REF!,"")</f>
        <v/>
      </c>
      <c r="AE123" s="5" t="str">
        <f>IFERROR(AE122/#REF!,"")</f>
        <v/>
      </c>
      <c r="AF123" s="5" t="str">
        <f>IFERROR(AF122/#REF!,"")</f>
        <v/>
      </c>
      <c r="AG123" s="5" t="str">
        <f>IFERROR(AG122/#REF!,"")</f>
        <v/>
      </c>
      <c r="AH123" s="5" t="str">
        <f>IFERROR(AH122/#REF!,"")</f>
        <v/>
      </c>
    </row>
    <row r="124" spans="1:34">
      <c r="B124" s="64">
        <f>SUM(D124:AG124)-AE124-X124-Q124-J124</f>
        <v>0</v>
      </c>
      <c r="C124" s="1" t="s">
        <v>3</v>
      </c>
      <c r="D124" s="4">
        <f>SUMIFS('Job Number'!$Q$2:$Q$290,'Job Number'!$A$2:$A$290,'Product Result'!D$1,'Job Number'!$E$2:$E$290,'Product Result'!$A$122)</f>
        <v>0</v>
      </c>
      <c r="E124" s="4">
        <f>SUMIFS('Job Number'!$Q$2:$Q$290,'Job Number'!$A$2:$A$290,'Product Result'!E$1,'Job Number'!$E$2:$E$290,'Product Result'!$A$122)</f>
        <v>0</v>
      </c>
      <c r="F124" s="4">
        <f>SUMIFS('Job Number'!$Q$2:$Q$290,'Job Number'!$A$2:$A$290,'Product Result'!F$1,'Job Number'!$E$2:$E$290,'Product Result'!$A$122)</f>
        <v>0</v>
      </c>
      <c r="G124" s="4">
        <f>SUMIFS('Job Number'!$Q$2:$Q$290,'Job Number'!$A$2:$A$290,'Product Result'!G$1,'Job Number'!$E$2:$E$290,'Product Result'!$A$122)</f>
        <v>0</v>
      </c>
      <c r="H124" s="4">
        <f>SUMIFS('Job Number'!$Q$2:$Q$290,'Job Number'!$A$2:$A$290,'Product Result'!H$1,'Job Number'!$E$2:$E$290,'Product Result'!$A$122)</f>
        <v>0</v>
      </c>
      <c r="I124" s="4">
        <f>SUMIFS('Job Number'!$Q$2:$Q$290,'Job Number'!$A$2:$A$290,'Product Result'!I$1,'Job Number'!$E$2:$E$290,'Product Result'!$A$122)</f>
        <v>0</v>
      </c>
      <c r="J124" s="4">
        <f>SUMIFS('Job Number'!$Q$2:$Q$290,'Job Number'!$A$2:$A$290,'Product Result'!J$1,'Job Number'!$E$2:$E$290,'Product Result'!$A$122)</f>
        <v>0</v>
      </c>
      <c r="K124" s="4">
        <f>SUMIFS('Job Number'!$Q$2:$Q$290,'Job Number'!$A$2:$A$290,'Product Result'!K$1,'Job Number'!$E$2:$E$290,'Product Result'!$A$122)</f>
        <v>0</v>
      </c>
      <c r="L124" s="4">
        <f>SUMIFS('Job Number'!$Q$2:$Q$290,'Job Number'!$A$2:$A$290,'Product Result'!L$1,'Job Number'!$E$2:$E$290,'Product Result'!$A$122)</f>
        <v>0</v>
      </c>
      <c r="M124" s="4">
        <f>SUMIFS('Job Number'!$Q$2:$Q$290,'Job Number'!$A$2:$A$290,'Product Result'!M$1,'Job Number'!$E$2:$E$290,'Product Result'!$A$122)</f>
        <v>0</v>
      </c>
      <c r="N124" s="4">
        <f>SUMIFS('Job Number'!$Q$2:$Q$290,'Job Number'!$A$2:$A$290,'Product Result'!N$1,'Job Number'!$E$2:$E$290,'Product Result'!$A$122)</f>
        <v>0</v>
      </c>
      <c r="O124" s="4">
        <f>SUMIFS('Job Number'!$Q$2:$Q$290,'Job Number'!$A$2:$A$290,'Product Result'!O$1,'Job Number'!$E$2:$E$290,'Product Result'!$A$122)</f>
        <v>0</v>
      </c>
      <c r="P124" s="4">
        <f>SUMIFS('Job Number'!$Q$2:$Q$290,'Job Number'!$A$2:$A$290,'Product Result'!P$1,'Job Number'!$E$2:$E$290,'Product Result'!$A$122)</f>
        <v>0</v>
      </c>
      <c r="Q124" s="4">
        <f>SUMIFS('Job Number'!$Q$2:$Q$290,'Job Number'!$A$2:$A$290,'Product Result'!Q$1,'Job Number'!$E$2:$E$290,'Product Result'!$A$122)</f>
        <v>0</v>
      </c>
      <c r="R124" s="4">
        <f>SUMIFS('Job Number'!$Q$2:$Q$290,'Job Number'!$A$2:$A$290,'Product Result'!R$1,'Job Number'!$E$2:$E$290,'Product Result'!$A$122)</f>
        <v>0</v>
      </c>
      <c r="S124" s="4">
        <f>SUMIFS('Job Number'!$Q$2:$Q$290,'Job Number'!$A$2:$A$290,'Product Result'!S$1,'Job Number'!$E$2:$E$290,'Product Result'!$A$122)</f>
        <v>0</v>
      </c>
      <c r="T124" s="4">
        <f>SUMIFS('Job Number'!$Q$2:$Q$290,'Job Number'!$A$2:$A$290,'Product Result'!T$1,'Job Number'!$E$2:$E$290,'Product Result'!$A$122)</f>
        <v>0</v>
      </c>
      <c r="U124" s="4">
        <f>SUMIFS('Job Number'!$Q$2:$Q$290,'Job Number'!$A$2:$A$290,'Product Result'!U$1,'Job Number'!$E$2:$E$290,'Product Result'!$A$122)</f>
        <v>0</v>
      </c>
      <c r="V124" s="4">
        <f>SUMIFS('Job Number'!$Q$2:$Q$290,'Job Number'!$A$2:$A$290,'Product Result'!V$1,'Job Number'!$E$2:$E$290,'Product Result'!$A$122)</f>
        <v>0</v>
      </c>
      <c r="W124" s="4">
        <f>SUMIFS('Job Number'!$Q$2:$Q$290,'Job Number'!$A$2:$A$290,'Product Result'!W$1,'Job Number'!$E$2:$E$290,'Product Result'!$A$122)</f>
        <v>0</v>
      </c>
      <c r="X124" s="4">
        <f>SUMIFS('Job Number'!$Q$2:$Q$290,'Job Number'!$A$2:$A$290,'Product Result'!X$1,'Job Number'!$E$2:$E$290,'Product Result'!$A$122)</f>
        <v>0</v>
      </c>
      <c r="Y124" s="4">
        <f>SUMIFS('Job Number'!$Q$2:$Q$290,'Job Number'!$A$2:$A$290,'Product Result'!Y$1,'Job Number'!$E$2:$E$290,'Product Result'!$A$122)</f>
        <v>0</v>
      </c>
      <c r="Z124" s="4">
        <f>SUMIFS('Job Number'!$Q$2:$Q$290,'Job Number'!$A$2:$A$290,'Product Result'!Z$1,'Job Number'!$E$2:$E$290,'Product Result'!$A$122)</f>
        <v>0</v>
      </c>
      <c r="AA124" s="4">
        <f>SUMIFS('Job Number'!$Q$2:$Q$290,'Job Number'!$A$2:$A$290,'Product Result'!AA$1,'Job Number'!$E$2:$E$290,'Product Result'!$A$122)</f>
        <v>0</v>
      </c>
      <c r="AB124" s="4">
        <f>SUMIFS('Job Number'!$Q$2:$Q$290,'Job Number'!$A$2:$A$290,'Product Result'!AB$1,'Job Number'!$E$2:$E$290,'Product Result'!$A$122)</f>
        <v>0</v>
      </c>
      <c r="AC124" s="4">
        <f>SUMIFS('Job Number'!$Q$2:$Q$290,'Job Number'!$A$2:$A$290,'Product Result'!AC$1,'Job Number'!$E$2:$E$290,'Product Result'!$A$122)</f>
        <v>0</v>
      </c>
      <c r="AD124" s="4">
        <f>SUMIFS('Job Number'!$Q$2:$Q$290,'Job Number'!$A$2:$A$290,'Product Result'!AD$1,'Job Number'!$E$2:$E$290,'Product Result'!$A$122)</f>
        <v>0</v>
      </c>
      <c r="AE124" s="4">
        <f>SUMIFS('Job Number'!$Q$2:$Q$290,'Job Number'!$A$2:$A$290,'Product Result'!AE$1,'Job Number'!$E$2:$E$290,'Product Result'!$A$122)</f>
        <v>0</v>
      </c>
      <c r="AF124" s="4">
        <f>SUMIFS('Job Number'!$Q$2:$Q$290,'Job Number'!$A$2:$A$290,'Product Result'!AF$1,'Job Number'!$E$2:$E$290,'Product Result'!$A$122)</f>
        <v>0</v>
      </c>
      <c r="AG124" s="4">
        <f>SUMIFS('Job Number'!$Q$2:$Q$290,'Job Number'!$A$2:$A$290,'Product Result'!AG$1,'Job Number'!$E$2:$E$290,'Product Result'!$A$122)</f>
        <v>0</v>
      </c>
      <c r="AH124" s="4">
        <f>SUMIFS('Job Number'!$Q$2:$Q$290,'Job Number'!$A$2:$A$290,'Product Result'!AH$1,'Job Number'!$E$2:$E$290,'Product Result'!$A$122)</f>
        <v>0</v>
      </c>
    </row>
    <row r="125" spans="1:34" ht="15.75" thickBot="1">
      <c r="B125" s="183">
        <f>IFERROR(B124/B122,0)</f>
        <v>0</v>
      </c>
      <c r="C125" s="1" t="s">
        <v>4</v>
      </c>
      <c r="D125" s="6" t="str">
        <f t="shared" ref="D125:AG125" si="24">IFERROR(D124/D122,"")</f>
        <v/>
      </c>
      <c r="E125" s="6" t="str">
        <f t="shared" si="24"/>
        <v/>
      </c>
      <c r="F125" s="6" t="str">
        <f t="shared" si="24"/>
        <v/>
      </c>
      <c r="G125" s="6" t="str">
        <f t="shared" si="24"/>
        <v/>
      </c>
      <c r="H125" s="6">
        <f t="shared" si="24"/>
        <v>0</v>
      </c>
      <c r="I125" s="6" t="str">
        <f t="shared" si="24"/>
        <v/>
      </c>
      <c r="J125" s="6" t="str">
        <f t="shared" si="24"/>
        <v/>
      </c>
      <c r="K125" s="6" t="str">
        <f t="shared" si="24"/>
        <v/>
      </c>
      <c r="L125" s="6" t="str">
        <f t="shared" si="24"/>
        <v/>
      </c>
      <c r="M125" s="6" t="str">
        <f t="shared" si="24"/>
        <v/>
      </c>
      <c r="N125" s="6" t="str">
        <f t="shared" si="24"/>
        <v/>
      </c>
      <c r="O125" s="6" t="str">
        <f t="shared" si="24"/>
        <v/>
      </c>
      <c r="P125" s="6" t="str">
        <f t="shared" si="24"/>
        <v/>
      </c>
      <c r="Q125" s="6" t="str">
        <f t="shared" si="24"/>
        <v/>
      </c>
      <c r="R125" s="6" t="str">
        <f t="shared" si="24"/>
        <v/>
      </c>
      <c r="S125" s="6" t="str">
        <f t="shared" si="24"/>
        <v/>
      </c>
      <c r="T125" s="6" t="str">
        <f t="shared" si="24"/>
        <v/>
      </c>
      <c r="U125" s="6" t="str">
        <f t="shared" si="24"/>
        <v/>
      </c>
      <c r="V125" s="6" t="str">
        <f t="shared" si="24"/>
        <v/>
      </c>
      <c r="W125" s="6" t="str">
        <f t="shared" si="24"/>
        <v/>
      </c>
      <c r="X125" s="6" t="str">
        <f t="shared" si="24"/>
        <v/>
      </c>
      <c r="Y125" s="6" t="str">
        <f t="shared" si="24"/>
        <v/>
      </c>
      <c r="Z125" s="6" t="str">
        <f t="shared" si="24"/>
        <v/>
      </c>
      <c r="AA125" s="6" t="str">
        <f t="shared" si="24"/>
        <v/>
      </c>
      <c r="AB125" s="6" t="str">
        <f t="shared" si="24"/>
        <v/>
      </c>
      <c r="AC125" s="6" t="str">
        <f t="shared" si="24"/>
        <v/>
      </c>
      <c r="AD125" s="6" t="str">
        <f t="shared" si="24"/>
        <v/>
      </c>
      <c r="AE125" s="6">
        <f t="shared" si="24"/>
        <v>0</v>
      </c>
      <c r="AF125" s="6" t="str">
        <f t="shared" si="24"/>
        <v/>
      </c>
      <c r="AG125" s="6" t="str">
        <f t="shared" si="24"/>
        <v/>
      </c>
      <c r="AH125" s="6" t="str">
        <f>IFERROR(AH124/AH122,"")</f>
        <v/>
      </c>
    </row>
    <row r="126" spans="1:34" ht="15.75" thickBot="1"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</row>
    <row r="127" spans="1:34">
      <c r="A127" s="187" t="str">
        <f>'FG TYPE'!B32</f>
        <v>W03-25040036-Y</v>
      </c>
      <c r="B127" s="64">
        <f>SUM(D127:AG127)</f>
        <v>0</v>
      </c>
      <c r="C127" s="1" t="s">
        <v>1</v>
      </c>
      <c r="D127" s="4">
        <f>SUMIFS('Job Number'!$K$2:$K$290,'Job Number'!$A$2:$A$290,'Product Result'!D$1,'Job Number'!$E$2:$E$290,'Product Result'!$A$127)</f>
        <v>0</v>
      </c>
      <c r="E127" s="4">
        <f>SUMIFS('Job Number'!$K$2:$K$290,'Job Number'!$A$2:$A$290,'Product Result'!E$1,'Job Number'!$E$2:$E$290,'Product Result'!$A$127)</f>
        <v>0</v>
      </c>
      <c r="F127" s="4">
        <f>SUMIFS('Job Number'!$K$2:$K$290,'Job Number'!$A$2:$A$290,'Product Result'!F$1,'Job Number'!$E$2:$E$290,'Product Result'!$A$127)</f>
        <v>0</v>
      </c>
      <c r="G127" s="4">
        <f>SUMIFS('Job Number'!$K$2:$K$290,'Job Number'!$A$2:$A$290,'Product Result'!G$1,'Job Number'!$E$2:$E$290,'Product Result'!$A$127)</f>
        <v>0</v>
      </c>
      <c r="H127" s="4">
        <f>SUMIFS('Job Number'!$K$2:$K$290,'Job Number'!$A$2:$A$290,'Product Result'!H$1,'Job Number'!$E$2:$E$290,'Product Result'!$A$127)</f>
        <v>0</v>
      </c>
      <c r="I127" s="4">
        <f>SUMIFS('Job Number'!$K$2:$K$290,'Job Number'!$A$2:$A$290,'Product Result'!I$1,'Job Number'!$E$2:$E$290,'Product Result'!$A$127)</f>
        <v>0</v>
      </c>
      <c r="J127" s="4">
        <f>SUMIFS('Job Number'!$K$2:$K$290,'Job Number'!$A$2:$A$290,'Product Result'!J$1,'Job Number'!$E$2:$E$290,'Product Result'!$A$127)</f>
        <v>0</v>
      </c>
      <c r="K127" s="4">
        <f>SUMIFS('Job Number'!$K$2:$K$290,'Job Number'!$A$2:$A$290,'Product Result'!K$1,'Job Number'!$E$2:$E$290,'Product Result'!$A$127)</f>
        <v>0</v>
      </c>
      <c r="L127" s="4">
        <f>SUMIFS('Job Number'!$K$2:$K$290,'Job Number'!$A$2:$A$290,'Product Result'!L$1,'Job Number'!$E$2:$E$290,'Product Result'!$A$127)</f>
        <v>0</v>
      </c>
      <c r="M127" s="4">
        <f>SUMIFS('Job Number'!$K$2:$K$290,'Job Number'!$A$2:$A$290,'Product Result'!M$1,'Job Number'!$E$2:$E$290,'Product Result'!$A$127)</f>
        <v>0</v>
      </c>
      <c r="N127" s="4">
        <f>SUMIFS('Job Number'!$K$2:$K$290,'Job Number'!$A$2:$A$290,'Product Result'!N$1,'Job Number'!$E$2:$E$290,'Product Result'!$A$127)</f>
        <v>0</v>
      </c>
      <c r="O127" s="4">
        <f>SUMIFS('Job Number'!$K$2:$K$290,'Job Number'!$A$2:$A$290,'Product Result'!O$1,'Job Number'!$E$2:$E$290,'Product Result'!$A$127)</f>
        <v>0</v>
      </c>
      <c r="P127" s="4">
        <f>SUMIFS('Job Number'!$K$2:$K$290,'Job Number'!$A$2:$A$290,'Product Result'!P$1,'Job Number'!$E$2:$E$290,'Product Result'!$A$127)</f>
        <v>0</v>
      </c>
      <c r="Q127" s="4">
        <f>SUMIFS('Job Number'!$K$2:$K$290,'Job Number'!$A$2:$A$290,'Product Result'!Q$1,'Job Number'!$E$2:$E$290,'Product Result'!$A$127)</f>
        <v>0</v>
      </c>
      <c r="R127" s="4">
        <f>SUMIFS('Job Number'!$K$2:$K$290,'Job Number'!$A$2:$A$290,'Product Result'!R$1,'Job Number'!$E$2:$E$290,'Product Result'!$A$127)</f>
        <v>0</v>
      </c>
      <c r="S127" s="4">
        <f>SUMIFS('Job Number'!$K$2:$K$290,'Job Number'!$A$2:$A$290,'Product Result'!S$1,'Job Number'!$E$2:$E$290,'Product Result'!$A$127)</f>
        <v>0</v>
      </c>
      <c r="T127" s="4">
        <f>SUMIFS('Job Number'!$K$2:$K$290,'Job Number'!$A$2:$A$290,'Product Result'!T$1,'Job Number'!$E$2:$E$290,'Product Result'!$A$127)</f>
        <v>0</v>
      </c>
      <c r="U127" s="4">
        <f>SUMIFS('Job Number'!$K$2:$K$290,'Job Number'!$A$2:$A$290,'Product Result'!U$1,'Job Number'!$E$2:$E$290,'Product Result'!$A$127)</f>
        <v>0</v>
      </c>
      <c r="V127" s="4">
        <f>SUMIFS('Job Number'!$K$2:$K$290,'Job Number'!$A$2:$A$290,'Product Result'!V$1,'Job Number'!$E$2:$E$290,'Product Result'!$A$127)</f>
        <v>0</v>
      </c>
      <c r="W127" s="4">
        <f>SUMIFS('Job Number'!$K$2:$K$290,'Job Number'!$A$2:$A$290,'Product Result'!W$1,'Job Number'!$E$2:$E$290,'Product Result'!$A$127)</f>
        <v>0</v>
      </c>
      <c r="X127" s="4">
        <f>SUMIFS('Job Number'!$K$2:$K$290,'Job Number'!$A$2:$A$290,'Product Result'!X$1,'Job Number'!$E$2:$E$290,'Product Result'!$A$127)</f>
        <v>0</v>
      </c>
      <c r="Y127" s="4">
        <f>SUMIFS('Job Number'!$K$2:$K$290,'Job Number'!$A$2:$A$290,'Product Result'!Y$1,'Job Number'!$E$2:$E$290,'Product Result'!$A$127)</f>
        <v>0</v>
      </c>
      <c r="Z127" s="4">
        <f>SUMIFS('Job Number'!$K$2:$K$290,'Job Number'!$A$2:$A$290,'Product Result'!Z$1,'Job Number'!$E$2:$E$290,'Product Result'!$A$127)</f>
        <v>0</v>
      </c>
      <c r="AA127" s="4">
        <f>SUMIFS('Job Number'!$K$2:$K$290,'Job Number'!$A$2:$A$290,'Product Result'!AA$1,'Job Number'!$E$2:$E$290,'Product Result'!$A$127)</f>
        <v>0</v>
      </c>
      <c r="AB127" s="4">
        <f>SUMIFS('Job Number'!$K$2:$K$290,'Job Number'!$A$2:$A$290,'Product Result'!AB$1,'Job Number'!$E$2:$E$290,'Product Result'!$A$127)</f>
        <v>0</v>
      </c>
      <c r="AC127" s="4">
        <f>SUMIFS('Job Number'!$K$2:$K$290,'Job Number'!$A$2:$A$290,'Product Result'!AC$1,'Job Number'!$E$2:$E$290,'Product Result'!$A$127)</f>
        <v>0</v>
      </c>
      <c r="AD127" s="4">
        <f>SUMIFS('Job Number'!$K$2:$K$290,'Job Number'!$A$2:$A$290,'Product Result'!AD$1,'Job Number'!$E$2:$E$290,'Product Result'!$A$127)</f>
        <v>0</v>
      </c>
      <c r="AE127" s="4">
        <f>SUMIFS('Job Number'!$K$2:$K$290,'Job Number'!$A$2:$A$290,'Product Result'!AE$1,'Job Number'!$E$2:$E$290,'Product Result'!$A$127)</f>
        <v>0</v>
      </c>
      <c r="AF127" s="4">
        <f>SUMIFS('Job Number'!$K$2:$K$290,'Job Number'!$A$2:$A$290,'Product Result'!AF$1,'Job Number'!$E$2:$E$290,'Product Result'!$A$127)</f>
        <v>0</v>
      </c>
      <c r="AG127" s="4">
        <f>SUMIFS('Job Number'!$K$2:$K$290,'Job Number'!$A$2:$A$290,'Product Result'!AG$1,'Job Number'!$E$2:$E$290,'Product Result'!$A$127)</f>
        <v>0</v>
      </c>
      <c r="AH127" s="4">
        <f>SUMIFS('Job Number'!$K$2:$K$290,'Job Number'!$A$2:$A$290,'Product Result'!AH$1,'Job Number'!$E$2:$E$290,'Product Result'!$A$127)</f>
        <v>0</v>
      </c>
    </row>
    <row r="128" spans="1:34">
      <c r="A128" s="187" t="str">
        <f>'FG TYPE'!C32</f>
        <v>28#*2C+28#*2C+AL+D+</v>
      </c>
      <c r="B128" s="183">
        <f>IFERROR(B127/#REF!,0)</f>
        <v>0</v>
      </c>
      <c r="C128" s="1" t="s">
        <v>2</v>
      </c>
      <c r="D128" s="5" t="str">
        <f>IFERROR(D127/#REF!,"")</f>
        <v/>
      </c>
      <c r="E128" s="5" t="str">
        <f>IFERROR(E127/#REF!,"")</f>
        <v/>
      </c>
      <c r="F128" s="5" t="str">
        <f>IFERROR(F127/#REF!,"")</f>
        <v/>
      </c>
      <c r="G128" s="5" t="str">
        <f>IFERROR(G127/#REF!,"")</f>
        <v/>
      </c>
      <c r="H128" s="5" t="str">
        <f>IFERROR(H127/#REF!,"")</f>
        <v/>
      </c>
      <c r="I128" s="5" t="str">
        <f>IFERROR(I127/#REF!,"")</f>
        <v/>
      </c>
      <c r="J128" s="5" t="str">
        <f>IFERROR(J127/#REF!,"")</f>
        <v/>
      </c>
      <c r="K128" s="5" t="str">
        <f>IFERROR(K127/#REF!,"")</f>
        <v/>
      </c>
      <c r="L128" s="5" t="str">
        <f>IFERROR(L127/#REF!,"")</f>
        <v/>
      </c>
      <c r="M128" s="5" t="str">
        <f>IFERROR(M127/#REF!,"")</f>
        <v/>
      </c>
      <c r="N128" s="5" t="str">
        <f>IFERROR(N127/#REF!,"")</f>
        <v/>
      </c>
      <c r="O128" s="5" t="str">
        <f>IFERROR(O127/#REF!,"")</f>
        <v/>
      </c>
      <c r="P128" s="5" t="str">
        <f>IFERROR(P127/#REF!,"")</f>
        <v/>
      </c>
      <c r="Q128" s="5" t="str">
        <f>IFERROR(Q127/#REF!,"")</f>
        <v/>
      </c>
      <c r="R128" s="5" t="str">
        <f>IFERROR(R127/#REF!,"")</f>
        <v/>
      </c>
      <c r="S128" s="5" t="str">
        <f>IFERROR(S127/#REF!,"")</f>
        <v/>
      </c>
      <c r="T128" s="5" t="str">
        <f>IFERROR(T127/#REF!,"")</f>
        <v/>
      </c>
      <c r="U128" s="5" t="str">
        <f>IFERROR(U127/#REF!,"")</f>
        <v/>
      </c>
      <c r="V128" s="5" t="str">
        <f>IFERROR(V127/#REF!,"")</f>
        <v/>
      </c>
      <c r="W128" s="5" t="str">
        <f>IFERROR(W127/#REF!,"")</f>
        <v/>
      </c>
      <c r="X128" s="5" t="str">
        <f>IFERROR(X127/#REF!,"")</f>
        <v/>
      </c>
      <c r="Y128" s="5" t="str">
        <f>IFERROR(Y127/#REF!,"")</f>
        <v/>
      </c>
      <c r="Z128" s="5" t="str">
        <f>IFERROR(Z127/#REF!,"")</f>
        <v/>
      </c>
      <c r="AA128" s="5" t="str">
        <f>IFERROR(AA127/#REF!,"")</f>
        <v/>
      </c>
      <c r="AB128" s="5" t="str">
        <f>IFERROR(AB127/#REF!,"")</f>
        <v/>
      </c>
      <c r="AC128" s="5" t="str">
        <f>IFERROR(AC127/#REF!,"")</f>
        <v/>
      </c>
      <c r="AD128" s="5" t="str">
        <f>IFERROR(AD127/#REF!,"")</f>
        <v/>
      </c>
      <c r="AE128" s="5" t="str">
        <f>IFERROR(AE127/#REF!,"")</f>
        <v/>
      </c>
      <c r="AF128" s="5" t="str">
        <f>IFERROR(AF127/#REF!,"")</f>
        <v/>
      </c>
      <c r="AG128" s="5" t="str">
        <f>IFERROR(AG127/#REF!,"")</f>
        <v/>
      </c>
      <c r="AH128" s="5" t="str">
        <f>IFERROR(AH127/#REF!,"")</f>
        <v/>
      </c>
    </row>
    <row r="129" spans="1:34">
      <c r="B129" s="64">
        <f>SUM(D129:AG129)-AG129-Z129-S129-L129</f>
        <v>0</v>
      </c>
      <c r="C129" s="1" t="s">
        <v>3</v>
      </c>
      <c r="D129" s="4">
        <f>SUMIFS('Job Number'!$Q$2:$Q$290,'Job Number'!$A$2:$A$290,'Product Result'!D$1,'Job Number'!$E$2:$E$290,'Product Result'!$A$127)</f>
        <v>0</v>
      </c>
      <c r="E129" s="4">
        <f>SUMIFS('Job Number'!$Q$2:$Q$290,'Job Number'!$A$2:$A$290,'Product Result'!E$1,'Job Number'!$E$2:$E$290,'Product Result'!$A$127)</f>
        <v>0</v>
      </c>
      <c r="F129" s="4">
        <f>SUMIFS('Job Number'!$Q$2:$Q$290,'Job Number'!$A$2:$A$290,'Product Result'!F$1,'Job Number'!$E$2:$E$290,'Product Result'!$A$127)</f>
        <v>0</v>
      </c>
      <c r="G129" s="4">
        <f>SUMIFS('Job Number'!$Q$2:$Q$290,'Job Number'!$A$2:$A$290,'Product Result'!G$1,'Job Number'!$E$2:$E$290,'Product Result'!$A$127)</f>
        <v>0</v>
      </c>
      <c r="H129" s="4">
        <f>SUMIFS('Job Number'!$Q$2:$Q$290,'Job Number'!$A$2:$A$290,'Product Result'!H$1,'Job Number'!$E$2:$E$290,'Product Result'!$A$127)</f>
        <v>0</v>
      </c>
      <c r="I129" s="4">
        <f>SUMIFS('Job Number'!$Q$2:$Q$290,'Job Number'!$A$2:$A$290,'Product Result'!I$1,'Job Number'!$E$2:$E$290,'Product Result'!$A$127)</f>
        <v>0</v>
      </c>
      <c r="J129" s="4">
        <f>SUMIFS('Job Number'!$Q$2:$Q$290,'Job Number'!$A$2:$A$290,'Product Result'!J$1,'Job Number'!$E$2:$E$290,'Product Result'!$A$127)</f>
        <v>0</v>
      </c>
      <c r="K129" s="4">
        <f>SUMIFS('Job Number'!$Q$2:$Q$290,'Job Number'!$A$2:$A$290,'Product Result'!K$1,'Job Number'!$E$2:$E$290,'Product Result'!$A$127)</f>
        <v>0</v>
      </c>
      <c r="L129" s="4">
        <f>SUMIFS('Job Number'!$Q$2:$Q$290,'Job Number'!$A$2:$A$290,'Product Result'!L$1,'Job Number'!$E$2:$E$290,'Product Result'!$A$127)</f>
        <v>0</v>
      </c>
      <c r="M129" s="4">
        <f>SUMIFS('Job Number'!$Q$2:$Q$290,'Job Number'!$A$2:$A$290,'Product Result'!M$1,'Job Number'!$E$2:$E$290,'Product Result'!$A$127)</f>
        <v>0</v>
      </c>
      <c r="N129" s="4">
        <f>SUMIFS('Job Number'!$Q$2:$Q$290,'Job Number'!$A$2:$A$290,'Product Result'!N$1,'Job Number'!$E$2:$E$290,'Product Result'!$A$127)</f>
        <v>0</v>
      </c>
      <c r="O129" s="4">
        <f>SUMIFS('Job Number'!$Q$2:$Q$290,'Job Number'!$A$2:$A$290,'Product Result'!O$1,'Job Number'!$E$2:$E$290,'Product Result'!$A$127)</f>
        <v>0</v>
      </c>
      <c r="P129" s="4">
        <f>SUMIFS('Job Number'!$Q$2:$Q$290,'Job Number'!$A$2:$A$290,'Product Result'!P$1,'Job Number'!$E$2:$E$290,'Product Result'!$A$127)</f>
        <v>0</v>
      </c>
      <c r="Q129" s="4">
        <f>SUMIFS('Job Number'!$Q$2:$Q$290,'Job Number'!$A$2:$A$290,'Product Result'!Q$1,'Job Number'!$E$2:$E$290,'Product Result'!$A$127)</f>
        <v>0</v>
      </c>
      <c r="R129" s="4">
        <f>SUMIFS('Job Number'!$Q$2:$Q$290,'Job Number'!$A$2:$A$290,'Product Result'!R$1,'Job Number'!$E$2:$E$290,'Product Result'!$A$127)</f>
        <v>0</v>
      </c>
      <c r="S129" s="4">
        <f>SUMIFS('Job Number'!$Q$2:$Q$290,'Job Number'!$A$2:$A$290,'Product Result'!S$1,'Job Number'!$E$2:$E$290,'Product Result'!$A$127)</f>
        <v>0</v>
      </c>
      <c r="T129" s="4">
        <f>SUMIFS('Job Number'!$Q$2:$Q$290,'Job Number'!$A$2:$A$290,'Product Result'!T$1,'Job Number'!$E$2:$E$290,'Product Result'!$A$127)</f>
        <v>0</v>
      </c>
      <c r="U129" s="4">
        <f>SUMIFS('Job Number'!$Q$2:$Q$290,'Job Number'!$A$2:$A$290,'Product Result'!U$1,'Job Number'!$E$2:$E$290,'Product Result'!$A$127)</f>
        <v>0</v>
      </c>
      <c r="V129" s="4">
        <f>SUMIFS('Job Number'!$Q$2:$Q$290,'Job Number'!$A$2:$A$290,'Product Result'!V$1,'Job Number'!$E$2:$E$290,'Product Result'!$A$127)</f>
        <v>0</v>
      </c>
      <c r="W129" s="4">
        <f>SUMIFS('Job Number'!$Q$2:$Q$290,'Job Number'!$A$2:$A$290,'Product Result'!W$1,'Job Number'!$E$2:$E$290,'Product Result'!$A$127)</f>
        <v>0</v>
      </c>
      <c r="X129" s="4">
        <f>SUMIFS('Job Number'!$Q$2:$Q$290,'Job Number'!$A$2:$A$290,'Product Result'!X$1,'Job Number'!$E$2:$E$290,'Product Result'!$A$127)</f>
        <v>0</v>
      </c>
      <c r="Y129" s="4">
        <f>SUMIFS('Job Number'!$Q$2:$Q$290,'Job Number'!$A$2:$A$290,'Product Result'!Y$1,'Job Number'!$E$2:$E$290,'Product Result'!$A$127)</f>
        <v>0</v>
      </c>
      <c r="Z129" s="4">
        <f>SUMIFS('Job Number'!$Q$2:$Q$290,'Job Number'!$A$2:$A$290,'Product Result'!Z$1,'Job Number'!$E$2:$E$290,'Product Result'!$A$127)</f>
        <v>0</v>
      </c>
      <c r="AA129" s="4">
        <f>SUMIFS('Job Number'!$Q$2:$Q$290,'Job Number'!$A$2:$A$290,'Product Result'!AA$1,'Job Number'!$E$2:$E$290,'Product Result'!$A$127)</f>
        <v>0</v>
      </c>
      <c r="AB129" s="4">
        <f>SUMIFS('Job Number'!$Q$2:$Q$290,'Job Number'!$A$2:$A$290,'Product Result'!AB$1,'Job Number'!$E$2:$E$290,'Product Result'!$A$127)</f>
        <v>0</v>
      </c>
      <c r="AC129" s="4">
        <f>SUMIFS('Job Number'!$Q$2:$Q$290,'Job Number'!$A$2:$A$290,'Product Result'!AC$1,'Job Number'!$E$2:$E$290,'Product Result'!$A$127)</f>
        <v>0</v>
      </c>
      <c r="AD129" s="4">
        <f>SUMIFS('Job Number'!$Q$2:$Q$290,'Job Number'!$A$2:$A$290,'Product Result'!AD$1,'Job Number'!$E$2:$E$290,'Product Result'!$A$127)</f>
        <v>0</v>
      </c>
      <c r="AE129" s="4">
        <f>SUMIFS('Job Number'!$Q$2:$Q$290,'Job Number'!$A$2:$A$290,'Product Result'!AE$1,'Job Number'!$E$2:$E$290,'Product Result'!$A$127)</f>
        <v>0</v>
      </c>
      <c r="AF129" s="4">
        <f>SUMIFS('Job Number'!$Q$2:$Q$290,'Job Number'!$A$2:$A$290,'Product Result'!AF$1,'Job Number'!$E$2:$E$290,'Product Result'!$A$127)</f>
        <v>0</v>
      </c>
      <c r="AG129" s="4">
        <f>SUMIFS('Job Number'!$Q$2:$Q$290,'Job Number'!$A$2:$A$290,'Product Result'!AG$1,'Job Number'!$E$2:$E$290,'Product Result'!$A$127)</f>
        <v>0</v>
      </c>
      <c r="AH129" s="4">
        <f>SUMIFS('Job Number'!$Q$2:$Q$290,'Job Number'!$A$2:$A$290,'Product Result'!AH$1,'Job Number'!$E$2:$E$290,'Product Result'!$A$127)</f>
        <v>0</v>
      </c>
    </row>
    <row r="130" spans="1:34" ht="15.75" thickBot="1">
      <c r="B130" s="183">
        <f>IFERROR(B129/B127,0)</f>
        <v>0</v>
      </c>
      <c r="C130" s="1" t="s">
        <v>4</v>
      </c>
      <c r="D130" s="6" t="str">
        <f t="shared" ref="D130:AG130" si="25">IFERROR(D129/D127,"")</f>
        <v/>
      </c>
      <c r="E130" s="6" t="str">
        <f t="shared" si="25"/>
        <v/>
      </c>
      <c r="F130" s="6" t="str">
        <f t="shared" si="25"/>
        <v/>
      </c>
      <c r="G130" s="6" t="str">
        <f t="shared" si="25"/>
        <v/>
      </c>
      <c r="H130" s="6" t="str">
        <f t="shared" si="25"/>
        <v/>
      </c>
      <c r="I130" s="6" t="str">
        <f t="shared" si="25"/>
        <v/>
      </c>
      <c r="J130" s="6" t="str">
        <f t="shared" si="25"/>
        <v/>
      </c>
      <c r="K130" s="6" t="str">
        <f t="shared" si="25"/>
        <v/>
      </c>
      <c r="L130" s="6" t="str">
        <f t="shared" si="25"/>
        <v/>
      </c>
      <c r="M130" s="6" t="str">
        <f t="shared" si="25"/>
        <v/>
      </c>
      <c r="N130" s="6" t="str">
        <f t="shared" si="25"/>
        <v/>
      </c>
      <c r="O130" s="6" t="str">
        <f t="shared" si="25"/>
        <v/>
      </c>
      <c r="P130" s="6" t="str">
        <f t="shared" si="25"/>
        <v/>
      </c>
      <c r="Q130" s="6" t="str">
        <f t="shared" si="25"/>
        <v/>
      </c>
      <c r="R130" s="6" t="str">
        <f t="shared" si="25"/>
        <v/>
      </c>
      <c r="S130" s="6" t="str">
        <f t="shared" si="25"/>
        <v/>
      </c>
      <c r="T130" s="6" t="str">
        <f t="shared" si="25"/>
        <v/>
      </c>
      <c r="U130" s="6" t="str">
        <f t="shared" si="25"/>
        <v/>
      </c>
      <c r="V130" s="6" t="str">
        <f t="shared" si="25"/>
        <v/>
      </c>
      <c r="W130" s="6" t="str">
        <f t="shared" si="25"/>
        <v/>
      </c>
      <c r="X130" s="6" t="str">
        <f t="shared" si="25"/>
        <v/>
      </c>
      <c r="Y130" s="6" t="str">
        <f t="shared" si="25"/>
        <v/>
      </c>
      <c r="Z130" s="6" t="str">
        <f t="shared" si="25"/>
        <v/>
      </c>
      <c r="AA130" s="6" t="str">
        <f t="shared" si="25"/>
        <v/>
      </c>
      <c r="AB130" s="6" t="str">
        <f t="shared" si="25"/>
        <v/>
      </c>
      <c r="AC130" s="6" t="str">
        <f t="shared" si="25"/>
        <v/>
      </c>
      <c r="AD130" s="6" t="str">
        <f t="shared" si="25"/>
        <v/>
      </c>
      <c r="AE130" s="6" t="str">
        <f t="shared" si="25"/>
        <v/>
      </c>
      <c r="AF130" s="6" t="str">
        <f t="shared" si="25"/>
        <v/>
      </c>
      <c r="AG130" s="6" t="str">
        <f t="shared" si="25"/>
        <v/>
      </c>
      <c r="AH130" s="6" t="str">
        <f>IFERROR(AH129/AH127,"")</f>
        <v/>
      </c>
    </row>
    <row r="131" spans="1:34" ht="15.75" thickBot="1"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</row>
    <row r="132" spans="1:34">
      <c r="A132" s="187" t="str">
        <f>'FG TYPE'!B33</f>
        <v>W03-25040037-Y</v>
      </c>
      <c r="B132" s="64">
        <f>SUM(D132:AG132)</f>
        <v>0</v>
      </c>
      <c r="C132" s="1" t="s">
        <v>8</v>
      </c>
      <c r="D132" s="4">
        <f>SUMIFS('Job Number'!$K$2:$K$290,'Job Number'!$A$2:$A$290,'Product Result'!D$1,'Job Number'!$E$2:$E$290,'Product Result'!$A$132)</f>
        <v>0</v>
      </c>
      <c r="E132" s="4">
        <f>SUMIFS('Job Number'!$K$2:$K$290,'Job Number'!$A$2:$A$290,'Product Result'!E$1,'Job Number'!$E$2:$E$290,'Product Result'!$A$132)</f>
        <v>0</v>
      </c>
      <c r="F132" s="4">
        <f>SUMIFS('Job Number'!$K$2:$K$290,'Job Number'!$A$2:$A$290,'Product Result'!F$1,'Job Number'!$E$2:$E$290,'Product Result'!$A$132)</f>
        <v>0</v>
      </c>
      <c r="G132" s="4">
        <f>SUMIFS('Job Number'!$K$2:$K$290,'Job Number'!$A$2:$A$290,'Product Result'!G$1,'Job Number'!$E$2:$E$290,'Product Result'!$A$132)</f>
        <v>0</v>
      </c>
      <c r="H132" s="4">
        <f>SUMIFS('Job Number'!$K$2:$K$290,'Job Number'!$A$2:$A$290,'Product Result'!H$1,'Job Number'!$E$2:$E$290,'Product Result'!$A$132)</f>
        <v>0</v>
      </c>
      <c r="I132" s="4">
        <f>SUMIFS('Job Number'!$K$2:$K$290,'Job Number'!$A$2:$A$290,'Product Result'!I$1,'Job Number'!$E$2:$E$290,'Product Result'!$A$132)</f>
        <v>0</v>
      </c>
      <c r="J132" s="4">
        <f>SUMIFS('Job Number'!$K$2:$K$290,'Job Number'!$A$2:$A$290,'Product Result'!J$1,'Job Number'!$E$2:$E$290,'Product Result'!$A$132)</f>
        <v>0</v>
      </c>
      <c r="K132" s="4">
        <f>SUMIFS('Job Number'!$K$2:$K$290,'Job Number'!$A$2:$A$290,'Product Result'!K$1,'Job Number'!$E$2:$E$290,'Product Result'!$A$132)</f>
        <v>0</v>
      </c>
      <c r="L132" s="4">
        <f>SUMIFS('Job Number'!$K$2:$K$290,'Job Number'!$A$2:$A$290,'Product Result'!L$1,'Job Number'!$E$2:$E$290,'Product Result'!$A$132)</f>
        <v>0</v>
      </c>
      <c r="M132" s="4">
        <f>SUMIFS('Job Number'!$K$2:$K$290,'Job Number'!$A$2:$A$290,'Product Result'!M$1,'Job Number'!$E$2:$E$290,'Product Result'!$A$132)</f>
        <v>0</v>
      </c>
      <c r="N132" s="4">
        <f>SUMIFS('Job Number'!$K$2:$K$290,'Job Number'!$A$2:$A$290,'Product Result'!N$1,'Job Number'!$E$2:$E$290,'Product Result'!$A$132)</f>
        <v>0</v>
      </c>
      <c r="O132" s="4">
        <f>SUMIFS('Job Number'!$K$2:$K$290,'Job Number'!$A$2:$A$290,'Product Result'!O$1,'Job Number'!$E$2:$E$290,'Product Result'!$A$132)</f>
        <v>0</v>
      </c>
      <c r="P132" s="4">
        <f>SUMIFS('Job Number'!$K$2:$K$290,'Job Number'!$A$2:$A$290,'Product Result'!P$1,'Job Number'!$E$2:$E$290,'Product Result'!$A$132)</f>
        <v>0</v>
      </c>
      <c r="Q132" s="4">
        <f>SUMIFS('Job Number'!$K$2:$K$290,'Job Number'!$A$2:$A$290,'Product Result'!Q$1,'Job Number'!$E$2:$E$290,'Product Result'!$A$132)</f>
        <v>0</v>
      </c>
      <c r="R132" s="4">
        <f>SUMIFS('Job Number'!$K$2:$K$290,'Job Number'!$A$2:$A$290,'Product Result'!R$1,'Job Number'!$E$2:$E$290,'Product Result'!$A$132)</f>
        <v>0</v>
      </c>
      <c r="S132" s="4">
        <f>SUMIFS('Job Number'!$K$2:$K$290,'Job Number'!$A$2:$A$290,'Product Result'!S$1,'Job Number'!$E$2:$E$290,'Product Result'!$A$132)</f>
        <v>0</v>
      </c>
      <c r="T132" s="4">
        <f>SUMIFS('Job Number'!$K$2:$K$290,'Job Number'!$A$2:$A$290,'Product Result'!T$1,'Job Number'!$E$2:$E$290,'Product Result'!$A$132)</f>
        <v>0</v>
      </c>
      <c r="U132" s="4">
        <f>SUMIFS('Job Number'!$K$2:$K$290,'Job Number'!$A$2:$A$290,'Product Result'!U$1,'Job Number'!$E$2:$E$290,'Product Result'!$A$132)</f>
        <v>0</v>
      </c>
      <c r="V132" s="4">
        <f>SUMIFS('Job Number'!$K$2:$K$290,'Job Number'!$A$2:$A$290,'Product Result'!V$1,'Job Number'!$E$2:$E$290,'Product Result'!$A$132)</f>
        <v>0</v>
      </c>
      <c r="W132" s="4">
        <f>SUMIFS('Job Number'!$K$2:$K$290,'Job Number'!$A$2:$A$290,'Product Result'!W$1,'Job Number'!$E$2:$E$290,'Product Result'!$A$132)</f>
        <v>0</v>
      </c>
      <c r="X132" s="4">
        <f>SUMIFS('Job Number'!$K$2:$K$290,'Job Number'!$A$2:$A$290,'Product Result'!X$1,'Job Number'!$E$2:$E$290,'Product Result'!$A$132)</f>
        <v>0</v>
      </c>
      <c r="Y132" s="4">
        <f>SUMIFS('Job Number'!$K$2:$K$290,'Job Number'!$A$2:$A$290,'Product Result'!Y$1,'Job Number'!$E$2:$E$290,'Product Result'!$A$132)</f>
        <v>0</v>
      </c>
      <c r="Z132" s="4">
        <f>SUMIFS('Job Number'!$K$2:$K$290,'Job Number'!$A$2:$A$290,'Product Result'!Z$1,'Job Number'!$E$2:$E$290,'Product Result'!$A$132)</f>
        <v>0</v>
      </c>
      <c r="AA132" s="4">
        <f>SUMIFS('Job Number'!$K$2:$K$290,'Job Number'!$A$2:$A$290,'Product Result'!AA$1,'Job Number'!$E$2:$E$290,'Product Result'!$A$132)</f>
        <v>0</v>
      </c>
      <c r="AB132" s="4">
        <f>SUMIFS('Job Number'!$K$2:$K$290,'Job Number'!$A$2:$A$290,'Product Result'!AB$1,'Job Number'!$E$2:$E$290,'Product Result'!$A$132)</f>
        <v>0</v>
      </c>
      <c r="AC132" s="4">
        <f>SUMIFS('Job Number'!$K$2:$K$290,'Job Number'!$A$2:$A$290,'Product Result'!AC$1,'Job Number'!$E$2:$E$290,'Product Result'!$A$132)</f>
        <v>0</v>
      </c>
      <c r="AD132" s="4">
        <f>SUMIFS('Job Number'!$K$2:$K$290,'Job Number'!$A$2:$A$290,'Product Result'!AD$1,'Job Number'!$E$2:$E$290,'Product Result'!$A$132)</f>
        <v>0</v>
      </c>
      <c r="AE132" s="4">
        <f>SUMIFS('Job Number'!$K$2:$K$290,'Job Number'!$A$2:$A$290,'Product Result'!AE$1,'Job Number'!$E$2:$E$290,'Product Result'!$A$132)</f>
        <v>0</v>
      </c>
      <c r="AF132" s="4">
        <f>SUMIFS('Job Number'!$K$2:$K$290,'Job Number'!$A$2:$A$290,'Product Result'!AF$1,'Job Number'!$E$2:$E$290,'Product Result'!$A$132)</f>
        <v>0</v>
      </c>
      <c r="AG132" s="4">
        <f>SUMIFS('Job Number'!$K$2:$K$290,'Job Number'!$A$2:$A$290,'Product Result'!AG$1,'Job Number'!$E$2:$E$290,'Product Result'!$A$132)</f>
        <v>0</v>
      </c>
      <c r="AH132" s="4">
        <f>SUMIFS('Job Number'!$K$2:$K$290,'Job Number'!$A$2:$A$290,'Product Result'!AH$1,'Job Number'!$E$2:$E$290,'Product Result'!$A$132)</f>
        <v>0</v>
      </c>
    </row>
    <row r="133" spans="1:34">
      <c r="A133" s="187" t="str">
        <f>'FG TYPE'!C33</f>
        <v>28#*2C+28#*2C+AL+D+</v>
      </c>
      <c r="B133" s="183">
        <f>IFERROR(B132/#REF!,0)</f>
        <v>0</v>
      </c>
      <c r="C133" s="1" t="s">
        <v>10</v>
      </c>
      <c r="D133" s="5" t="str">
        <f>IFERROR(D132/#REF!,"")</f>
        <v/>
      </c>
      <c r="E133" s="5" t="str">
        <f>IFERROR(E132/#REF!,"")</f>
        <v/>
      </c>
      <c r="F133" s="5" t="str">
        <f>IFERROR(F132/#REF!,"")</f>
        <v/>
      </c>
      <c r="G133" s="5" t="str">
        <f>IFERROR(G132/#REF!,"")</f>
        <v/>
      </c>
      <c r="H133" s="5" t="str">
        <f>IFERROR(H132/#REF!,"")</f>
        <v/>
      </c>
      <c r="I133" s="5" t="str">
        <f>IFERROR(I132/#REF!,"")</f>
        <v/>
      </c>
      <c r="J133" s="5" t="str">
        <f>IFERROR(J132/#REF!,"")</f>
        <v/>
      </c>
      <c r="K133" s="5" t="str">
        <f>IFERROR(K132/#REF!,"")</f>
        <v/>
      </c>
      <c r="L133" s="5" t="str">
        <f>IFERROR(L132/#REF!,"")</f>
        <v/>
      </c>
      <c r="M133" s="5" t="str">
        <f>IFERROR(M132/#REF!,"")</f>
        <v/>
      </c>
      <c r="N133" s="5" t="str">
        <f>IFERROR(N132/#REF!,"")</f>
        <v/>
      </c>
      <c r="O133" s="5" t="str">
        <f>IFERROR(O132/#REF!,"")</f>
        <v/>
      </c>
      <c r="P133" s="5" t="str">
        <f>IFERROR(P132/#REF!,"")</f>
        <v/>
      </c>
      <c r="Q133" s="5" t="str">
        <f>IFERROR(Q132/#REF!,"")</f>
        <v/>
      </c>
      <c r="R133" s="5" t="str">
        <f>IFERROR(R132/#REF!,"")</f>
        <v/>
      </c>
      <c r="S133" s="5" t="str">
        <f>IFERROR(S132/#REF!,"")</f>
        <v/>
      </c>
      <c r="T133" s="5" t="str">
        <f>IFERROR(T132/#REF!,"")</f>
        <v/>
      </c>
      <c r="U133" s="5" t="str">
        <f>IFERROR(U132/#REF!,"")</f>
        <v/>
      </c>
      <c r="V133" s="5" t="str">
        <f>IFERROR(V132/#REF!,"")</f>
        <v/>
      </c>
      <c r="W133" s="5" t="str">
        <f>IFERROR(W132/#REF!,"")</f>
        <v/>
      </c>
      <c r="X133" s="5" t="str">
        <f>IFERROR(X132/#REF!,"")</f>
        <v/>
      </c>
      <c r="Y133" s="5" t="str">
        <f>IFERROR(Y132/#REF!,"")</f>
        <v/>
      </c>
      <c r="Z133" s="5" t="str">
        <f>IFERROR(Z132/#REF!,"")</f>
        <v/>
      </c>
      <c r="AA133" s="5" t="str">
        <f>IFERROR(AA132/#REF!,"")</f>
        <v/>
      </c>
      <c r="AB133" s="5" t="str">
        <f>IFERROR(AB132/#REF!,"")</f>
        <v/>
      </c>
      <c r="AC133" s="5" t="str">
        <f>IFERROR(AC132/#REF!,"")</f>
        <v/>
      </c>
      <c r="AD133" s="5" t="str">
        <f>IFERROR(AD132/#REF!,"")</f>
        <v/>
      </c>
      <c r="AE133" s="5" t="str">
        <f>IFERROR(AE132/#REF!,"")</f>
        <v/>
      </c>
      <c r="AF133" s="5" t="str">
        <f>IFERROR(AF132/#REF!,"")</f>
        <v/>
      </c>
      <c r="AG133" s="5" t="str">
        <f>IFERROR(AG132/#REF!,"")</f>
        <v/>
      </c>
      <c r="AH133" s="5" t="str">
        <f>IFERROR(AH132/#REF!,"")</f>
        <v/>
      </c>
    </row>
    <row r="134" spans="1:34">
      <c r="B134" s="64">
        <f>SUM(D134:AG134)-AG134-Z134-S134-L134</f>
        <v>0</v>
      </c>
      <c r="C134" s="1" t="s">
        <v>11</v>
      </c>
      <c r="D134" s="4">
        <f>SUMIFS('Job Number'!$Q$2:$Q$290,'Job Number'!$A$2:$A$290,'Product Result'!D$1,'Job Number'!$E$2:$E$290,'Product Result'!$A$132)</f>
        <v>0</v>
      </c>
      <c r="E134" s="4">
        <f>SUMIFS('Job Number'!$Q$2:$Q$290,'Job Number'!$A$2:$A$290,'Product Result'!E$1,'Job Number'!$E$2:$E$290,'Product Result'!$A$132)</f>
        <v>0</v>
      </c>
      <c r="F134" s="4">
        <f>SUMIFS('Job Number'!$Q$2:$Q$290,'Job Number'!$A$2:$A$290,'Product Result'!F$1,'Job Number'!$E$2:$E$290,'Product Result'!$A$132)</f>
        <v>0</v>
      </c>
      <c r="G134" s="4">
        <f>SUMIFS('Job Number'!$Q$2:$Q$290,'Job Number'!$A$2:$A$290,'Product Result'!G$1,'Job Number'!$E$2:$E$290,'Product Result'!$A$132)</f>
        <v>0</v>
      </c>
      <c r="H134" s="4">
        <f>SUMIFS('Job Number'!$Q$2:$Q$290,'Job Number'!$A$2:$A$290,'Product Result'!H$1,'Job Number'!$E$2:$E$290,'Product Result'!$A$132)</f>
        <v>0</v>
      </c>
      <c r="I134" s="4">
        <f>SUMIFS('Job Number'!$Q$2:$Q$290,'Job Number'!$A$2:$A$290,'Product Result'!I$1,'Job Number'!$E$2:$E$290,'Product Result'!$A$132)</f>
        <v>0</v>
      </c>
      <c r="J134" s="4">
        <f>SUMIFS('Job Number'!$Q$2:$Q$290,'Job Number'!$A$2:$A$290,'Product Result'!J$1,'Job Number'!$E$2:$E$290,'Product Result'!$A$132)</f>
        <v>0</v>
      </c>
      <c r="K134" s="4">
        <f>SUMIFS('Job Number'!$Q$2:$Q$290,'Job Number'!$A$2:$A$290,'Product Result'!K$1,'Job Number'!$E$2:$E$290,'Product Result'!$A$132)</f>
        <v>0</v>
      </c>
      <c r="L134" s="4">
        <f>SUMIFS('Job Number'!$Q$2:$Q$290,'Job Number'!$A$2:$A$290,'Product Result'!L$1,'Job Number'!$E$2:$E$290,'Product Result'!$A$132)</f>
        <v>0</v>
      </c>
      <c r="M134" s="4">
        <f>SUMIFS('Job Number'!$Q$2:$Q$290,'Job Number'!$A$2:$A$290,'Product Result'!M$1,'Job Number'!$E$2:$E$290,'Product Result'!$A$132)</f>
        <v>0</v>
      </c>
      <c r="N134" s="4">
        <f>SUMIFS('Job Number'!$Q$2:$Q$290,'Job Number'!$A$2:$A$290,'Product Result'!N$1,'Job Number'!$E$2:$E$290,'Product Result'!$A$132)</f>
        <v>0</v>
      </c>
      <c r="O134" s="4">
        <f>SUMIFS('Job Number'!$Q$2:$Q$290,'Job Number'!$A$2:$A$290,'Product Result'!O$1,'Job Number'!$E$2:$E$290,'Product Result'!$A$132)</f>
        <v>0</v>
      </c>
      <c r="P134" s="4">
        <f>SUMIFS('Job Number'!$Q$2:$Q$290,'Job Number'!$A$2:$A$290,'Product Result'!P$1,'Job Number'!$E$2:$E$290,'Product Result'!$A$132)</f>
        <v>0</v>
      </c>
      <c r="Q134" s="4">
        <f>SUMIFS('Job Number'!$Q$2:$Q$290,'Job Number'!$A$2:$A$290,'Product Result'!Q$1,'Job Number'!$E$2:$E$290,'Product Result'!$A$132)</f>
        <v>0</v>
      </c>
      <c r="R134" s="4">
        <f>SUMIFS('Job Number'!$Q$2:$Q$290,'Job Number'!$A$2:$A$290,'Product Result'!R$1,'Job Number'!$E$2:$E$290,'Product Result'!$A$132)</f>
        <v>0</v>
      </c>
      <c r="S134" s="4">
        <f>SUMIFS('Job Number'!$Q$2:$Q$290,'Job Number'!$A$2:$A$290,'Product Result'!S$1,'Job Number'!$E$2:$E$290,'Product Result'!$A$132)</f>
        <v>0</v>
      </c>
      <c r="T134" s="4">
        <f>SUMIFS('Job Number'!$Q$2:$Q$290,'Job Number'!$A$2:$A$290,'Product Result'!T$1,'Job Number'!$E$2:$E$290,'Product Result'!$A$132)</f>
        <v>0</v>
      </c>
      <c r="U134" s="4">
        <f>SUMIFS('Job Number'!$Q$2:$Q$290,'Job Number'!$A$2:$A$290,'Product Result'!U$1,'Job Number'!$E$2:$E$290,'Product Result'!$A$132)</f>
        <v>0</v>
      </c>
      <c r="V134" s="4">
        <f>SUMIFS('Job Number'!$Q$2:$Q$290,'Job Number'!$A$2:$A$290,'Product Result'!V$1,'Job Number'!$E$2:$E$290,'Product Result'!$A$132)</f>
        <v>0</v>
      </c>
      <c r="W134" s="4">
        <f>SUMIFS('Job Number'!$Q$2:$Q$290,'Job Number'!$A$2:$A$290,'Product Result'!W$1,'Job Number'!$E$2:$E$290,'Product Result'!$A$132)</f>
        <v>0</v>
      </c>
      <c r="X134" s="4">
        <f>SUMIFS('Job Number'!$Q$2:$Q$290,'Job Number'!$A$2:$A$290,'Product Result'!X$1,'Job Number'!$E$2:$E$290,'Product Result'!$A$132)</f>
        <v>0</v>
      </c>
      <c r="Y134" s="4">
        <f>SUMIFS('Job Number'!$Q$2:$Q$290,'Job Number'!$A$2:$A$290,'Product Result'!Y$1,'Job Number'!$E$2:$E$290,'Product Result'!$A$132)</f>
        <v>0</v>
      </c>
      <c r="Z134" s="4">
        <f>SUMIFS('Job Number'!$Q$2:$Q$290,'Job Number'!$A$2:$A$290,'Product Result'!Z$1,'Job Number'!$E$2:$E$290,'Product Result'!$A$132)</f>
        <v>0</v>
      </c>
      <c r="AA134" s="4">
        <f>SUMIFS('Job Number'!$Q$2:$Q$290,'Job Number'!$A$2:$A$290,'Product Result'!AA$1,'Job Number'!$E$2:$E$290,'Product Result'!$A$132)</f>
        <v>0</v>
      </c>
      <c r="AB134" s="4">
        <f>SUMIFS('Job Number'!$Q$2:$Q$290,'Job Number'!$A$2:$A$290,'Product Result'!AB$1,'Job Number'!$E$2:$E$290,'Product Result'!$A$132)</f>
        <v>0</v>
      </c>
      <c r="AC134" s="4">
        <f>SUMIFS('Job Number'!$Q$2:$Q$290,'Job Number'!$A$2:$A$290,'Product Result'!AC$1,'Job Number'!$E$2:$E$290,'Product Result'!$A$132)</f>
        <v>0</v>
      </c>
      <c r="AD134" s="4">
        <f>SUMIFS('Job Number'!$Q$2:$Q$290,'Job Number'!$A$2:$A$290,'Product Result'!AD$1,'Job Number'!$E$2:$E$290,'Product Result'!$A$132)</f>
        <v>0</v>
      </c>
      <c r="AE134" s="4">
        <f>SUMIFS('Job Number'!$Q$2:$Q$290,'Job Number'!$A$2:$A$290,'Product Result'!AE$1,'Job Number'!$E$2:$E$290,'Product Result'!$A$132)</f>
        <v>0</v>
      </c>
      <c r="AF134" s="4">
        <f>SUMIFS('Job Number'!$Q$2:$Q$290,'Job Number'!$A$2:$A$290,'Product Result'!AF$1,'Job Number'!$E$2:$E$290,'Product Result'!$A$132)</f>
        <v>0</v>
      </c>
      <c r="AG134" s="4">
        <f>SUMIFS('Job Number'!$Q$2:$Q$290,'Job Number'!$A$2:$A$290,'Product Result'!AG$1,'Job Number'!$E$2:$E$290,'Product Result'!$A$132)</f>
        <v>0</v>
      </c>
      <c r="AH134" s="4">
        <f>SUMIFS('Job Number'!$Q$2:$Q$290,'Job Number'!$A$2:$A$290,'Product Result'!AH$1,'Job Number'!$E$2:$E$290,'Product Result'!$A$132)</f>
        <v>0</v>
      </c>
    </row>
    <row r="135" spans="1:34" ht="15.75" thickBot="1">
      <c r="B135" s="183">
        <f>IFERROR(B134/B132,0)</f>
        <v>0</v>
      </c>
      <c r="C135" s="1" t="s">
        <v>12</v>
      </c>
      <c r="D135" s="6" t="str">
        <f t="shared" ref="D135:AG135" si="26">IFERROR(D134/D132,"")</f>
        <v/>
      </c>
      <c r="E135" s="6" t="str">
        <f t="shared" si="26"/>
        <v/>
      </c>
      <c r="F135" s="6" t="str">
        <f t="shared" si="26"/>
        <v/>
      </c>
      <c r="G135" s="6" t="str">
        <f t="shared" si="26"/>
        <v/>
      </c>
      <c r="H135" s="6" t="str">
        <f t="shared" si="26"/>
        <v/>
      </c>
      <c r="I135" s="6" t="str">
        <f t="shared" si="26"/>
        <v/>
      </c>
      <c r="J135" s="6" t="str">
        <f t="shared" si="26"/>
        <v/>
      </c>
      <c r="K135" s="6" t="str">
        <f t="shared" si="26"/>
        <v/>
      </c>
      <c r="L135" s="6" t="str">
        <f t="shared" si="26"/>
        <v/>
      </c>
      <c r="M135" s="6" t="str">
        <f t="shared" si="26"/>
        <v/>
      </c>
      <c r="N135" s="6" t="str">
        <f t="shared" si="26"/>
        <v/>
      </c>
      <c r="O135" s="6" t="str">
        <f t="shared" si="26"/>
        <v/>
      </c>
      <c r="P135" s="6" t="str">
        <f t="shared" si="26"/>
        <v/>
      </c>
      <c r="Q135" s="6" t="str">
        <f t="shared" si="26"/>
        <v/>
      </c>
      <c r="R135" s="6" t="str">
        <f t="shared" si="26"/>
        <v/>
      </c>
      <c r="S135" s="6" t="str">
        <f t="shared" si="26"/>
        <v/>
      </c>
      <c r="T135" s="6" t="str">
        <f t="shared" si="26"/>
        <v/>
      </c>
      <c r="U135" s="6" t="str">
        <f t="shared" si="26"/>
        <v/>
      </c>
      <c r="V135" s="6" t="str">
        <f t="shared" si="26"/>
        <v/>
      </c>
      <c r="W135" s="6" t="str">
        <f t="shared" si="26"/>
        <v/>
      </c>
      <c r="X135" s="6" t="str">
        <f t="shared" si="26"/>
        <v/>
      </c>
      <c r="Y135" s="6" t="str">
        <f t="shared" si="26"/>
        <v/>
      </c>
      <c r="Z135" s="6" t="str">
        <f t="shared" si="26"/>
        <v/>
      </c>
      <c r="AA135" s="6" t="str">
        <f t="shared" si="26"/>
        <v/>
      </c>
      <c r="AB135" s="6" t="str">
        <f t="shared" si="26"/>
        <v/>
      </c>
      <c r="AC135" s="6" t="str">
        <f t="shared" si="26"/>
        <v/>
      </c>
      <c r="AD135" s="6" t="str">
        <f t="shared" si="26"/>
        <v/>
      </c>
      <c r="AE135" s="6" t="str">
        <f t="shared" si="26"/>
        <v/>
      </c>
      <c r="AF135" s="6" t="str">
        <f t="shared" si="26"/>
        <v/>
      </c>
      <c r="AG135" s="6" t="str">
        <f t="shared" si="26"/>
        <v/>
      </c>
      <c r="AH135" s="6" t="str">
        <f>IFERROR(AH134/AH132,"")</f>
        <v/>
      </c>
    </row>
    <row r="136" spans="1:34" ht="15.75" thickBot="1"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</row>
    <row r="137" spans="1:34">
      <c r="A137" s="187" t="str">
        <f>'FG TYPE'!B34</f>
        <v>W03-25040038-Y</v>
      </c>
      <c r="B137" s="64">
        <f>SUM(D137:AG137)</f>
        <v>11000</v>
      </c>
      <c r="C137" s="1" t="s">
        <v>8</v>
      </c>
      <c r="D137" s="4">
        <f>SUMIFS('Job Number'!$K$2:$K$290,'Job Number'!$A$2:$A$290,'Product Result'!D$1,'Job Number'!$E$2:$E$290,'Product Result'!$A$137)</f>
        <v>0</v>
      </c>
      <c r="E137" s="4">
        <f>SUMIFS('Job Number'!$K$2:$K$290,'Job Number'!$A$2:$A$290,'Product Result'!E$1,'Job Number'!$E$2:$E$290,'Product Result'!$A$137)</f>
        <v>0</v>
      </c>
      <c r="F137" s="4">
        <f>SUMIFS('Job Number'!$K$2:$K$290,'Job Number'!$A$2:$A$290,'Product Result'!F$1,'Job Number'!$E$2:$E$290,'Product Result'!$A$137)</f>
        <v>0</v>
      </c>
      <c r="G137" s="4">
        <f>SUMIFS('Job Number'!$K$2:$K$290,'Job Number'!$A$2:$A$290,'Product Result'!G$1,'Job Number'!$E$2:$E$290,'Product Result'!$A$137)</f>
        <v>0</v>
      </c>
      <c r="H137" s="4">
        <f>SUMIFS('Job Number'!$K$2:$K$290,'Job Number'!$A$2:$A$290,'Product Result'!H$1,'Job Number'!$E$2:$E$290,'Product Result'!$A$137)</f>
        <v>2752</v>
      </c>
      <c r="I137" s="4">
        <f>SUMIFS('Job Number'!$K$2:$K$290,'Job Number'!$A$2:$A$290,'Product Result'!I$1,'Job Number'!$E$2:$E$290,'Product Result'!$A$137)</f>
        <v>0</v>
      </c>
      <c r="J137" s="4">
        <f>SUMIFS('Job Number'!$K$2:$K$290,'Job Number'!$A$2:$A$290,'Product Result'!J$1,'Job Number'!$E$2:$E$290,'Product Result'!$A$137)</f>
        <v>0</v>
      </c>
      <c r="K137" s="4">
        <f>SUMIFS('Job Number'!$K$2:$K$290,'Job Number'!$A$2:$A$290,'Product Result'!K$1,'Job Number'!$E$2:$E$290,'Product Result'!$A$137)</f>
        <v>8248</v>
      </c>
      <c r="L137" s="4">
        <f>SUMIFS('Job Number'!$K$2:$K$290,'Job Number'!$A$2:$A$290,'Product Result'!L$1,'Job Number'!$E$2:$E$290,'Product Result'!$A$137)</f>
        <v>0</v>
      </c>
      <c r="M137" s="4">
        <f>SUMIFS('Job Number'!$K$2:$K$290,'Job Number'!$A$2:$A$290,'Product Result'!M$1,'Job Number'!$E$2:$E$290,'Product Result'!$A$137)</f>
        <v>0</v>
      </c>
      <c r="N137" s="4">
        <f>SUMIFS('Job Number'!$K$2:$K$290,'Job Number'!$A$2:$A$290,'Product Result'!N$1,'Job Number'!$E$2:$E$290,'Product Result'!$A$137)</f>
        <v>0</v>
      </c>
      <c r="O137" s="4">
        <f>SUMIFS('Job Number'!$K$2:$K$290,'Job Number'!$A$2:$A$290,'Product Result'!O$1,'Job Number'!$E$2:$E$290,'Product Result'!$A$137)</f>
        <v>0</v>
      </c>
      <c r="P137" s="4">
        <f>SUMIFS('Job Number'!$K$2:$K$290,'Job Number'!$A$2:$A$290,'Product Result'!P$1,'Job Number'!$E$2:$E$290,'Product Result'!$A$137)</f>
        <v>0</v>
      </c>
      <c r="Q137" s="4">
        <f>SUMIFS('Job Number'!$K$2:$K$290,'Job Number'!$A$2:$A$290,'Product Result'!Q$1,'Job Number'!$E$2:$E$290,'Product Result'!$A$137)</f>
        <v>0</v>
      </c>
      <c r="R137" s="4">
        <f>SUMIFS('Job Number'!$K$2:$K$290,'Job Number'!$A$2:$A$290,'Product Result'!R$1,'Job Number'!$E$2:$E$290,'Product Result'!$A$137)</f>
        <v>0</v>
      </c>
      <c r="S137" s="4">
        <f>SUMIFS('Job Number'!$K$2:$K$290,'Job Number'!$A$2:$A$290,'Product Result'!S$1,'Job Number'!$E$2:$E$290,'Product Result'!$A$137)</f>
        <v>0</v>
      </c>
      <c r="T137" s="4">
        <f>SUMIFS('Job Number'!$K$2:$K$290,'Job Number'!$A$2:$A$290,'Product Result'!T$1,'Job Number'!$E$2:$E$290,'Product Result'!$A$137)</f>
        <v>0</v>
      </c>
      <c r="U137" s="4">
        <f>SUMIFS('Job Number'!$K$2:$K$290,'Job Number'!$A$2:$A$290,'Product Result'!U$1,'Job Number'!$E$2:$E$290,'Product Result'!$A$137)</f>
        <v>0</v>
      </c>
      <c r="V137" s="4">
        <f>SUMIFS('Job Number'!$K$2:$K$290,'Job Number'!$A$2:$A$290,'Product Result'!V$1,'Job Number'!$E$2:$E$290,'Product Result'!$A$137)</f>
        <v>0</v>
      </c>
      <c r="W137" s="4">
        <f>SUMIFS('Job Number'!$K$2:$K$290,'Job Number'!$A$2:$A$290,'Product Result'!W$1,'Job Number'!$E$2:$E$290,'Product Result'!$A$137)</f>
        <v>0</v>
      </c>
      <c r="X137" s="4">
        <f>SUMIFS('Job Number'!$K$2:$K$290,'Job Number'!$A$2:$A$290,'Product Result'!X$1,'Job Number'!$E$2:$E$290,'Product Result'!$A$137)</f>
        <v>0</v>
      </c>
      <c r="Y137" s="4">
        <f>SUMIFS('Job Number'!$K$2:$K$290,'Job Number'!$A$2:$A$290,'Product Result'!Y$1,'Job Number'!$E$2:$E$290,'Product Result'!$A$137)</f>
        <v>0</v>
      </c>
      <c r="Z137" s="4">
        <f>SUMIFS('Job Number'!$K$2:$K$290,'Job Number'!$A$2:$A$290,'Product Result'!Z$1,'Job Number'!$E$2:$E$290,'Product Result'!$A$137)</f>
        <v>0</v>
      </c>
      <c r="AA137" s="4">
        <f>SUMIFS('Job Number'!$K$2:$K$290,'Job Number'!$A$2:$A$290,'Product Result'!AA$1,'Job Number'!$E$2:$E$290,'Product Result'!$A$137)</f>
        <v>0</v>
      </c>
      <c r="AB137" s="4">
        <f>SUMIFS('Job Number'!$K$2:$K$290,'Job Number'!$A$2:$A$290,'Product Result'!AB$1,'Job Number'!$E$2:$E$290,'Product Result'!$A$137)</f>
        <v>0</v>
      </c>
      <c r="AC137" s="4">
        <f>SUMIFS('Job Number'!$K$2:$K$290,'Job Number'!$A$2:$A$290,'Product Result'!AC$1,'Job Number'!$E$2:$E$290,'Product Result'!$A$137)</f>
        <v>0</v>
      </c>
      <c r="AD137" s="4">
        <f>SUMIFS('Job Number'!$K$2:$K$290,'Job Number'!$A$2:$A$290,'Product Result'!AD$1,'Job Number'!$E$2:$E$290,'Product Result'!$A$137)</f>
        <v>0</v>
      </c>
      <c r="AE137" s="4">
        <f>SUMIFS('Job Number'!$K$2:$K$290,'Job Number'!$A$2:$A$290,'Product Result'!AE$1,'Job Number'!$E$2:$E$290,'Product Result'!$A$137)</f>
        <v>0</v>
      </c>
      <c r="AF137" s="4">
        <f>SUMIFS('Job Number'!$K$2:$K$290,'Job Number'!$A$2:$A$290,'Product Result'!AF$1,'Job Number'!$E$2:$E$290,'Product Result'!$A$137)</f>
        <v>0</v>
      </c>
      <c r="AG137" s="4">
        <f>SUMIFS('Job Number'!$K$2:$K$290,'Job Number'!$A$2:$A$290,'Product Result'!AG$1,'Job Number'!$E$2:$E$290,'Product Result'!$A$137)</f>
        <v>0</v>
      </c>
      <c r="AH137" s="4">
        <f>SUMIFS('Job Number'!$K$2:$K$290,'Job Number'!$A$2:$A$290,'Product Result'!AH$1,'Job Number'!$E$2:$E$290,'Product Result'!$A$137)</f>
        <v>0</v>
      </c>
    </row>
    <row r="138" spans="1:34">
      <c r="A138" s="187" t="str">
        <f>'FG TYPE'!C34</f>
        <v>28#*2C+28#*2C+AL+D+</v>
      </c>
      <c r="B138" s="183">
        <f>IFERROR(B137/#REF!,0)</f>
        <v>0</v>
      </c>
      <c r="C138" s="1" t="s">
        <v>10</v>
      </c>
      <c r="D138" s="5" t="str">
        <f>IFERROR(D137/#REF!,"")</f>
        <v/>
      </c>
      <c r="E138" s="5" t="str">
        <f>IFERROR(E137/#REF!,"")</f>
        <v/>
      </c>
      <c r="F138" s="5" t="str">
        <f>IFERROR(F137/#REF!,"")</f>
        <v/>
      </c>
      <c r="G138" s="5" t="str">
        <f>IFERROR(G137/#REF!,"")</f>
        <v/>
      </c>
      <c r="H138" s="5" t="str">
        <f>IFERROR(H137/#REF!,"")</f>
        <v/>
      </c>
      <c r="I138" s="5" t="str">
        <f>IFERROR(I137/#REF!,"")</f>
        <v/>
      </c>
      <c r="J138" s="5" t="str">
        <f>IFERROR(J137/#REF!,"")</f>
        <v/>
      </c>
      <c r="K138" s="5" t="str">
        <f>IFERROR(K137/#REF!,"")</f>
        <v/>
      </c>
      <c r="L138" s="5" t="str">
        <f>IFERROR(L137/#REF!,"")</f>
        <v/>
      </c>
      <c r="M138" s="5" t="str">
        <f>IFERROR(M137/#REF!,"")</f>
        <v/>
      </c>
      <c r="N138" s="5" t="str">
        <f>IFERROR(N137/#REF!,"")</f>
        <v/>
      </c>
      <c r="O138" s="5" t="str">
        <f>IFERROR(O137/#REF!,"")</f>
        <v/>
      </c>
      <c r="P138" s="5" t="str">
        <f>IFERROR(P137/#REF!,"")</f>
        <v/>
      </c>
      <c r="Q138" s="5" t="str">
        <f>IFERROR(Q137/#REF!,"")</f>
        <v/>
      </c>
      <c r="R138" s="5" t="str">
        <f>IFERROR(R137/#REF!,"")</f>
        <v/>
      </c>
      <c r="S138" s="5" t="str">
        <f>IFERROR(S137/#REF!,"")</f>
        <v/>
      </c>
      <c r="T138" s="5" t="str">
        <f>IFERROR(T137/#REF!,"")</f>
        <v/>
      </c>
      <c r="U138" s="5" t="str">
        <f>IFERROR(U137/#REF!,"")</f>
        <v/>
      </c>
      <c r="V138" s="5" t="str">
        <f>IFERROR(V137/#REF!,"")</f>
        <v/>
      </c>
      <c r="W138" s="5" t="str">
        <f>IFERROR(W137/#REF!,"")</f>
        <v/>
      </c>
      <c r="X138" s="5" t="str">
        <f>IFERROR(X137/#REF!,"")</f>
        <v/>
      </c>
      <c r="Y138" s="5" t="str">
        <f>IFERROR(Y137/#REF!,"")</f>
        <v/>
      </c>
      <c r="Z138" s="5" t="str">
        <f>IFERROR(Z137/#REF!,"")</f>
        <v/>
      </c>
      <c r="AA138" s="5" t="str">
        <f>IFERROR(AA137/#REF!,"")</f>
        <v/>
      </c>
      <c r="AB138" s="5" t="str">
        <f>IFERROR(AB137/#REF!,"")</f>
        <v/>
      </c>
      <c r="AC138" s="5" t="str">
        <f>IFERROR(AC137/#REF!,"")</f>
        <v/>
      </c>
      <c r="AD138" s="5" t="str">
        <f>IFERROR(AD137/#REF!,"")</f>
        <v/>
      </c>
      <c r="AE138" s="5" t="str">
        <f>IFERROR(AE137/#REF!,"")</f>
        <v/>
      </c>
      <c r="AF138" s="5" t="str">
        <f>IFERROR(AF137/#REF!,"")</f>
        <v/>
      </c>
      <c r="AG138" s="5" t="str">
        <f>IFERROR(AG137/#REF!,"")</f>
        <v/>
      </c>
      <c r="AH138" s="5" t="str">
        <f>IFERROR(AH137/#REF!,"")</f>
        <v/>
      </c>
    </row>
    <row r="139" spans="1:34">
      <c r="B139" s="64">
        <f>SUM(D139:AG139)-AG139-Z139-S139-L139</f>
        <v>0</v>
      </c>
      <c r="C139" s="1" t="s">
        <v>11</v>
      </c>
      <c r="D139" s="4">
        <f>SUMIFS('Job Number'!$Q$2:$Q$290,'Job Number'!$A$2:$A$290,'Product Result'!D$1,'Job Number'!$E$2:$E$290,'Product Result'!$A$137)</f>
        <v>0</v>
      </c>
      <c r="E139" s="4">
        <f>SUMIFS('Job Number'!$Q$2:$Q$290,'Job Number'!$A$2:$A$290,'Product Result'!E$1,'Job Number'!$E$2:$E$290,'Product Result'!$A$137)</f>
        <v>0</v>
      </c>
      <c r="F139" s="4">
        <f>SUMIFS('Job Number'!$Q$2:$Q$290,'Job Number'!$A$2:$A$290,'Product Result'!F$1,'Job Number'!$E$2:$E$290,'Product Result'!$A$137)</f>
        <v>0</v>
      </c>
      <c r="G139" s="4">
        <f>SUMIFS('Job Number'!$Q$2:$Q$290,'Job Number'!$A$2:$A$290,'Product Result'!G$1,'Job Number'!$E$2:$E$290,'Product Result'!$A$137)</f>
        <v>0</v>
      </c>
      <c r="H139" s="4">
        <f>SUMIFS('Job Number'!$Q$2:$Q$290,'Job Number'!$A$2:$A$290,'Product Result'!H$1,'Job Number'!$E$2:$E$290,'Product Result'!$A$137)</f>
        <v>0</v>
      </c>
      <c r="I139" s="4">
        <f>SUMIFS('Job Number'!$Q$2:$Q$290,'Job Number'!$A$2:$A$290,'Product Result'!I$1,'Job Number'!$E$2:$E$290,'Product Result'!$A$137)</f>
        <v>0</v>
      </c>
      <c r="J139" s="4">
        <f>SUMIFS('Job Number'!$Q$2:$Q$290,'Job Number'!$A$2:$A$290,'Product Result'!J$1,'Job Number'!$E$2:$E$290,'Product Result'!$A$137)</f>
        <v>0</v>
      </c>
      <c r="K139" s="4">
        <f>SUMIFS('Job Number'!$Q$2:$Q$290,'Job Number'!$A$2:$A$290,'Product Result'!K$1,'Job Number'!$E$2:$E$290,'Product Result'!$A$137)</f>
        <v>0</v>
      </c>
      <c r="L139" s="4">
        <f>SUMIFS('Job Number'!$Q$2:$Q$290,'Job Number'!$A$2:$A$290,'Product Result'!L$1,'Job Number'!$E$2:$E$290,'Product Result'!$A$137)</f>
        <v>0</v>
      </c>
      <c r="M139" s="4">
        <f>SUMIFS('Job Number'!$Q$2:$Q$290,'Job Number'!$A$2:$A$290,'Product Result'!M$1,'Job Number'!$E$2:$E$290,'Product Result'!$A$137)</f>
        <v>0</v>
      </c>
      <c r="N139" s="4">
        <f>SUMIFS('Job Number'!$Q$2:$Q$290,'Job Number'!$A$2:$A$290,'Product Result'!N$1,'Job Number'!$E$2:$E$290,'Product Result'!$A$137)</f>
        <v>0</v>
      </c>
      <c r="O139" s="4">
        <f>SUMIFS('Job Number'!$Q$2:$Q$290,'Job Number'!$A$2:$A$290,'Product Result'!O$1,'Job Number'!$E$2:$E$290,'Product Result'!$A$137)</f>
        <v>0</v>
      </c>
      <c r="P139" s="4">
        <f>SUMIFS('Job Number'!$Q$2:$Q$290,'Job Number'!$A$2:$A$290,'Product Result'!P$1,'Job Number'!$E$2:$E$290,'Product Result'!$A$137)</f>
        <v>0</v>
      </c>
      <c r="Q139" s="4">
        <f>SUMIFS('Job Number'!$Q$2:$Q$290,'Job Number'!$A$2:$A$290,'Product Result'!Q$1,'Job Number'!$E$2:$E$290,'Product Result'!$A$137)</f>
        <v>0</v>
      </c>
      <c r="R139" s="4">
        <f>SUMIFS('Job Number'!$Q$2:$Q$290,'Job Number'!$A$2:$A$290,'Product Result'!R$1,'Job Number'!$E$2:$E$290,'Product Result'!$A$137)</f>
        <v>0</v>
      </c>
      <c r="S139" s="4">
        <f>SUMIFS('Job Number'!$Q$2:$Q$290,'Job Number'!$A$2:$A$290,'Product Result'!S$1,'Job Number'!$E$2:$E$290,'Product Result'!$A$137)</f>
        <v>0</v>
      </c>
      <c r="T139" s="4">
        <f>SUMIFS('Job Number'!$Q$2:$Q$290,'Job Number'!$A$2:$A$290,'Product Result'!T$1,'Job Number'!$E$2:$E$290,'Product Result'!$A$137)</f>
        <v>0</v>
      </c>
      <c r="U139" s="4">
        <f>SUMIFS('Job Number'!$Q$2:$Q$290,'Job Number'!$A$2:$A$290,'Product Result'!U$1,'Job Number'!$E$2:$E$290,'Product Result'!$A$137)</f>
        <v>0</v>
      </c>
      <c r="V139" s="4">
        <f>SUMIFS('Job Number'!$Q$2:$Q$290,'Job Number'!$A$2:$A$290,'Product Result'!V$1,'Job Number'!$E$2:$E$290,'Product Result'!$A$137)</f>
        <v>0</v>
      </c>
      <c r="W139" s="4">
        <f>SUMIFS('Job Number'!$Q$2:$Q$290,'Job Number'!$A$2:$A$290,'Product Result'!W$1,'Job Number'!$E$2:$E$290,'Product Result'!$A$137)</f>
        <v>0</v>
      </c>
      <c r="X139" s="4">
        <f>SUMIFS('Job Number'!$Q$2:$Q$290,'Job Number'!$A$2:$A$290,'Product Result'!X$1,'Job Number'!$E$2:$E$290,'Product Result'!$A$137)</f>
        <v>0</v>
      </c>
      <c r="Y139" s="4">
        <f>SUMIFS('Job Number'!$Q$2:$Q$290,'Job Number'!$A$2:$A$290,'Product Result'!Y$1,'Job Number'!$E$2:$E$290,'Product Result'!$A$137)</f>
        <v>0</v>
      </c>
      <c r="Z139" s="4">
        <f>SUMIFS('Job Number'!$Q$2:$Q$290,'Job Number'!$A$2:$A$290,'Product Result'!Z$1,'Job Number'!$E$2:$E$290,'Product Result'!$A$137)</f>
        <v>0</v>
      </c>
      <c r="AA139" s="4">
        <f>SUMIFS('Job Number'!$Q$2:$Q$290,'Job Number'!$A$2:$A$290,'Product Result'!AA$1,'Job Number'!$E$2:$E$290,'Product Result'!$A$137)</f>
        <v>0</v>
      </c>
      <c r="AB139" s="4">
        <f>SUMIFS('Job Number'!$Q$2:$Q$290,'Job Number'!$A$2:$A$290,'Product Result'!AB$1,'Job Number'!$E$2:$E$290,'Product Result'!$A$137)</f>
        <v>0</v>
      </c>
      <c r="AC139" s="4">
        <f>SUMIFS('Job Number'!$Q$2:$Q$290,'Job Number'!$A$2:$A$290,'Product Result'!AC$1,'Job Number'!$E$2:$E$290,'Product Result'!$A$137)</f>
        <v>0</v>
      </c>
      <c r="AD139" s="4">
        <f>SUMIFS('Job Number'!$Q$2:$Q$290,'Job Number'!$A$2:$A$290,'Product Result'!AD$1,'Job Number'!$E$2:$E$290,'Product Result'!$A$137)</f>
        <v>0</v>
      </c>
      <c r="AE139" s="4">
        <f>SUMIFS('Job Number'!$Q$2:$Q$290,'Job Number'!$A$2:$A$290,'Product Result'!AE$1,'Job Number'!$E$2:$E$290,'Product Result'!$A$137)</f>
        <v>0</v>
      </c>
      <c r="AF139" s="4">
        <f>SUMIFS('Job Number'!$Q$2:$Q$290,'Job Number'!$A$2:$A$290,'Product Result'!AF$1,'Job Number'!$E$2:$E$290,'Product Result'!$A$137)</f>
        <v>0</v>
      </c>
      <c r="AG139" s="4">
        <f>SUMIFS('Job Number'!$Q$2:$Q$290,'Job Number'!$A$2:$A$290,'Product Result'!AG$1,'Job Number'!$E$2:$E$290,'Product Result'!$A$137)</f>
        <v>0</v>
      </c>
      <c r="AH139" s="4">
        <f>SUMIFS('Job Number'!$Q$2:$Q$290,'Job Number'!$A$2:$A$290,'Product Result'!AH$1,'Job Number'!$E$2:$E$290,'Product Result'!$A$137)</f>
        <v>0</v>
      </c>
    </row>
    <row r="140" spans="1:34" ht="15.75" thickBot="1">
      <c r="B140" s="184">
        <f>IFERROR(B139/B137,0)</f>
        <v>0</v>
      </c>
      <c r="C140" s="1" t="s">
        <v>12</v>
      </c>
      <c r="D140" s="6" t="str">
        <f t="shared" ref="D140:AG140" si="27">IFERROR(D139/D137,"")</f>
        <v/>
      </c>
      <c r="E140" s="6" t="str">
        <f t="shared" si="27"/>
        <v/>
      </c>
      <c r="F140" s="6" t="str">
        <f t="shared" si="27"/>
        <v/>
      </c>
      <c r="G140" s="6" t="str">
        <f t="shared" si="27"/>
        <v/>
      </c>
      <c r="H140" s="6">
        <f t="shared" si="27"/>
        <v>0</v>
      </c>
      <c r="I140" s="6" t="str">
        <f t="shared" si="27"/>
        <v/>
      </c>
      <c r="J140" s="6" t="str">
        <f t="shared" si="27"/>
        <v/>
      </c>
      <c r="K140" s="6">
        <f t="shared" si="27"/>
        <v>0</v>
      </c>
      <c r="L140" s="6" t="str">
        <f t="shared" si="27"/>
        <v/>
      </c>
      <c r="M140" s="6" t="str">
        <f t="shared" si="27"/>
        <v/>
      </c>
      <c r="N140" s="6" t="str">
        <f t="shared" si="27"/>
        <v/>
      </c>
      <c r="O140" s="6" t="str">
        <f t="shared" si="27"/>
        <v/>
      </c>
      <c r="P140" s="6" t="str">
        <f t="shared" si="27"/>
        <v/>
      </c>
      <c r="Q140" s="6" t="str">
        <f t="shared" si="27"/>
        <v/>
      </c>
      <c r="R140" s="6" t="str">
        <f t="shared" si="27"/>
        <v/>
      </c>
      <c r="S140" s="6" t="str">
        <f t="shared" si="27"/>
        <v/>
      </c>
      <c r="T140" s="6" t="str">
        <f t="shared" si="27"/>
        <v/>
      </c>
      <c r="U140" s="6" t="str">
        <f t="shared" si="27"/>
        <v/>
      </c>
      <c r="V140" s="6" t="str">
        <f t="shared" si="27"/>
        <v/>
      </c>
      <c r="W140" s="6" t="str">
        <f t="shared" si="27"/>
        <v/>
      </c>
      <c r="X140" s="6" t="str">
        <f t="shared" si="27"/>
        <v/>
      </c>
      <c r="Y140" s="6" t="str">
        <f t="shared" si="27"/>
        <v/>
      </c>
      <c r="Z140" s="6" t="str">
        <f t="shared" si="27"/>
        <v/>
      </c>
      <c r="AA140" s="6" t="str">
        <f t="shared" si="27"/>
        <v/>
      </c>
      <c r="AB140" s="6" t="str">
        <f t="shared" si="27"/>
        <v/>
      </c>
      <c r="AC140" s="6" t="str">
        <f t="shared" si="27"/>
        <v/>
      </c>
      <c r="AD140" s="6" t="str">
        <f t="shared" si="27"/>
        <v/>
      </c>
      <c r="AE140" s="6" t="str">
        <f t="shared" si="27"/>
        <v/>
      </c>
      <c r="AF140" s="6" t="str">
        <f t="shared" si="27"/>
        <v/>
      </c>
      <c r="AG140" s="6" t="str">
        <f t="shared" si="27"/>
        <v/>
      </c>
      <c r="AH140" s="6" t="str">
        <f>IFERROR(AH139/AH137,"")</f>
        <v/>
      </c>
    </row>
    <row r="141" spans="1:34" ht="15.75" thickBot="1"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</row>
    <row r="142" spans="1:34">
      <c r="A142" s="187" t="str">
        <f>'FG TYPE'!B35</f>
        <v>W03-25040039-Y</v>
      </c>
      <c r="B142" s="64">
        <f>SUM(D142:AG142)</f>
        <v>370</v>
      </c>
      <c r="C142" s="1" t="s">
        <v>8</v>
      </c>
      <c r="D142" s="4">
        <f>SUMIFS('Job Number'!$K$2:$K$290,'Job Number'!$A$2:$A$290,'Product Result'!D$1,'Job Number'!$E$2:$E$290,'Product Result'!$A$142)</f>
        <v>0</v>
      </c>
      <c r="E142" s="4">
        <f>SUMIFS('Job Number'!$K$2:$K$290,'Job Number'!$A$2:$A$290,'Product Result'!E$1,'Job Number'!$E$2:$E$290,'Product Result'!$A$142)</f>
        <v>0</v>
      </c>
      <c r="F142" s="4">
        <f>SUMIFS('Job Number'!$K$2:$K$290,'Job Number'!$A$2:$A$290,'Product Result'!F$1,'Job Number'!$E$2:$E$290,'Product Result'!$A$142)</f>
        <v>0</v>
      </c>
      <c r="G142" s="4">
        <f>SUMIFS('Job Number'!$K$2:$K$290,'Job Number'!$A$2:$A$290,'Product Result'!G$1,'Job Number'!$E$2:$E$290,'Product Result'!$A$142)</f>
        <v>0</v>
      </c>
      <c r="H142" s="4">
        <f>SUMIFS('Job Number'!$K$2:$K$290,'Job Number'!$A$2:$A$290,'Product Result'!H$1,'Job Number'!$E$2:$E$290,'Product Result'!$A$142)</f>
        <v>370</v>
      </c>
      <c r="I142" s="4">
        <f>SUMIFS('Job Number'!$K$2:$K$290,'Job Number'!$A$2:$A$290,'Product Result'!I$1,'Job Number'!$E$2:$E$290,'Product Result'!$A$142)</f>
        <v>0</v>
      </c>
      <c r="J142" s="4">
        <f>SUMIFS('Job Number'!$K$2:$K$290,'Job Number'!$A$2:$A$290,'Product Result'!J$1,'Job Number'!$E$2:$E$290,'Product Result'!$A$142)</f>
        <v>0</v>
      </c>
      <c r="K142" s="4">
        <f>SUMIFS('Job Number'!$K$2:$K$290,'Job Number'!$A$2:$A$290,'Product Result'!K$1,'Job Number'!$E$2:$E$290,'Product Result'!$A$142)</f>
        <v>0</v>
      </c>
      <c r="L142" s="4">
        <f>SUMIFS('Job Number'!$K$2:$K$290,'Job Number'!$A$2:$A$290,'Product Result'!L$1,'Job Number'!$E$2:$E$290,'Product Result'!$A$142)</f>
        <v>0</v>
      </c>
      <c r="M142" s="4">
        <f>SUMIFS('Job Number'!$K$2:$K$290,'Job Number'!$A$2:$A$290,'Product Result'!M$1,'Job Number'!$E$2:$E$290,'Product Result'!$A$142)</f>
        <v>0</v>
      </c>
      <c r="N142" s="4">
        <f>SUMIFS('Job Number'!$K$2:$K$290,'Job Number'!$A$2:$A$290,'Product Result'!N$1,'Job Number'!$E$2:$E$290,'Product Result'!$A$142)</f>
        <v>0</v>
      </c>
      <c r="O142" s="4">
        <f>SUMIFS('Job Number'!$K$2:$K$290,'Job Number'!$A$2:$A$290,'Product Result'!O$1,'Job Number'!$E$2:$E$290,'Product Result'!$A$142)</f>
        <v>0</v>
      </c>
      <c r="P142" s="4">
        <f>SUMIFS('Job Number'!$K$2:$K$290,'Job Number'!$A$2:$A$290,'Product Result'!P$1,'Job Number'!$E$2:$E$290,'Product Result'!$A$142)</f>
        <v>0</v>
      </c>
      <c r="Q142" s="4">
        <f>SUMIFS('Job Number'!$K$2:$K$290,'Job Number'!$A$2:$A$290,'Product Result'!Q$1,'Job Number'!$E$2:$E$290,'Product Result'!$A$142)</f>
        <v>0</v>
      </c>
      <c r="R142" s="4">
        <f>SUMIFS('Job Number'!$K$2:$K$290,'Job Number'!$A$2:$A$290,'Product Result'!R$1,'Job Number'!$E$2:$E$290,'Product Result'!$A$142)</f>
        <v>0</v>
      </c>
      <c r="S142" s="4">
        <f>SUMIFS('Job Number'!$K$2:$K$290,'Job Number'!$A$2:$A$290,'Product Result'!S$1,'Job Number'!$E$2:$E$290,'Product Result'!$A$142)</f>
        <v>0</v>
      </c>
      <c r="T142" s="4">
        <f>SUMIFS('Job Number'!$K$2:$K$290,'Job Number'!$A$2:$A$290,'Product Result'!T$1,'Job Number'!$E$2:$E$290,'Product Result'!$A$142)</f>
        <v>0</v>
      </c>
      <c r="U142" s="4">
        <f>SUMIFS('Job Number'!$K$2:$K$290,'Job Number'!$A$2:$A$290,'Product Result'!U$1,'Job Number'!$E$2:$E$290,'Product Result'!$A$142)</f>
        <v>0</v>
      </c>
      <c r="V142" s="4">
        <f>SUMIFS('Job Number'!$K$2:$K$290,'Job Number'!$A$2:$A$290,'Product Result'!V$1,'Job Number'!$E$2:$E$290,'Product Result'!$A$142)</f>
        <v>0</v>
      </c>
      <c r="W142" s="4">
        <f>SUMIFS('Job Number'!$K$2:$K$290,'Job Number'!$A$2:$A$290,'Product Result'!W$1,'Job Number'!$E$2:$E$290,'Product Result'!$A$142)</f>
        <v>0</v>
      </c>
      <c r="X142" s="4">
        <f>SUMIFS('Job Number'!$K$2:$K$290,'Job Number'!$A$2:$A$290,'Product Result'!X$1,'Job Number'!$E$2:$E$290,'Product Result'!$A$142)</f>
        <v>0</v>
      </c>
      <c r="Y142" s="4">
        <f>SUMIFS('Job Number'!$K$2:$K$290,'Job Number'!$A$2:$A$290,'Product Result'!Y$1,'Job Number'!$E$2:$E$290,'Product Result'!$A$142)</f>
        <v>0</v>
      </c>
      <c r="Z142" s="4">
        <f>SUMIFS('Job Number'!$K$2:$K$290,'Job Number'!$A$2:$A$290,'Product Result'!Z$1,'Job Number'!$E$2:$E$290,'Product Result'!$A$142)</f>
        <v>0</v>
      </c>
      <c r="AA142" s="4">
        <f>SUMIFS('Job Number'!$K$2:$K$290,'Job Number'!$A$2:$A$290,'Product Result'!AA$1,'Job Number'!$E$2:$E$290,'Product Result'!$A$142)</f>
        <v>0</v>
      </c>
      <c r="AB142" s="4">
        <f>SUMIFS('Job Number'!$K$2:$K$290,'Job Number'!$A$2:$A$290,'Product Result'!AB$1,'Job Number'!$E$2:$E$290,'Product Result'!$A$142)</f>
        <v>0</v>
      </c>
      <c r="AC142" s="4">
        <f>SUMIFS('Job Number'!$K$2:$K$290,'Job Number'!$A$2:$A$290,'Product Result'!AC$1,'Job Number'!$E$2:$E$290,'Product Result'!$A$142)</f>
        <v>0</v>
      </c>
      <c r="AD142" s="4">
        <f>SUMIFS('Job Number'!$K$2:$K$290,'Job Number'!$A$2:$A$290,'Product Result'!AD$1,'Job Number'!$E$2:$E$290,'Product Result'!$A$142)</f>
        <v>0</v>
      </c>
      <c r="AE142" s="4">
        <f>SUMIFS('Job Number'!$K$2:$K$290,'Job Number'!$A$2:$A$290,'Product Result'!AE$1,'Job Number'!$E$2:$E$290,'Product Result'!$A$142)</f>
        <v>0</v>
      </c>
      <c r="AF142" s="4">
        <f>SUMIFS('Job Number'!$K$2:$K$290,'Job Number'!$A$2:$A$290,'Product Result'!AF$1,'Job Number'!$E$2:$E$290,'Product Result'!$A$142)</f>
        <v>0</v>
      </c>
      <c r="AG142" s="4">
        <f>SUMIFS('Job Number'!$K$2:$K$290,'Job Number'!$A$2:$A$290,'Product Result'!AG$1,'Job Number'!$E$2:$E$290,'Product Result'!$A$142)</f>
        <v>0</v>
      </c>
      <c r="AH142" s="4">
        <f>SUMIFS('Job Number'!$K$2:$K$290,'Job Number'!$A$2:$A$290,'Product Result'!AH$1,'Job Number'!$E$2:$E$290,'Product Result'!$A$142)</f>
        <v>0</v>
      </c>
    </row>
    <row r="143" spans="1:34">
      <c r="A143" s="187" t="str">
        <f>'FG TYPE'!C35</f>
        <v>28#*2C+28#*2C+AL+D+</v>
      </c>
      <c r="B143" s="183">
        <f>IFERROR(B142/#REF!,0)</f>
        <v>0</v>
      </c>
      <c r="C143" s="1" t="s">
        <v>10</v>
      </c>
      <c r="D143" s="5" t="str">
        <f>IFERROR(D142/#REF!,"")</f>
        <v/>
      </c>
      <c r="E143" s="5" t="str">
        <f>IFERROR(E142/#REF!,"")</f>
        <v/>
      </c>
      <c r="F143" s="5" t="str">
        <f>IFERROR(F142/#REF!,"")</f>
        <v/>
      </c>
      <c r="G143" s="5" t="str">
        <f>IFERROR(G142/#REF!,"")</f>
        <v/>
      </c>
      <c r="H143" s="5" t="str">
        <f>IFERROR(H142/#REF!,"")</f>
        <v/>
      </c>
      <c r="I143" s="5" t="str">
        <f>IFERROR(I142/#REF!,"")</f>
        <v/>
      </c>
      <c r="J143" s="5" t="str">
        <f>IFERROR(J142/#REF!,"")</f>
        <v/>
      </c>
      <c r="K143" s="5" t="str">
        <f>IFERROR(K142/#REF!,"")</f>
        <v/>
      </c>
      <c r="L143" s="5" t="str">
        <f>IFERROR(L142/#REF!,"")</f>
        <v/>
      </c>
      <c r="M143" s="5" t="str">
        <f>IFERROR(M142/#REF!,"")</f>
        <v/>
      </c>
      <c r="N143" s="5" t="str">
        <f>IFERROR(N142/#REF!,"")</f>
        <v/>
      </c>
      <c r="O143" s="5" t="str">
        <f>IFERROR(O142/#REF!,"")</f>
        <v/>
      </c>
      <c r="P143" s="5" t="str">
        <f>IFERROR(P142/#REF!,"")</f>
        <v/>
      </c>
      <c r="Q143" s="5" t="str">
        <f>IFERROR(Q142/#REF!,"")</f>
        <v/>
      </c>
      <c r="R143" s="5" t="str">
        <f>IFERROR(R142/#REF!,"")</f>
        <v/>
      </c>
      <c r="S143" s="5" t="str">
        <f>IFERROR(S142/#REF!,"")</f>
        <v/>
      </c>
      <c r="T143" s="5" t="str">
        <f>IFERROR(T142/#REF!,"")</f>
        <v/>
      </c>
      <c r="U143" s="5" t="str">
        <f>IFERROR(U142/#REF!,"")</f>
        <v/>
      </c>
      <c r="V143" s="5" t="str">
        <f>IFERROR(V142/#REF!,"")</f>
        <v/>
      </c>
      <c r="W143" s="5" t="str">
        <f>IFERROR(W142/#REF!,"")</f>
        <v/>
      </c>
      <c r="X143" s="5" t="str">
        <f>IFERROR(X142/#REF!,"")</f>
        <v/>
      </c>
      <c r="Y143" s="5" t="str">
        <f>IFERROR(Y142/#REF!,"")</f>
        <v/>
      </c>
      <c r="Z143" s="5" t="str">
        <f>IFERROR(Z142/#REF!,"")</f>
        <v/>
      </c>
      <c r="AA143" s="5" t="str">
        <f>IFERROR(AA142/#REF!,"")</f>
        <v/>
      </c>
      <c r="AB143" s="5" t="str">
        <f>IFERROR(AB142/#REF!,"")</f>
        <v/>
      </c>
      <c r="AC143" s="5" t="str">
        <f>IFERROR(AC142/#REF!,"")</f>
        <v/>
      </c>
      <c r="AD143" s="5" t="str">
        <f>IFERROR(AD142/#REF!,"")</f>
        <v/>
      </c>
      <c r="AE143" s="5" t="str">
        <f>IFERROR(AE142/#REF!,"")</f>
        <v/>
      </c>
      <c r="AF143" s="5" t="str">
        <f>IFERROR(AF142/#REF!,"")</f>
        <v/>
      </c>
      <c r="AG143" s="5" t="str">
        <f>IFERROR(AG142/#REF!,"")</f>
        <v/>
      </c>
      <c r="AH143" s="5" t="str">
        <f>IFERROR(AH142/#REF!,"")</f>
        <v/>
      </c>
    </row>
    <row r="144" spans="1:34">
      <c r="B144" s="64">
        <f>SUM(D144:AG144)-AD144-V144-O144-H144</f>
        <v>0</v>
      </c>
      <c r="C144" s="1" t="s">
        <v>11</v>
      </c>
      <c r="D144" s="4">
        <f>SUMIFS('Job Number'!$Q$2:$Q$290,'Job Number'!$A$2:$A$290,'Product Result'!D$1,'Job Number'!$E$2:$E$290,'Product Result'!$A$142)</f>
        <v>0</v>
      </c>
      <c r="E144" s="4">
        <f>SUMIFS('Job Number'!$Q$2:$Q$290,'Job Number'!$A$2:$A$290,'Product Result'!E$1,'Job Number'!$E$2:$E$290,'Product Result'!$A$142)</f>
        <v>0</v>
      </c>
      <c r="F144" s="4">
        <f>SUMIFS('Job Number'!$Q$2:$Q$290,'Job Number'!$A$2:$A$290,'Product Result'!F$1,'Job Number'!$E$2:$E$290,'Product Result'!$A$142)</f>
        <v>0</v>
      </c>
      <c r="G144" s="4">
        <f>SUMIFS('Job Number'!$Q$2:$Q$290,'Job Number'!$A$2:$A$290,'Product Result'!G$1,'Job Number'!$E$2:$E$290,'Product Result'!$A$142)</f>
        <v>0</v>
      </c>
      <c r="H144" s="4">
        <f>SUMIFS('Job Number'!$Q$2:$Q$290,'Job Number'!$A$2:$A$290,'Product Result'!H$1,'Job Number'!$E$2:$E$290,'Product Result'!$A$142)</f>
        <v>0</v>
      </c>
      <c r="I144" s="4">
        <f>SUMIFS('Job Number'!$Q$2:$Q$290,'Job Number'!$A$2:$A$290,'Product Result'!I$1,'Job Number'!$E$2:$E$290,'Product Result'!$A$142)</f>
        <v>0</v>
      </c>
      <c r="J144" s="4">
        <f>SUMIFS('Job Number'!$Q$2:$Q$290,'Job Number'!$A$2:$A$290,'Product Result'!J$1,'Job Number'!$E$2:$E$290,'Product Result'!$A$142)</f>
        <v>0</v>
      </c>
      <c r="K144" s="4">
        <f>SUMIFS('Job Number'!$Q$2:$Q$290,'Job Number'!$A$2:$A$290,'Product Result'!K$1,'Job Number'!$E$2:$E$290,'Product Result'!$A$142)</f>
        <v>0</v>
      </c>
      <c r="L144" s="4">
        <f>SUMIFS('Job Number'!$Q$2:$Q$290,'Job Number'!$A$2:$A$290,'Product Result'!L$1,'Job Number'!$E$2:$E$290,'Product Result'!$A$142)</f>
        <v>0</v>
      </c>
      <c r="M144" s="4">
        <f>SUMIFS('Job Number'!$Q$2:$Q$290,'Job Number'!$A$2:$A$290,'Product Result'!M$1,'Job Number'!$E$2:$E$290,'Product Result'!$A$142)</f>
        <v>0</v>
      </c>
      <c r="N144" s="4">
        <f>SUMIFS('Job Number'!$Q$2:$Q$290,'Job Number'!$A$2:$A$290,'Product Result'!N$1,'Job Number'!$E$2:$E$290,'Product Result'!$A$142)</f>
        <v>0</v>
      </c>
      <c r="O144" s="4">
        <f>SUMIFS('Job Number'!$Q$2:$Q$290,'Job Number'!$A$2:$A$290,'Product Result'!O$1,'Job Number'!$E$2:$E$290,'Product Result'!$A$142)</f>
        <v>0</v>
      </c>
      <c r="P144" s="4">
        <f>SUMIFS('Job Number'!$Q$2:$Q$290,'Job Number'!$A$2:$A$290,'Product Result'!P$1,'Job Number'!$E$2:$E$290,'Product Result'!$A$142)</f>
        <v>0</v>
      </c>
      <c r="Q144" s="4">
        <f>SUMIFS('Job Number'!$Q$2:$Q$290,'Job Number'!$A$2:$A$290,'Product Result'!Q$1,'Job Number'!$E$2:$E$290,'Product Result'!$A$142)</f>
        <v>0</v>
      </c>
      <c r="R144" s="4">
        <f>SUMIFS('Job Number'!$Q$2:$Q$290,'Job Number'!$A$2:$A$290,'Product Result'!R$1,'Job Number'!$E$2:$E$290,'Product Result'!$A$142)</f>
        <v>0</v>
      </c>
      <c r="S144" s="4">
        <f>SUMIFS('Job Number'!$Q$2:$Q$290,'Job Number'!$A$2:$A$290,'Product Result'!S$1,'Job Number'!$E$2:$E$290,'Product Result'!$A$142)</f>
        <v>0</v>
      </c>
      <c r="T144" s="4">
        <f>SUMIFS('Job Number'!$Q$2:$Q$290,'Job Number'!$A$2:$A$290,'Product Result'!T$1,'Job Number'!$E$2:$E$290,'Product Result'!$A$142)</f>
        <v>0</v>
      </c>
      <c r="U144" s="4">
        <f>SUMIFS('Job Number'!$Q$2:$Q$290,'Job Number'!$A$2:$A$290,'Product Result'!U$1,'Job Number'!$E$2:$E$290,'Product Result'!$A$142)</f>
        <v>0</v>
      </c>
      <c r="V144" s="4">
        <f>SUMIFS('Job Number'!$Q$2:$Q$290,'Job Number'!$A$2:$A$290,'Product Result'!V$1,'Job Number'!$E$2:$E$290,'Product Result'!$A$142)</f>
        <v>0</v>
      </c>
      <c r="W144" s="4">
        <f>SUMIFS('Job Number'!$Q$2:$Q$290,'Job Number'!$A$2:$A$290,'Product Result'!W$1,'Job Number'!$E$2:$E$290,'Product Result'!$A$142)</f>
        <v>0</v>
      </c>
      <c r="X144" s="4">
        <f>SUMIFS('Job Number'!$Q$2:$Q$290,'Job Number'!$A$2:$A$290,'Product Result'!X$1,'Job Number'!$E$2:$E$290,'Product Result'!$A$142)</f>
        <v>0</v>
      </c>
      <c r="Y144" s="4">
        <f>SUMIFS('Job Number'!$Q$2:$Q$290,'Job Number'!$A$2:$A$290,'Product Result'!Y$1,'Job Number'!$E$2:$E$290,'Product Result'!$A$142)</f>
        <v>0</v>
      </c>
      <c r="Z144" s="4">
        <f>SUMIFS('Job Number'!$Q$2:$Q$290,'Job Number'!$A$2:$A$290,'Product Result'!Z$1,'Job Number'!$E$2:$E$290,'Product Result'!$A$142)</f>
        <v>0</v>
      </c>
      <c r="AA144" s="4">
        <f>SUMIFS('Job Number'!$Q$2:$Q$290,'Job Number'!$A$2:$A$290,'Product Result'!AA$1,'Job Number'!$E$2:$E$290,'Product Result'!$A$142)</f>
        <v>0</v>
      </c>
      <c r="AB144" s="4">
        <f>SUMIFS('Job Number'!$Q$2:$Q$290,'Job Number'!$A$2:$A$290,'Product Result'!AB$1,'Job Number'!$E$2:$E$290,'Product Result'!$A$142)</f>
        <v>0</v>
      </c>
      <c r="AC144" s="4">
        <f>SUMIFS('Job Number'!$Q$2:$Q$290,'Job Number'!$A$2:$A$290,'Product Result'!AC$1,'Job Number'!$E$2:$E$290,'Product Result'!$A$142)</f>
        <v>0</v>
      </c>
      <c r="AD144" s="4">
        <f>SUMIFS('Job Number'!$Q$2:$Q$290,'Job Number'!$A$2:$A$290,'Product Result'!AD$1,'Job Number'!$E$2:$E$290,'Product Result'!$A$142)</f>
        <v>0</v>
      </c>
      <c r="AE144" s="4">
        <f>SUMIFS('Job Number'!$Q$2:$Q$290,'Job Number'!$A$2:$A$290,'Product Result'!AE$1,'Job Number'!$E$2:$E$290,'Product Result'!$A$142)</f>
        <v>0</v>
      </c>
      <c r="AF144" s="4">
        <f>SUMIFS('Job Number'!$Q$2:$Q$290,'Job Number'!$A$2:$A$290,'Product Result'!AF$1,'Job Number'!$E$2:$E$290,'Product Result'!$A$142)</f>
        <v>0</v>
      </c>
      <c r="AG144" s="4">
        <f>SUMIFS('Job Number'!$Q$2:$Q$290,'Job Number'!$A$2:$A$290,'Product Result'!AG$1,'Job Number'!$E$2:$E$290,'Product Result'!$A$142)</f>
        <v>0</v>
      </c>
      <c r="AH144" s="4">
        <f>SUMIFS('Job Number'!$Q$2:$Q$290,'Job Number'!$A$2:$A$290,'Product Result'!AH$1,'Job Number'!$E$2:$E$290,'Product Result'!$A$142)</f>
        <v>0</v>
      </c>
    </row>
    <row r="145" spans="1:34" ht="15.75" thickBot="1">
      <c r="B145" s="185">
        <f>IFERROR(B144/B142,0)</f>
        <v>0</v>
      </c>
      <c r="C145" s="1" t="s">
        <v>12</v>
      </c>
      <c r="D145" s="6" t="str">
        <f t="shared" ref="D145:AG145" si="28">IFERROR(D144/D142,"")</f>
        <v/>
      </c>
      <c r="E145" s="6" t="str">
        <f t="shared" si="28"/>
        <v/>
      </c>
      <c r="F145" s="6" t="str">
        <f t="shared" si="28"/>
        <v/>
      </c>
      <c r="G145" s="6" t="str">
        <f t="shared" si="28"/>
        <v/>
      </c>
      <c r="H145" s="6">
        <f t="shared" si="28"/>
        <v>0</v>
      </c>
      <c r="I145" s="6" t="str">
        <f t="shared" si="28"/>
        <v/>
      </c>
      <c r="J145" s="6" t="str">
        <f t="shared" si="28"/>
        <v/>
      </c>
      <c r="K145" s="6" t="str">
        <f t="shared" si="28"/>
        <v/>
      </c>
      <c r="L145" s="6" t="str">
        <f t="shared" si="28"/>
        <v/>
      </c>
      <c r="M145" s="6" t="str">
        <f t="shared" si="28"/>
        <v/>
      </c>
      <c r="N145" s="6" t="str">
        <f t="shared" si="28"/>
        <v/>
      </c>
      <c r="O145" s="6" t="str">
        <f t="shared" si="28"/>
        <v/>
      </c>
      <c r="P145" s="6" t="str">
        <f t="shared" si="28"/>
        <v/>
      </c>
      <c r="Q145" s="6" t="str">
        <f t="shared" si="28"/>
        <v/>
      </c>
      <c r="R145" s="6" t="str">
        <f t="shared" si="28"/>
        <v/>
      </c>
      <c r="S145" s="6" t="str">
        <f t="shared" si="28"/>
        <v/>
      </c>
      <c r="T145" s="6" t="str">
        <f t="shared" si="28"/>
        <v/>
      </c>
      <c r="U145" s="6" t="str">
        <f t="shared" si="28"/>
        <v/>
      </c>
      <c r="V145" s="6" t="str">
        <f t="shared" si="28"/>
        <v/>
      </c>
      <c r="W145" s="6" t="str">
        <f t="shared" si="28"/>
        <v/>
      </c>
      <c r="X145" s="6" t="str">
        <f t="shared" si="28"/>
        <v/>
      </c>
      <c r="Y145" s="6" t="str">
        <f t="shared" si="28"/>
        <v/>
      </c>
      <c r="Z145" s="6" t="str">
        <f t="shared" si="28"/>
        <v/>
      </c>
      <c r="AA145" s="6" t="str">
        <f t="shared" si="28"/>
        <v/>
      </c>
      <c r="AB145" s="6" t="str">
        <f t="shared" si="28"/>
        <v/>
      </c>
      <c r="AC145" s="6" t="str">
        <f t="shared" si="28"/>
        <v/>
      </c>
      <c r="AD145" s="6" t="str">
        <f t="shared" si="28"/>
        <v/>
      </c>
      <c r="AE145" s="6" t="str">
        <f t="shared" si="28"/>
        <v/>
      </c>
      <c r="AF145" s="6" t="str">
        <f t="shared" si="28"/>
        <v/>
      </c>
      <c r="AG145" s="6" t="str">
        <f t="shared" si="28"/>
        <v/>
      </c>
      <c r="AH145" s="6" t="str">
        <f>IFERROR(AH144/AH142,"")</f>
        <v/>
      </c>
    </row>
    <row r="146" spans="1:34" ht="16.5" customHeight="1" thickBot="1"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</row>
    <row r="147" spans="1:34">
      <c r="A147" s="187" t="str">
        <f>'FG TYPE'!B36</f>
        <v>W03-25040040-Y</v>
      </c>
      <c r="B147" s="64">
        <f>SUM(D147:AG147)</f>
        <v>0</v>
      </c>
      <c r="C147" s="1" t="s">
        <v>8</v>
      </c>
      <c r="D147" s="4">
        <f>SUMIFS('Job Number'!$K$2:$K$290,'Job Number'!$A$2:$A$290,'Product Result'!D$1,'Job Number'!$E$2:$E$290,'Product Result'!$A$147)</f>
        <v>0</v>
      </c>
      <c r="E147" s="4">
        <f>SUMIFS('Job Number'!$K$2:$K$290,'Job Number'!$A$2:$A$290,'Product Result'!E$1,'Job Number'!$E$2:$E$290,'Product Result'!$A$147)</f>
        <v>0</v>
      </c>
      <c r="F147" s="4">
        <f>SUMIFS('Job Number'!$K$2:$K$290,'Job Number'!$A$2:$A$290,'Product Result'!F$1,'Job Number'!$E$2:$E$290,'Product Result'!$A$147)</f>
        <v>0</v>
      </c>
      <c r="G147" s="4">
        <f>SUMIFS('Job Number'!$K$2:$K$290,'Job Number'!$A$2:$A$290,'Product Result'!G$1,'Job Number'!$E$2:$E$290,'Product Result'!$A$147)</f>
        <v>0</v>
      </c>
      <c r="H147" s="4">
        <f>SUMIFS('Job Number'!$K$2:$K$290,'Job Number'!$A$2:$A$290,'Product Result'!H$1,'Job Number'!$E$2:$E$290,'Product Result'!$A$147)</f>
        <v>0</v>
      </c>
      <c r="I147" s="4">
        <f>SUMIFS('Job Number'!$K$2:$K$290,'Job Number'!$A$2:$A$290,'Product Result'!I$1,'Job Number'!$E$2:$E$290,'Product Result'!$A$147)</f>
        <v>0</v>
      </c>
      <c r="J147" s="4">
        <f>SUMIFS('Job Number'!$K$2:$K$290,'Job Number'!$A$2:$A$290,'Product Result'!J$1,'Job Number'!$E$2:$E$290,'Product Result'!$A$147)</f>
        <v>0</v>
      </c>
      <c r="K147" s="4">
        <f>SUMIFS('Job Number'!$K$2:$K$290,'Job Number'!$A$2:$A$290,'Product Result'!K$1,'Job Number'!$E$2:$E$290,'Product Result'!$A$147)</f>
        <v>0</v>
      </c>
      <c r="L147" s="4">
        <f>SUMIFS('Job Number'!$K$2:$K$290,'Job Number'!$A$2:$A$290,'Product Result'!L$1,'Job Number'!$E$2:$E$290,'Product Result'!$A$147)</f>
        <v>0</v>
      </c>
      <c r="M147" s="4">
        <f>SUMIFS('Job Number'!$K$2:$K$290,'Job Number'!$A$2:$A$290,'Product Result'!M$1,'Job Number'!$E$2:$E$290,'Product Result'!$A$147)</f>
        <v>0</v>
      </c>
      <c r="N147" s="4">
        <f>SUMIFS('Job Number'!$K$2:$K$290,'Job Number'!$A$2:$A$290,'Product Result'!N$1,'Job Number'!$E$2:$E$290,'Product Result'!$A$147)</f>
        <v>0</v>
      </c>
      <c r="O147" s="4">
        <f>SUMIFS('Job Number'!$K$2:$K$290,'Job Number'!$A$2:$A$290,'Product Result'!O$1,'Job Number'!$E$2:$E$290,'Product Result'!$A$147)</f>
        <v>0</v>
      </c>
      <c r="P147" s="4">
        <f>SUMIFS('Job Number'!$K$2:$K$290,'Job Number'!$A$2:$A$290,'Product Result'!P$1,'Job Number'!$E$2:$E$290,'Product Result'!$A$147)</f>
        <v>0</v>
      </c>
      <c r="Q147" s="4">
        <f>SUMIFS('Job Number'!$K$2:$K$290,'Job Number'!$A$2:$A$290,'Product Result'!Q$1,'Job Number'!$E$2:$E$290,'Product Result'!$A$147)</f>
        <v>0</v>
      </c>
      <c r="R147" s="4">
        <f>SUMIFS('Job Number'!$K$2:$K$290,'Job Number'!$A$2:$A$290,'Product Result'!R$1,'Job Number'!$E$2:$E$290,'Product Result'!$A$147)</f>
        <v>0</v>
      </c>
      <c r="S147" s="4">
        <f>SUMIFS('Job Number'!$K$2:$K$290,'Job Number'!$A$2:$A$290,'Product Result'!S$1,'Job Number'!$E$2:$E$290,'Product Result'!$A$147)</f>
        <v>0</v>
      </c>
      <c r="T147" s="4">
        <f>SUMIFS('Job Number'!$K$2:$K$290,'Job Number'!$A$2:$A$290,'Product Result'!T$1,'Job Number'!$E$2:$E$290,'Product Result'!$A$147)</f>
        <v>0</v>
      </c>
      <c r="U147" s="4">
        <f>SUMIFS('Job Number'!$K$2:$K$290,'Job Number'!$A$2:$A$290,'Product Result'!U$1,'Job Number'!$E$2:$E$290,'Product Result'!$A$147)</f>
        <v>0</v>
      </c>
      <c r="V147" s="4">
        <f>SUMIFS('Job Number'!$K$2:$K$290,'Job Number'!$A$2:$A$290,'Product Result'!V$1,'Job Number'!$E$2:$E$290,'Product Result'!$A$147)</f>
        <v>0</v>
      </c>
      <c r="W147" s="4">
        <f>SUMIFS('Job Number'!$K$2:$K$290,'Job Number'!$A$2:$A$290,'Product Result'!W$1,'Job Number'!$E$2:$E$290,'Product Result'!$A$147)</f>
        <v>0</v>
      </c>
      <c r="X147" s="4">
        <f>SUMIFS('Job Number'!$K$2:$K$290,'Job Number'!$A$2:$A$290,'Product Result'!X$1,'Job Number'!$E$2:$E$290,'Product Result'!$A$147)</f>
        <v>0</v>
      </c>
      <c r="Y147" s="4">
        <f>SUMIFS('Job Number'!$K$2:$K$290,'Job Number'!$A$2:$A$290,'Product Result'!Y$1,'Job Number'!$E$2:$E$290,'Product Result'!$A$147)</f>
        <v>0</v>
      </c>
      <c r="Z147" s="4">
        <f>SUMIFS('Job Number'!$K$2:$K$290,'Job Number'!$A$2:$A$290,'Product Result'!Z$1,'Job Number'!$E$2:$E$290,'Product Result'!$A$147)</f>
        <v>0</v>
      </c>
      <c r="AA147" s="4">
        <f>SUMIFS('Job Number'!$K$2:$K$290,'Job Number'!$A$2:$A$290,'Product Result'!AA$1,'Job Number'!$E$2:$E$290,'Product Result'!$A$147)</f>
        <v>0</v>
      </c>
      <c r="AB147" s="4">
        <f>SUMIFS('Job Number'!$K$2:$K$290,'Job Number'!$A$2:$A$290,'Product Result'!AB$1,'Job Number'!$E$2:$E$290,'Product Result'!$A$147)</f>
        <v>0</v>
      </c>
      <c r="AC147" s="4">
        <f>SUMIFS('Job Number'!$K$2:$K$290,'Job Number'!$A$2:$A$290,'Product Result'!AC$1,'Job Number'!$E$2:$E$290,'Product Result'!$A$147)</f>
        <v>0</v>
      </c>
      <c r="AD147" s="4">
        <f>SUMIFS('Job Number'!$K$2:$K$290,'Job Number'!$A$2:$A$290,'Product Result'!AD$1,'Job Number'!$E$2:$E$290,'Product Result'!$A$147)</f>
        <v>0</v>
      </c>
      <c r="AE147" s="4">
        <f>SUMIFS('Job Number'!$K$2:$K$290,'Job Number'!$A$2:$A$290,'Product Result'!AE$1,'Job Number'!$E$2:$E$290,'Product Result'!$A$147)</f>
        <v>0</v>
      </c>
      <c r="AF147" s="4">
        <f>SUMIFS('Job Number'!$K$2:$K$290,'Job Number'!$A$2:$A$290,'Product Result'!AF$1,'Job Number'!$E$2:$E$290,'Product Result'!$A$147)</f>
        <v>0</v>
      </c>
      <c r="AG147" s="4">
        <f>SUMIFS('Job Number'!$K$2:$K$290,'Job Number'!$A$2:$A$290,'Product Result'!AG$1,'Job Number'!$E$2:$E$290,'Product Result'!$A$147)</f>
        <v>0</v>
      </c>
      <c r="AH147" s="4">
        <f>SUMIFS('Job Number'!$K$2:$K$290,'Job Number'!$A$2:$A$290,'Product Result'!AH$1,'Job Number'!$E$2:$E$290,'Product Result'!$A$147)</f>
        <v>0</v>
      </c>
    </row>
    <row r="148" spans="1:34">
      <c r="A148" s="187" t="str">
        <f>'FG TYPE'!C36</f>
        <v>28#*2C+28#*2C+AL+D+</v>
      </c>
      <c r="B148" s="183">
        <f>IFERROR(B147/#REF!,0)</f>
        <v>0</v>
      </c>
      <c r="C148" s="1" t="s">
        <v>10</v>
      </c>
      <c r="D148" s="5" t="str">
        <f>IFERROR(D147/#REF!,"")</f>
        <v/>
      </c>
      <c r="E148" s="5" t="str">
        <f>IFERROR(E147/#REF!,"")</f>
        <v/>
      </c>
      <c r="F148" s="5" t="str">
        <f>IFERROR(F147/#REF!,"")</f>
        <v/>
      </c>
      <c r="G148" s="5" t="str">
        <f>IFERROR(G147/#REF!,"")</f>
        <v/>
      </c>
      <c r="H148" s="5" t="str">
        <f>IFERROR(H147/#REF!,"")</f>
        <v/>
      </c>
      <c r="I148" s="5" t="str">
        <f>IFERROR(I147/#REF!,"")</f>
        <v/>
      </c>
      <c r="J148" s="5" t="str">
        <f>IFERROR(J147/#REF!,"")</f>
        <v/>
      </c>
      <c r="K148" s="5" t="str">
        <f>IFERROR(K147/#REF!,"")</f>
        <v/>
      </c>
      <c r="L148" s="5" t="str">
        <f>IFERROR(L147/#REF!,"")</f>
        <v/>
      </c>
      <c r="M148" s="5" t="str">
        <f>IFERROR(M147/#REF!,"")</f>
        <v/>
      </c>
      <c r="N148" s="5" t="str">
        <f>IFERROR(N147/#REF!,"")</f>
        <v/>
      </c>
      <c r="O148" s="5" t="str">
        <f>IFERROR(O147/#REF!,"")</f>
        <v/>
      </c>
      <c r="P148" s="5" t="str">
        <f>IFERROR(P147/#REF!,"")</f>
        <v/>
      </c>
      <c r="Q148" s="5" t="str">
        <f>IFERROR(Q147/#REF!,"")</f>
        <v/>
      </c>
      <c r="R148" s="5" t="str">
        <f>IFERROR(R147/#REF!,"")</f>
        <v/>
      </c>
      <c r="S148" s="5" t="str">
        <f>IFERROR(S147/#REF!,"")</f>
        <v/>
      </c>
      <c r="T148" s="5" t="str">
        <f>IFERROR(T147/#REF!,"")</f>
        <v/>
      </c>
      <c r="U148" s="5" t="str">
        <f>IFERROR(U147/#REF!,"")</f>
        <v/>
      </c>
      <c r="V148" s="5" t="str">
        <f>IFERROR(V147/#REF!,"")</f>
        <v/>
      </c>
      <c r="W148" s="5" t="str">
        <f>IFERROR(W147/#REF!,"")</f>
        <v/>
      </c>
      <c r="X148" s="5" t="str">
        <f>IFERROR(X147/#REF!,"")</f>
        <v/>
      </c>
      <c r="Y148" s="5" t="str">
        <f>IFERROR(Y147/#REF!,"")</f>
        <v/>
      </c>
      <c r="Z148" s="5" t="str">
        <f>IFERROR(Z147/#REF!,"")</f>
        <v/>
      </c>
      <c r="AA148" s="5" t="str">
        <f>IFERROR(AA147/#REF!,"")</f>
        <v/>
      </c>
      <c r="AB148" s="5" t="str">
        <f>IFERROR(AB147/#REF!,"")</f>
        <v/>
      </c>
      <c r="AC148" s="5" t="str">
        <f>IFERROR(AC147/#REF!,"")</f>
        <v/>
      </c>
      <c r="AD148" s="5" t="str">
        <f>IFERROR(AD147/#REF!,"")</f>
        <v/>
      </c>
      <c r="AE148" s="5" t="str">
        <f>IFERROR(AE147/#REF!,"")</f>
        <v/>
      </c>
      <c r="AF148" s="5" t="str">
        <f>IFERROR(AF147/#REF!,"")</f>
        <v/>
      </c>
      <c r="AG148" s="5" t="str">
        <f>IFERROR(AG147/#REF!,"")</f>
        <v/>
      </c>
      <c r="AH148" s="5" t="str">
        <f>IFERROR(AH147/#REF!,"")</f>
        <v/>
      </c>
    </row>
    <row r="149" spans="1:34">
      <c r="B149" s="64">
        <f>SUM(D149:AG149)-AG149-Z149-S149-L149</f>
        <v>0</v>
      </c>
      <c r="C149" s="1" t="s">
        <v>11</v>
      </c>
      <c r="D149" s="4">
        <f>SUMIFS('Job Number'!$Q$2:$Q$290,'Job Number'!$A$2:$A$290,'Product Result'!D$1,'Job Number'!$E$2:$E$290,'Product Result'!$A$147)</f>
        <v>0</v>
      </c>
      <c r="E149" s="4">
        <f>SUMIFS('Job Number'!$Q$2:$Q$290,'Job Number'!$A$2:$A$290,'Product Result'!E$1,'Job Number'!$E$2:$E$290,'Product Result'!$A$147)</f>
        <v>0</v>
      </c>
      <c r="F149" s="4">
        <f>SUMIFS('Job Number'!$Q$2:$Q$290,'Job Number'!$A$2:$A$290,'Product Result'!F$1,'Job Number'!$E$2:$E$290,'Product Result'!$A$147)</f>
        <v>0</v>
      </c>
      <c r="G149" s="4">
        <f>SUMIFS('Job Number'!$Q$2:$Q$290,'Job Number'!$A$2:$A$290,'Product Result'!G$1,'Job Number'!$E$2:$E$290,'Product Result'!$A$147)</f>
        <v>0</v>
      </c>
      <c r="H149" s="4">
        <f>SUMIFS('Job Number'!$Q$2:$Q$290,'Job Number'!$A$2:$A$290,'Product Result'!H$1,'Job Number'!$E$2:$E$290,'Product Result'!$A$147)</f>
        <v>0</v>
      </c>
      <c r="I149" s="4">
        <f>SUMIFS('Job Number'!$Q$2:$Q$290,'Job Number'!$A$2:$A$290,'Product Result'!I$1,'Job Number'!$E$2:$E$290,'Product Result'!$A$147)</f>
        <v>0</v>
      </c>
      <c r="J149" s="4">
        <f>SUMIFS('Job Number'!$Q$2:$Q$290,'Job Number'!$A$2:$A$290,'Product Result'!J$1,'Job Number'!$E$2:$E$290,'Product Result'!$A$147)</f>
        <v>0</v>
      </c>
      <c r="K149" s="4">
        <f>SUMIFS('Job Number'!$Q$2:$Q$290,'Job Number'!$A$2:$A$290,'Product Result'!K$1,'Job Number'!$E$2:$E$290,'Product Result'!$A$147)</f>
        <v>0</v>
      </c>
      <c r="L149" s="4">
        <f>SUMIFS('Job Number'!$Q$2:$Q$290,'Job Number'!$A$2:$A$290,'Product Result'!L$1,'Job Number'!$E$2:$E$290,'Product Result'!$A$147)</f>
        <v>0</v>
      </c>
      <c r="M149" s="4">
        <f>SUMIFS('Job Number'!$Q$2:$Q$290,'Job Number'!$A$2:$A$290,'Product Result'!M$1,'Job Number'!$E$2:$E$290,'Product Result'!$A$147)</f>
        <v>0</v>
      </c>
      <c r="N149" s="4">
        <f>SUMIFS('Job Number'!$Q$2:$Q$290,'Job Number'!$A$2:$A$290,'Product Result'!N$1,'Job Number'!$E$2:$E$290,'Product Result'!$A$147)</f>
        <v>0</v>
      </c>
      <c r="O149" s="4">
        <f>SUMIFS('Job Number'!$Q$2:$Q$290,'Job Number'!$A$2:$A$290,'Product Result'!O$1,'Job Number'!$E$2:$E$290,'Product Result'!$A$147)</f>
        <v>0</v>
      </c>
      <c r="P149" s="4">
        <f>SUMIFS('Job Number'!$Q$2:$Q$290,'Job Number'!$A$2:$A$290,'Product Result'!P$1,'Job Number'!$E$2:$E$290,'Product Result'!$A$147)</f>
        <v>0</v>
      </c>
      <c r="Q149" s="4">
        <f>SUMIFS('Job Number'!$Q$2:$Q$290,'Job Number'!$A$2:$A$290,'Product Result'!Q$1,'Job Number'!$E$2:$E$290,'Product Result'!$A$147)</f>
        <v>0</v>
      </c>
      <c r="R149" s="4">
        <f>SUMIFS('Job Number'!$Q$2:$Q$290,'Job Number'!$A$2:$A$290,'Product Result'!R$1,'Job Number'!$E$2:$E$290,'Product Result'!$A$147)</f>
        <v>0</v>
      </c>
      <c r="S149" s="4">
        <f>SUMIFS('Job Number'!$Q$2:$Q$290,'Job Number'!$A$2:$A$290,'Product Result'!S$1,'Job Number'!$E$2:$E$290,'Product Result'!$A$147)</f>
        <v>0</v>
      </c>
      <c r="T149" s="4">
        <f>SUMIFS('Job Number'!$Q$2:$Q$290,'Job Number'!$A$2:$A$290,'Product Result'!T$1,'Job Number'!$E$2:$E$290,'Product Result'!$A$147)</f>
        <v>0</v>
      </c>
      <c r="U149" s="4">
        <f>SUMIFS('Job Number'!$Q$2:$Q$290,'Job Number'!$A$2:$A$290,'Product Result'!U$1,'Job Number'!$E$2:$E$290,'Product Result'!$A$147)</f>
        <v>0</v>
      </c>
      <c r="V149" s="4">
        <f>SUMIFS('Job Number'!$Q$2:$Q$290,'Job Number'!$A$2:$A$290,'Product Result'!V$1,'Job Number'!$E$2:$E$290,'Product Result'!$A$147)</f>
        <v>0</v>
      </c>
      <c r="W149" s="4">
        <f>SUMIFS('Job Number'!$Q$2:$Q$290,'Job Number'!$A$2:$A$290,'Product Result'!W$1,'Job Number'!$E$2:$E$290,'Product Result'!$A$147)</f>
        <v>0</v>
      </c>
      <c r="X149" s="4">
        <f>SUMIFS('Job Number'!$Q$2:$Q$290,'Job Number'!$A$2:$A$290,'Product Result'!X$1,'Job Number'!$E$2:$E$290,'Product Result'!$A$147)</f>
        <v>0</v>
      </c>
      <c r="Y149" s="4">
        <f>SUMIFS('Job Number'!$Q$2:$Q$290,'Job Number'!$A$2:$A$290,'Product Result'!Y$1,'Job Number'!$E$2:$E$290,'Product Result'!$A$147)</f>
        <v>0</v>
      </c>
      <c r="Z149" s="4">
        <f>SUMIFS('Job Number'!$Q$2:$Q$290,'Job Number'!$A$2:$A$290,'Product Result'!Z$1,'Job Number'!$E$2:$E$290,'Product Result'!$A$147)</f>
        <v>0</v>
      </c>
      <c r="AA149" s="4">
        <f>SUMIFS('Job Number'!$Q$2:$Q$290,'Job Number'!$A$2:$A$290,'Product Result'!AA$1,'Job Number'!$E$2:$E$290,'Product Result'!$A$147)</f>
        <v>0</v>
      </c>
      <c r="AB149" s="4">
        <f>SUMIFS('Job Number'!$Q$2:$Q$290,'Job Number'!$A$2:$A$290,'Product Result'!AB$1,'Job Number'!$E$2:$E$290,'Product Result'!$A$147)</f>
        <v>0</v>
      </c>
      <c r="AC149" s="4">
        <f>SUMIFS('Job Number'!$Q$2:$Q$290,'Job Number'!$A$2:$A$290,'Product Result'!AC$1,'Job Number'!$E$2:$E$290,'Product Result'!$A$147)</f>
        <v>0</v>
      </c>
      <c r="AD149" s="4">
        <f>SUMIFS('Job Number'!$Q$2:$Q$290,'Job Number'!$A$2:$A$290,'Product Result'!AD$1,'Job Number'!$E$2:$E$290,'Product Result'!$A$147)</f>
        <v>0</v>
      </c>
      <c r="AE149" s="4">
        <f>SUMIFS('Job Number'!$Q$2:$Q$290,'Job Number'!$A$2:$A$290,'Product Result'!AE$1,'Job Number'!$E$2:$E$290,'Product Result'!$A$147)</f>
        <v>0</v>
      </c>
      <c r="AF149" s="4">
        <f>SUMIFS('Job Number'!$Q$2:$Q$290,'Job Number'!$A$2:$A$290,'Product Result'!AF$1,'Job Number'!$E$2:$E$290,'Product Result'!$A$147)</f>
        <v>0</v>
      </c>
      <c r="AG149" s="4">
        <f>SUMIFS('Job Number'!$Q$2:$Q$290,'Job Number'!$A$2:$A$290,'Product Result'!AG$1,'Job Number'!$E$2:$E$290,'Product Result'!$A$147)</f>
        <v>0</v>
      </c>
      <c r="AH149" s="4">
        <f>SUMIFS('Job Number'!$Q$2:$Q$290,'Job Number'!$A$2:$A$290,'Product Result'!AH$1,'Job Number'!$E$2:$E$290,'Product Result'!$A$147)</f>
        <v>0</v>
      </c>
    </row>
    <row r="150" spans="1:34" ht="15.75" thickBot="1">
      <c r="B150" s="183">
        <f>IFERROR(B149/B147,0)</f>
        <v>0</v>
      </c>
      <c r="C150" s="1" t="s">
        <v>12</v>
      </c>
      <c r="D150" s="6" t="str">
        <f t="shared" ref="D150:AG150" si="29">IFERROR(D149/D147,"")</f>
        <v/>
      </c>
      <c r="E150" s="6" t="str">
        <f t="shared" si="29"/>
        <v/>
      </c>
      <c r="F150" s="6" t="str">
        <f t="shared" si="29"/>
        <v/>
      </c>
      <c r="G150" s="6" t="str">
        <f t="shared" si="29"/>
        <v/>
      </c>
      <c r="H150" s="6" t="str">
        <f t="shared" si="29"/>
        <v/>
      </c>
      <c r="I150" s="6" t="str">
        <f t="shared" si="29"/>
        <v/>
      </c>
      <c r="J150" s="6" t="str">
        <f t="shared" si="29"/>
        <v/>
      </c>
      <c r="K150" s="6" t="str">
        <f t="shared" si="29"/>
        <v/>
      </c>
      <c r="L150" s="6" t="str">
        <f t="shared" si="29"/>
        <v/>
      </c>
      <c r="M150" s="6" t="str">
        <f t="shared" si="29"/>
        <v/>
      </c>
      <c r="N150" s="6" t="str">
        <f t="shared" si="29"/>
        <v/>
      </c>
      <c r="O150" s="6" t="str">
        <f t="shared" si="29"/>
        <v/>
      </c>
      <c r="P150" s="6" t="str">
        <f t="shared" si="29"/>
        <v/>
      </c>
      <c r="Q150" s="6" t="str">
        <f t="shared" si="29"/>
        <v/>
      </c>
      <c r="R150" s="6" t="str">
        <f t="shared" si="29"/>
        <v/>
      </c>
      <c r="S150" s="6" t="str">
        <f t="shared" si="29"/>
        <v/>
      </c>
      <c r="T150" s="6" t="str">
        <f t="shared" si="29"/>
        <v/>
      </c>
      <c r="U150" s="6" t="str">
        <f t="shared" si="29"/>
        <v/>
      </c>
      <c r="V150" s="6" t="str">
        <f t="shared" si="29"/>
        <v/>
      </c>
      <c r="W150" s="6" t="str">
        <f t="shared" si="29"/>
        <v/>
      </c>
      <c r="X150" s="6" t="str">
        <f t="shared" si="29"/>
        <v/>
      </c>
      <c r="Y150" s="6" t="str">
        <f t="shared" si="29"/>
        <v/>
      </c>
      <c r="Z150" s="6" t="str">
        <f t="shared" si="29"/>
        <v/>
      </c>
      <c r="AA150" s="6" t="str">
        <f t="shared" si="29"/>
        <v/>
      </c>
      <c r="AB150" s="6" t="str">
        <f t="shared" si="29"/>
        <v/>
      </c>
      <c r="AC150" s="6" t="str">
        <f t="shared" si="29"/>
        <v/>
      </c>
      <c r="AD150" s="6" t="str">
        <f t="shared" si="29"/>
        <v/>
      </c>
      <c r="AE150" s="6" t="str">
        <f t="shared" si="29"/>
        <v/>
      </c>
      <c r="AF150" s="6" t="str">
        <f t="shared" si="29"/>
        <v/>
      </c>
      <c r="AG150" s="6" t="str">
        <f t="shared" si="29"/>
        <v/>
      </c>
      <c r="AH150" s="6" t="str">
        <f>IFERROR(AH149/AH147,"")</f>
        <v/>
      </c>
    </row>
    <row r="151" spans="1:34" ht="15.75" thickBot="1"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</row>
    <row r="152" spans="1:34">
      <c r="A152" s="187" t="str">
        <f>'FG TYPE'!B37</f>
        <v>W03-00040033-Y</v>
      </c>
      <c r="B152" s="64">
        <f>SUM(D152:AG152)</f>
        <v>261514</v>
      </c>
      <c r="C152" s="1" t="s">
        <v>8</v>
      </c>
      <c r="D152" s="4">
        <f>SUMIFS('Job Number'!$K$2:$K$290,'Job Number'!$A$2:$A$290,'Product Result'!D$1,'Job Number'!$E$2:$E$290,'Product Result'!$A$152)</f>
        <v>0</v>
      </c>
      <c r="E152" s="4">
        <f>SUMIFS('Job Number'!$K$2:$K$290,'Job Number'!$A$2:$A$290,'Product Result'!E$1,'Job Number'!$E$2:$E$290,'Product Result'!$A$152)</f>
        <v>0</v>
      </c>
      <c r="F152" s="4">
        <f>SUMIFS('Job Number'!$K$2:$K$290,'Job Number'!$A$2:$A$290,'Product Result'!F$1,'Job Number'!$E$2:$E$290,'Product Result'!$A$152)</f>
        <v>0</v>
      </c>
      <c r="G152" s="4">
        <f>SUMIFS('Job Number'!$K$2:$K$290,'Job Number'!$A$2:$A$290,'Product Result'!G$1,'Job Number'!$E$2:$E$290,'Product Result'!$A$152)</f>
        <v>21634</v>
      </c>
      <c r="H152" s="4">
        <f>SUMIFS('Job Number'!$K$2:$K$290,'Job Number'!$A$2:$A$290,'Product Result'!H$1,'Job Number'!$E$2:$E$290,'Product Result'!$A$152)</f>
        <v>25163</v>
      </c>
      <c r="I152" s="4">
        <f>SUMIFS('Job Number'!$K$2:$K$290,'Job Number'!$A$2:$A$290,'Product Result'!I$1,'Job Number'!$E$2:$E$290,'Product Result'!$A$152)</f>
        <v>0</v>
      </c>
      <c r="J152" s="4">
        <f>SUMIFS('Job Number'!$K$2:$K$290,'Job Number'!$A$2:$A$290,'Product Result'!J$1,'Job Number'!$E$2:$E$290,'Product Result'!$A$152)</f>
        <v>0</v>
      </c>
      <c r="K152" s="4">
        <f>SUMIFS('Job Number'!$K$2:$K$290,'Job Number'!$A$2:$A$290,'Product Result'!K$1,'Job Number'!$E$2:$E$290,'Product Result'!$A$152)</f>
        <v>0</v>
      </c>
      <c r="L152" s="4">
        <f>SUMIFS('Job Number'!$K$2:$K$290,'Job Number'!$A$2:$A$290,'Product Result'!L$1,'Job Number'!$E$2:$E$290,'Product Result'!$A$152)</f>
        <v>0</v>
      </c>
      <c r="M152" s="4">
        <f>SUMIFS('Job Number'!$K$2:$K$290,'Job Number'!$A$2:$A$290,'Product Result'!M$1,'Job Number'!$E$2:$E$290,'Product Result'!$A$152)</f>
        <v>0</v>
      </c>
      <c r="N152" s="4">
        <f>SUMIFS('Job Number'!$K$2:$K$290,'Job Number'!$A$2:$A$290,'Product Result'!N$1,'Job Number'!$E$2:$E$290,'Product Result'!$A$152)</f>
        <v>0</v>
      </c>
      <c r="O152" s="4">
        <f>SUMIFS('Job Number'!$K$2:$K$290,'Job Number'!$A$2:$A$290,'Product Result'!O$1,'Job Number'!$E$2:$E$290,'Product Result'!$A$152)</f>
        <v>28317</v>
      </c>
      <c r="P152" s="4">
        <f>SUMIFS('Job Number'!$K$2:$K$290,'Job Number'!$A$2:$A$290,'Product Result'!P$1,'Job Number'!$E$2:$E$290,'Product Result'!$A$152)</f>
        <v>23961</v>
      </c>
      <c r="Q152" s="4">
        <f>SUMIFS('Job Number'!$K$2:$K$290,'Job Number'!$A$2:$A$290,'Product Result'!Q$1,'Job Number'!$E$2:$E$290,'Product Result'!$A$152)</f>
        <v>26643</v>
      </c>
      <c r="R152" s="4">
        <f>SUMIFS('Job Number'!$K$2:$K$290,'Job Number'!$A$2:$A$290,'Product Result'!R$1,'Job Number'!$E$2:$E$290,'Product Result'!$A$152)</f>
        <v>27000</v>
      </c>
      <c r="S152" s="4">
        <f>SUMIFS('Job Number'!$K$2:$K$290,'Job Number'!$A$2:$A$290,'Product Result'!S$1,'Job Number'!$E$2:$E$290,'Product Result'!$A$152)</f>
        <v>0</v>
      </c>
      <c r="T152" s="4">
        <f>SUMIFS('Job Number'!$K$2:$K$290,'Job Number'!$A$2:$A$290,'Product Result'!T$1,'Job Number'!$E$2:$E$290,'Product Result'!$A$152)</f>
        <v>0</v>
      </c>
      <c r="U152" s="4">
        <f>SUMIFS('Job Number'!$K$2:$K$290,'Job Number'!$A$2:$A$290,'Product Result'!U$1,'Job Number'!$E$2:$E$290,'Product Result'!$A$152)</f>
        <v>18950</v>
      </c>
      <c r="V152" s="4">
        <f>SUMIFS('Job Number'!$K$2:$K$290,'Job Number'!$A$2:$A$290,'Product Result'!V$1,'Job Number'!$E$2:$E$290,'Product Result'!$A$152)</f>
        <v>27331</v>
      </c>
      <c r="W152" s="4">
        <f>SUMIFS('Job Number'!$K$2:$K$290,'Job Number'!$A$2:$A$290,'Product Result'!W$1,'Job Number'!$E$2:$E$290,'Product Result'!$A$152)</f>
        <v>13804</v>
      </c>
      <c r="X152" s="4">
        <f>SUMIFS('Job Number'!$K$2:$K$290,'Job Number'!$A$2:$A$290,'Product Result'!X$1,'Job Number'!$E$2:$E$290,'Product Result'!$A$152)</f>
        <v>0</v>
      </c>
      <c r="Y152" s="4">
        <f>SUMIFS('Job Number'!$K$2:$K$290,'Job Number'!$A$2:$A$290,'Product Result'!Y$1,'Job Number'!$E$2:$E$290,'Product Result'!$A$152)</f>
        <v>0</v>
      </c>
      <c r="Z152" s="4">
        <f>SUMIFS('Job Number'!$K$2:$K$290,'Job Number'!$A$2:$A$290,'Product Result'!Z$1,'Job Number'!$E$2:$E$290,'Product Result'!$A$152)</f>
        <v>0</v>
      </c>
      <c r="AA152" s="4">
        <f>SUMIFS('Job Number'!$K$2:$K$290,'Job Number'!$A$2:$A$290,'Product Result'!AA$1,'Job Number'!$E$2:$E$290,'Product Result'!$A$152)</f>
        <v>0</v>
      </c>
      <c r="AB152" s="4">
        <f>SUMIFS('Job Number'!$K$2:$K$290,'Job Number'!$A$2:$A$290,'Product Result'!AB$1,'Job Number'!$E$2:$E$290,'Product Result'!$A$152)</f>
        <v>7750</v>
      </c>
      <c r="AC152" s="4">
        <f>SUMIFS('Job Number'!$K$2:$K$290,'Job Number'!$A$2:$A$290,'Product Result'!AC$1,'Job Number'!$E$2:$E$290,'Product Result'!$A$152)</f>
        <v>21387</v>
      </c>
      <c r="AD152" s="4">
        <f>SUMIFS('Job Number'!$K$2:$K$290,'Job Number'!$A$2:$A$290,'Product Result'!AD$1,'Job Number'!$E$2:$E$290,'Product Result'!$A$152)</f>
        <v>19574</v>
      </c>
      <c r="AE152" s="4">
        <f>SUMIFS('Job Number'!$K$2:$K$290,'Job Number'!$A$2:$A$290,'Product Result'!AE$1,'Job Number'!$E$2:$E$290,'Product Result'!$A$152)</f>
        <v>0</v>
      </c>
      <c r="AF152" s="4">
        <f>SUMIFS('Job Number'!$K$2:$K$290,'Job Number'!$A$2:$A$290,'Product Result'!AF$1,'Job Number'!$E$2:$E$290,'Product Result'!$A$152)</f>
        <v>0</v>
      </c>
      <c r="AG152" s="4">
        <f>SUMIFS('Job Number'!$K$2:$K$290,'Job Number'!$A$2:$A$290,'Product Result'!AG$1,'Job Number'!$E$2:$E$290,'Product Result'!$A$152)</f>
        <v>0</v>
      </c>
      <c r="AH152" s="4">
        <f>SUMIFS('Job Number'!$K$2:$K$290,'Job Number'!$A$2:$A$290,'Product Result'!AH$1,'Job Number'!$E$2:$E$290,'Product Result'!$A$152)</f>
        <v>0</v>
      </c>
    </row>
    <row r="153" spans="1:34">
      <c r="A153" s="187" t="str">
        <f>'FG TYPE'!C37</f>
        <v>MM38 / MP98</v>
      </c>
      <c r="B153" s="183">
        <f>IFERROR(B152/#REF!,0)</f>
        <v>0</v>
      </c>
      <c r="C153" s="1" t="s">
        <v>10</v>
      </c>
      <c r="D153" s="5" t="str">
        <f>IFERROR(D152/#REF!,"")</f>
        <v/>
      </c>
      <c r="E153" s="5" t="str">
        <f>IFERROR(E152/#REF!,"")</f>
        <v/>
      </c>
      <c r="F153" s="5" t="str">
        <f>IFERROR(F152/#REF!,"")</f>
        <v/>
      </c>
      <c r="G153" s="5" t="str">
        <f>IFERROR(G152/#REF!,"")</f>
        <v/>
      </c>
      <c r="H153" s="5" t="str">
        <f>IFERROR(H152/#REF!,"")</f>
        <v/>
      </c>
      <c r="I153" s="5" t="str">
        <f>IFERROR(I152/#REF!,"")</f>
        <v/>
      </c>
      <c r="J153" s="5" t="str">
        <f>IFERROR(J152/#REF!,"")</f>
        <v/>
      </c>
      <c r="K153" s="5" t="str">
        <f>IFERROR(K152/#REF!,"")</f>
        <v/>
      </c>
      <c r="L153" s="5" t="str">
        <f>IFERROR(L152/#REF!,"")</f>
        <v/>
      </c>
      <c r="M153" s="5" t="str">
        <f>IFERROR(M152/#REF!,"")</f>
        <v/>
      </c>
      <c r="N153" s="5" t="str">
        <f>IFERROR(N152/#REF!,"")</f>
        <v/>
      </c>
      <c r="O153" s="5" t="str">
        <f>IFERROR(O152/#REF!,"")</f>
        <v/>
      </c>
      <c r="P153" s="5" t="str">
        <f>IFERROR(P152/#REF!,"")</f>
        <v/>
      </c>
      <c r="Q153" s="5" t="str">
        <f>IFERROR(Q152/#REF!,"")</f>
        <v/>
      </c>
      <c r="R153" s="5" t="str">
        <f>IFERROR(R152/#REF!,"")</f>
        <v/>
      </c>
      <c r="S153" s="5" t="str">
        <f>IFERROR(S152/#REF!,"")</f>
        <v/>
      </c>
      <c r="T153" s="5" t="str">
        <f>IFERROR(T152/#REF!,"")</f>
        <v/>
      </c>
      <c r="U153" s="5" t="str">
        <f>IFERROR(U152/#REF!,"")</f>
        <v/>
      </c>
      <c r="V153" s="5" t="str">
        <f>IFERROR(V152/#REF!,"")</f>
        <v/>
      </c>
      <c r="W153" s="5" t="str">
        <f>IFERROR(W152/#REF!,"")</f>
        <v/>
      </c>
      <c r="X153" s="5" t="str">
        <f>IFERROR(X152/#REF!,"")</f>
        <v/>
      </c>
      <c r="Y153" s="5" t="str">
        <f>IFERROR(Y152/#REF!,"")</f>
        <v/>
      </c>
      <c r="Z153" s="5" t="str">
        <f>IFERROR(Z152/#REF!,"")</f>
        <v/>
      </c>
      <c r="AA153" s="5" t="str">
        <f>IFERROR(AA152/#REF!,"")</f>
        <v/>
      </c>
      <c r="AB153" s="5" t="str">
        <f>IFERROR(AB152/#REF!,"")</f>
        <v/>
      </c>
      <c r="AC153" s="5" t="str">
        <f>IFERROR(AC152/#REF!,"")</f>
        <v/>
      </c>
      <c r="AD153" s="5" t="str">
        <f>IFERROR(AD152/#REF!,"")</f>
        <v/>
      </c>
      <c r="AE153" s="5" t="str">
        <f>IFERROR(AE152/#REF!,"")</f>
        <v/>
      </c>
      <c r="AF153" s="5" t="str">
        <f>IFERROR(AF152/#REF!,"")</f>
        <v/>
      </c>
      <c r="AG153" s="5" t="str">
        <f>IFERROR(AG152/#REF!,"")</f>
        <v/>
      </c>
      <c r="AH153" s="5" t="str">
        <f>IFERROR(AH152/#REF!,"")</f>
        <v/>
      </c>
    </row>
    <row r="154" spans="1:34">
      <c r="B154" s="64">
        <f>SUM(D154:AG154)-AG154-Z154-S154-L154</f>
        <v>0</v>
      </c>
      <c r="C154" s="1" t="s">
        <v>11</v>
      </c>
      <c r="D154" s="4">
        <f>SUMIFS('Job Number'!$Q$2:$Q$290,'Job Number'!$A$2:$A$290,'Product Result'!D$1,'Job Number'!$E$2:$E$290,'Product Result'!$A$152)</f>
        <v>0</v>
      </c>
      <c r="E154" s="4">
        <f>SUMIFS('Job Number'!$Q$2:$Q$290,'Job Number'!$A$2:$A$290,'Product Result'!E$1,'Job Number'!$E$2:$E$290,'Product Result'!$A$152)</f>
        <v>0</v>
      </c>
      <c r="F154" s="4">
        <f>SUMIFS('Job Number'!$Q$2:$Q$290,'Job Number'!$A$2:$A$290,'Product Result'!F$1,'Job Number'!$E$2:$E$290,'Product Result'!$A$152)</f>
        <v>0</v>
      </c>
      <c r="G154" s="4">
        <f>SUMIFS('Job Number'!$Q$2:$Q$290,'Job Number'!$A$2:$A$290,'Product Result'!G$1,'Job Number'!$E$2:$E$290,'Product Result'!$A$152)</f>
        <v>0</v>
      </c>
      <c r="H154" s="4">
        <f>SUMIFS('Job Number'!$Q$2:$Q$290,'Job Number'!$A$2:$A$290,'Product Result'!H$1,'Job Number'!$E$2:$E$290,'Product Result'!$A$152)</f>
        <v>0</v>
      </c>
      <c r="I154" s="4">
        <f>SUMIFS('Job Number'!$Q$2:$Q$290,'Job Number'!$A$2:$A$290,'Product Result'!I$1,'Job Number'!$E$2:$E$290,'Product Result'!$A$152)</f>
        <v>0</v>
      </c>
      <c r="J154" s="4">
        <f>SUMIFS('Job Number'!$Q$2:$Q$290,'Job Number'!$A$2:$A$290,'Product Result'!J$1,'Job Number'!$E$2:$E$290,'Product Result'!$A$152)</f>
        <v>0</v>
      </c>
      <c r="K154" s="4">
        <f>SUMIFS('Job Number'!$Q$2:$Q$290,'Job Number'!$A$2:$A$290,'Product Result'!K$1,'Job Number'!$E$2:$E$290,'Product Result'!$A$152)</f>
        <v>0</v>
      </c>
      <c r="L154" s="4">
        <f>SUMIFS('Job Number'!$Q$2:$Q$290,'Job Number'!$A$2:$A$290,'Product Result'!L$1,'Job Number'!$E$2:$E$290,'Product Result'!$A$152)</f>
        <v>0</v>
      </c>
      <c r="M154" s="4">
        <f>SUMIFS('Job Number'!$Q$2:$Q$290,'Job Number'!$A$2:$A$290,'Product Result'!M$1,'Job Number'!$E$2:$E$290,'Product Result'!$A$152)</f>
        <v>0</v>
      </c>
      <c r="N154" s="4">
        <f>SUMIFS('Job Number'!$Q$2:$Q$290,'Job Number'!$A$2:$A$290,'Product Result'!N$1,'Job Number'!$E$2:$E$290,'Product Result'!$A$152)</f>
        <v>0</v>
      </c>
      <c r="O154" s="4">
        <f>SUMIFS('Job Number'!$Q$2:$Q$290,'Job Number'!$A$2:$A$290,'Product Result'!O$1,'Job Number'!$E$2:$E$290,'Product Result'!$A$152)</f>
        <v>0</v>
      </c>
      <c r="P154" s="4">
        <f>SUMIFS('Job Number'!$Q$2:$Q$290,'Job Number'!$A$2:$A$290,'Product Result'!P$1,'Job Number'!$E$2:$E$290,'Product Result'!$A$152)</f>
        <v>0</v>
      </c>
      <c r="Q154" s="4">
        <f>SUMIFS('Job Number'!$Q$2:$Q$290,'Job Number'!$A$2:$A$290,'Product Result'!Q$1,'Job Number'!$E$2:$E$290,'Product Result'!$A$152)</f>
        <v>0</v>
      </c>
      <c r="R154" s="4">
        <f>SUMIFS('Job Number'!$Q$2:$Q$290,'Job Number'!$A$2:$A$290,'Product Result'!R$1,'Job Number'!$E$2:$E$290,'Product Result'!$A$152)</f>
        <v>0</v>
      </c>
      <c r="S154" s="4">
        <f>SUMIFS('Job Number'!$Q$2:$Q$290,'Job Number'!$A$2:$A$290,'Product Result'!S$1,'Job Number'!$E$2:$E$290,'Product Result'!$A$152)</f>
        <v>0</v>
      </c>
      <c r="T154" s="4">
        <f>SUMIFS('Job Number'!$Q$2:$Q$290,'Job Number'!$A$2:$A$290,'Product Result'!T$1,'Job Number'!$E$2:$E$290,'Product Result'!$A$152)</f>
        <v>0</v>
      </c>
      <c r="U154" s="4">
        <f>SUMIFS('Job Number'!$Q$2:$Q$290,'Job Number'!$A$2:$A$290,'Product Result'!U$1,'Job Number'!$E$2:$E$290,'Product Result'!$A$152)</f>
        <v>0</v>
      </c>
      <c r="V154" s="4">
        <f>SUMIFS('Job Number'!$Q$2:$Q$290,'Job Number'!$A$2:$A$290,'Product Result'!V$1,'Job Number'!$E$2:$E$290,'Product Result'!$A$152)</f>
        <v>0</v>
      </c>
      <c r="W154" s="4">
        <f>SUMIFS('Job Number'!$Q$2:$Q$290,'Job Number'!$A$2:$A$290,'Product Result'!W$1,'Job Number'!$E$2:$E$290,'Product Result'!$A$152)</f>
        <v>0</v>
      </c>
      <c r="X154" s="4">
        <f>SUMIFS('Job Number'!$Q$2:$Q$290,'Job Number'!$A$2:$A$290,'Product Result'!X$1,'Job Number'!$E$2:$E$290,'Product Result'!$A$152)</f>
        <v>0</v>
      </c>
      <c r="Y154" s="4">
        <f>SUMIFS('Job Number'!$Q$2:$Q$290,'Job Number'!$A$2:$A$290,'Product Result'!Y$1,'Job Number'!$E$2:$E$290,'Product Result'!$A$152)</f>
        <v>0</v>
      </c>
      <c r="Z154" s="4">
        <f>SUMIFS('Job Number'!$Q$2:$Q$290,'Job Number'!$A$2:$A$290,'Product Result'!Z$1,'Job Number'!$E$2:$E$290,'Product Result'!$A$152)</f>
        <v>0</v>
      </c>
      <c r="AA154" s="4">
        <f>SUMIFS('Job Number'!$Q$2:$Q$290,'Job Number'!$A$2:$A$290,'Product Result'!AA$1,'Job Number'!$E$2:$E$290,'Product Result'!$A$152)</f>
        <v>0</v>
      </c>
      <c r="AB154" s="4">
        <f>SUMIFS('Job Number'!$Q$2:$Q$290,'Job Number'!$A$2:$A$290,'Product Result'!AB$1,'Job Number'!$E$2:$E$290,'Product Result'!$A$152)</f>
        <v>0</v>
      </c>
      <c r="AC154" s="4">
        <f>SUMIFS('Job Number'!$Q$2:$Q$290,'Job Number'!$A$2:$A$290,'Product Result'!AC$1,'Job Number'!$E$2:$E$290,'Product Result'!$A$152)</f>
        <v>0</v>
      </c>
      <c r="AD154" s="4">
        <f>SUMIFS('Job Number'!$Q$2:$Q$290,'Job Number'!$A$2:$A$290,'Product Result'!AD$1,'Job Number'!$E$2:$E$290,'Product Result'!$A$152)</f>
        <v>0</v>
      </c>
      <c r="AE154" s="4">
        <f>SUMIFS('Job Number'!$Q$2:$Q$290,'Job Number'!$A$2:$A$290,'Product Result'!AE$1,'Job Number'!$E$2:$E$290,'Product Result'!$A$152)</f>
        <v>0</v>
      </c>
      <c r="AF154" s="4">
        <f>SUMIFS('Job Number'!$Q$2:$Q$290,'Job Number'!$A$2:$A$290,'Product Result'!AF$1,'Job Number'!$E$2:$E$290,'Product Result'!$A$152)</f>
        <v>0</v>
      </c>
      <c r="AG154" s="4">
        <f>SUMIFS('Job Number'!$Q$2:$Q$290,'Job Number'!$A$2:$A$290,'Product Result'!AG$1,'Job Number'!$E$2:$E$290,'Product Result'!$A$152)</f>
        <v>0</v>
      </c>
      <c r="AH154" s="4">
        <f>SUMIFS('Job Number'!$Q$2:$Q$290,'Job Number'!$A$2:$A$290,'Product Result'!AH$1,'Job Number'!$E$2:$E$290,'Product Result'!$A$152)</f>
        <v>0</v>
      </c>
    </row>
    <row r="155" spans="1:34" ht="15.75" thickBot="1">
      <c r="B155" s="185">
        <f>IFERROR(B154/B152,0)</f>
        <v>0</v>
      </c>
      <c r="C155" s="1" t="s">
        <v>12</v>
      </c>
      <c r="D155" s="6" t="str">
        <f t="shared" ref="D155:AG155" si="30">IFERROR(D154/D152,"")</f>
        <v/>
      </c>
      <c r="E155" s="6" t="str">
        <f t="shared" si="30"/>
        <v/>
      </c>
      <c r="F155" s="6" t="str">
        <f t="shared" si="30"/>
        <v/>
      </c>
      <c r="G155" s="6">
        <f t="shared" si="30"/>
        <v>0</v>
      </c>
      <c r="H155" s="6">
        <f t="shared" si="30"/>
        <v>0</v>
      </c>
      <c r="I155" s="6" t="str">
        <f t="shared" si="30"/>
        <v/>
      </c>
      <c r="J155" s="6" t="str">
        <f t="shared" si="30"/>
        <v/>
      </c>
      <c r="K155" s="6" t="str">
        <f t="shared" si="30"/>
        <v/>
      </c>
      <c r="L155" s="6" t="str">
        <f t="shared" si="30"/>
        <v/>
      </c>
      <c r="M155" s="6" t="str">
        <f t="shared" si="30"/>
        <v/>
      </c>
      <c r="N155" s="6" t="str">
        <f t="shared" si="30"/>
        <v/>
      </c>
      <c r="O155" s="6">
        <f t="shared" si="30"/>
        <v>0</v>
      </c>
      <c r="P155" s="6">
        <f t="shared" si="30"/>
        <v>0</v>
      </c>
      <c r="Q155" s="6">
        <f t="shared" si="30"/>
        <v>0</v>
      </c>
      <c r="R155" s="6">
        <f t="shared" si="30"/>
        <v>0</v>
      </c>
      <c r="S155" s="6" t="str">
        <f t="shared" si="30"/>
        <v/>
      </c>
      <c r="T155" s="6" t="str">
        <f t="shared" si="30"/>
        <v/>
      </c>
      <c r="U155" s="6">
        <f t="shared" si="30"/>
        <v>0</v>
      </c>
      <c r="V155" s="6">
        <f t="shared" si="30"/>
        <v>0</v>
      </c>
      <c r="W155" s="6">
        <f t="shared" si="30"/>
        <v>0</v>
      </c>
      <c r="X155" s="6" t="str">
        <f t="shared" si="30"/>
        <v/>
      </c>
      <c r="Y155" s="6" t="str">
        <f t="shared" si="30"/>
        <v/>
      </c>
      <c r="Z155" s="6" t="str">
        <f t="shared" si="30"/>
        <v/>
      </c>
      <c r="AA155" s="6" t="str">
        <f t="shared" si="30"/>
        <v/>
      </c>
      <c r="AB155" s="6">
        <f t="shared" si="30"/>
        <v>0</v>
      </c>
      <c r="AC155" s="6">
        <f t="shared" si="30"/>
        <v>0</v>
      </c>
      <c r="AD155" s="6">
        <f t="shared" si="30"/>
        <v>0</v>
      </c>
      <c r="AE155" s="6" t="str">
        <f t="shared" si="30"/>
        <v/>
      </c>
      <c r="AF155" s="6" t="str">
        <f t="shared" si="30"/>
        <v/>
      </c>
      <c r="AG155" s="6" t="str">
        <f t="shared" si="30"/>
        <v/>
      </c>
      <c r="AH155" s="6" t="str">
        <f>IFERROR(AH154/AH152,"")</f>
        <v/>
      </c>
    </row>
    <row r="156" spans="1:34" ht="15.75" thickBot="1"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</row>
    <row r="157" spans="1:34">
      <c r="A157" s="187" t="str">
        <f>'FG TYPE'!B38</f>
        <v>W03-25050003-Y</v>
      </c>
      <c r="B157" s="64">
        <f>SUM(D157:AG157)</f>
        <v>338434</v>
      </c>
      <c r="C157" s="1" t="s">
        <v>8</v>
      </c>
      <c r="D157" s="4">
        <f>SUMIFS('Job Number'!$K$2:$K$290,'Job Number'!$A$2:$A$290,'Product Result'!D$1,'Job Number'!$E$2:$E$290,'Product Result'!$A$157)</f>
        <v>7700</v>
      </c>
      <c r="E157" s="4">
        <f>SUMIFS('Job Number'!$K$2:$K$290,'Job Number'!$A$2:$A$290,'Product Result'!E$1,'Job Number'!$E$2:$E$290,'Product Result'!$A$157)</f>
        <v>0</v>
      </c>
      <c r="F157" s="4">
        <f>SUMIFS('Job Number'!$K$2:$K$290,'Job Number'!$A$2:$A$290,'Product Result'!F$1,'Job Number'!$E$2:$E$290,'Product Result'!$A$157)</f>
        <v>0</v>
      </c>
      <c r="G157" s="4">
        <f>SUMIFS('Job Number'!$K$2:$K$290,'Job Number'!$A$2:$A$290,'Product Result'!G$1,'Job Number'!$E$2:$E$290,'Product Result'!$A$157)</f>
        <v>22419</v>
      </c>
      <c r="H157" s="4">
        <f>SUMIFS('Job Number'!$K$2:$K$290,'Job Number'!$A$2:$A$290,'Product Result'!H$1,'Job Number'!$E$2:$E$290,'Product Result'!$A$157)</f>
        <v>0</v>
      </c>
      <c r="I157" s="4">
        <f>SUMIFS('Job Number'!$K$2:$K$290,'Job Number'!$A$2:$A$290,'Product Result'!I$1,'Job Number'!$E$2:$E$290,'Product Result'!$A$157)</f>
        <v>23614</v>
      </c>
      <c r="J157" s="4">
        <f>SUMIFS('Job Number'!$K$2:$K$290,'Job Number'!$A$2:$A$290,'Product Result'!J$1,'Job Number'!$E$2:$E$290,'Product Result'!$A$157)</f>
        <v>23650</v>
      </c>
      <c r="K157" s="4">
        <f>SUMIFS('Job Number'!$K$2:$K$290,'Job Number'!$A$2:$A$290,'Product Result'!K$1,'Job Number'!$E$2:$E$290,'Product Result'!$A$157)</f>
        <v>3976</v>
      </c>
      <c r="L157" s="4">
        <f>SUMIFS('Job Number'!$K$2:$K$290,'Job Number'!$A$2:$A$290,'Product Result'!L$1,'Job Number'!$E$2:$E$290,'Product Result'!$A$157)</f>
        <v>9820</v>
      </c>
      <c r="M157" s="4">
        <f>SUMIFS('Job Number'!$K$2:$K$290,'Job Number'!$A$2:$A$290,'Product Result'!M$1,'Job Number'!$E$2:$E$290,'Product Result'!$A$157)</f>
        <v>0</v>
      </c>
      <c r="N157" s="4">
        <f>SUMIFS('Job Number'!$K$2:$K$290,'Job Number'!$A$2:$A$290,'Product Result'!N$1,'Job Number'!$E$2:$E$290,'Product Result'!$A$157)</f>
        <v>0</v>
      </c>
      <c r="O157" s="4">
        <f>SUMIFS('Job Number'!$K$2:$K$290,'Job Number'!$A$2:$A$290,'Product Result'!O$1,'Job Number'!$E$2:$E$290,'Product Result'!$A$157)</f>
        <v>25324</v>
      </c>
      <c r="P157" s="4">
        <f>SUMIFS('Job Number'!$K$2:$K$290,'Job Number'!$A$2:$A$290,'Product Result'!P$1,'Job Number'!$E$2:$E$290,'Product Result'!$A$157)</f>
        <v>8614</v>
      </c>
      <c r="Q157" s="4">
        <f>SUMIFS('Job Number'!$K$2:$K$290,'Job Number'!$A$2:$A$290,'Product Result'!Q$1,'Job Number'!$E$2:$E$290,'Product Result'!$A$157)</f>
        <v>28319</v>
      </c>
      <c r="R157" s="4">
        <f>SUMIFS('Job Number'!$K$2:$K$290,'Job Number'!$A$2:$A$290,'Product Result'!R$1,'Job Number'!$E$2:$E$290,'Product Result'!$A$157)</f>
        <v>26580</v>
      </c>
      <c r="S157" s="4">
        <f>SUMIFS('Job Number'!$K$2:$K$290,'Job Number'!$A$2:$A$290,'Product Result'!S$1,'Job Number'!$E$2:$E$290,'Product Result'!$A$157)</f>
        <v>17034</v>
      </c>
      <c r="T157" s="4">
        <f>SUMIFS('Job Number'!$K$2:$K$290,'Job Number'!$A$2:$A$290,'Product Result'!T$1,'Job Number'!$E$2:$E$290,'Product Result'!$A$157)</f>
        <v>0</v>
      </c>
      <c r="U157" s="4">
        <f>SUMIFS('Job Number'!$K$2:$K$290,'Job Number'!$A$2:$A$290,'Product Result'!U$1,'Job Number'!$E$2:$E$290,'Product Result'!$A$157)</f>
        <v>0</v>
      </c>
      <c r="V157" s="4">
        <f>SUMIFS('Job Number'!$K$2:$K$290,'Job Number'!$A$2:$A$290,'Product Result'!V$1,'Job Number'!$E$2:$E$290,'Product Result'!$A$157)</f>
        <v>26780</v>
      </c>
      <c r="W157" s="4">
        <f>SUMIFS('Job Number'!$K$2:$K$290,'Job Number'!$A$2:$A$290,'Product Result'!W$1,'Job Number'!$E$2:$E$290,'Product Result'!$A$157)</f>
        <v>28190</v>
      </c>
      <c r="X157" s="4">
        <f>SUMIFS('Job Number'!$K$2:$K$290,'Job Number'!$A$2:$A$290,'Product Result'!X$1,'Job Number'!$E$2:$E$290,'Product Result'!$A$157)</f>
        <v>24763</v>
      </c>
      <c r="Y157" s="4">
        <f>SUMIFS('Job Number'!$K$2:$K$290,'Job Number'!$A$2:$A$290,'Product Result'!Y$1,'Job Number'!$E$2:$E$290,'Product Result'!$A$157)</f>
        <v>26120</v>
      </c>
      <c r="Z157" s="4">
        <f>SUMIFS('Job Number'!$K$2:$K$290,'Job Number'!$A$2:$A$290,'Product Result'!Z$1,'Job Number'!$E$2:$E$290,'Product Result'!$A$157)</f>
        <v>0</v>
      </c>
      <c r="AA157" s="4">
        <f>SUMIFS('Job Number'!$K$2:$K$290,'Job Number'!$A$2:$A$290,'Product Result'!AA$1,'Job Number'!$E$2:$E$290,'Product Result'!$A$157)</f>
        <v>0</v>
      </c>
      <c r="AB157" s="4">
        <f>SUMIFS('Job Number'!$K$2:$K$290,'Job Number'!$A$2:$A$290,'Product Result'!AB$1,'Job Number'!$E$2:$E$290,'Product Result'!$A$157)</f>
        <v>0</v>
      </c>
      <c r="AC157" s="4">
        <f>SUMIFS('Job Number'!$K$2:$K$290,'Job Number'!$A$2:$A$290,'Product Result'!AC$1,'Job Number'!$E$2:$E$290,'Product Result'!$A$157)</f>
        <v>26903</v>
      </c>
      <c r="AD157" s="4">
        <f>SUMIFS('Job Number'!$K$2:$K$290,'Job Number'!$A$2:$A$290,'Product Result'!AD$1,'Job Number'!$E$2:$E$290,'Product Result'!$A$157)</f>
        <v>0</v>
      </c>
      <c r="AE157" s="4">
        <f>SUMIFS('Job Number'!$K$2:$K$290,'Job Number'!$A$2:$A$290,'Product Result'!AE$1,'Job Number'!$E$2:$E$290,'Product Result'!$A$157)</f>
        <v>8628</v>
      </c>
      <c r="AF157" s="4">
        <f>SUMIFS('Job Number'!$K$2:$K$290,'Job Number'!$A$2:$A$290,'Product Result'!AF$1,'Job Number'!$E$2:$E$290,'Product Result'!$A$157)</f>
        <v>0</v>
      </c>
      <c r="AG157" s="4">
        <f>SUMIFS('Job Number'!$K$2:$K$290,'Job Number'!$A$2:$A$290,'Product Result'!AG$1,'Job Number'!$E$2:$E$290,'Product Result'!$A$157)</f>
        <v>0</v>
      </c>
      <c r="AH157" s="4">
        <f>SUMIFS('Job Number'!$K$2:$K$290,'Job Number'!$A$2:$A$290,'Product Result'!AH$1,'Job Number'!$E$2:$E$290,'Product Result'!$A$157)</f>
        <v>0</v>
      </c>
    </row>
    <row r="158" spans="1:34">
      <c r="A158" s="187" t="str">
        <f>'FG TYPE'!C38</f>
        <v>MK83</v>
      </c>
      <c r="B158" s="183">
        <f>IFERROR(B157/#REF!,0)</f>
        <v>0</v>
      </c>
      <c r="C158" s="1" t="s">
        <v>10</v>
      </c>
      <c r="D158" s="5" t="str">
        <f>IFERROR(D157/#REF!,"")</f>
        <v/>
      </c>
      <c r="E158" s="5" t="str">
        <f>IFERROR(E157/#REF!,"")</f>
        <v/>
      </c>
      <c r="F158" s="5" t="str">
        <f>IFERROR(F157/#REF!,"")</f>
        <v/>
      </c>
      <c r="G158" s="5" t="str">
        <f>IFERROR(G157/#REF!,"")</f>
        <v/>
      </c>
      <c r="H158" s="5" t="str">
        <f>IFERROR(H157/#REF!,"")</f>
        <v/>
      </c>
      <c r="I158" s="5" t="str">
        <f>IFERROR(I157/#REF!,"")</f>
        <v/>
      </c>
      <c r="J158" s="5" t="str">
        <f>IFERROR(J157/#REF!,"")</f>
        <v/>
      </c>
      <c r="K158" s="5" t="str">
        <f>IFERROR(K157/#REF!,"")</f>
        <v/>
      </c>
      <c r="L158" s="5" t="str">
        <f>IFERROR(L157/#REF!,"")</f>
        <v/>
      </c>
      <c r="M158" s="5" t="str">
        <f>IFERROR(M157/#REF!,"")</f>
        <v/>
      </c>
      <c r="N158" s="5" t="str">
        <f>IFERROR(N157/#REF!,"")</f>
        <v/>
      </c>
      <c r="O158" s="5" t="str">
        <f>IFERROR(O157/#REF!,"")</f>
        <v/>
      </c>
      <c r="P158" s="5" t="str">
        <f>IFERROR(P157/#REF!,"")</f>
        <v/>
      </c>
      <c r="Q158" s="5" t="str">
        <f>IFERROR(Q157/#REF!,"")</f>
        <v/>
      </c>
      <c r="R158" s="5" t="str">
        <f>IFERROR(R157/#REF!,"")</f>
        <v/>
      </c>
      <c r="S158" s="5" t="str">
        <f>IFERROR(S157/#REF!,"")</f>
        <v/>
      </c>
      <c r="T158" s="5" t="str">
        <f>IFERROR(T157/#REF!,"")</f>
        <v/>
      </c>
      <c r="U158" s="5" t="str">
        <f>IFERROR(U157/#REF!,"")</f>
        <v/>
      </c>
      <c r="V158" s="5" t="str">
        <f>IFERROR(V157/#REF!,"")</f>
        <v/>
      </c>
      <c r="W158" s="5" t="str">
        <f>IFERROR(W157/#REF!,"")</f>
        <v/>
      </c>
      <c r="X158" s="5" t="str">
        <f>IFERROR(X157/#REF!,"")</f>
        <v/>
      </c>
      <c r="Y158" s="5" t="str">
        <f>IFERROR(Y157/#REF!,"")</f>
        <v/>
      </c>
      <c r="Z158" s="5" t="str">
        <f>IFERROR(Z157/#REF!,"")</f>
        <v/>
      </c>
      <c r="AA158" s="5" t="str">
        <f>IFERROR(AA157/#REF!,"")</f>
        <v/>
      </c>
      <c r="AB158" s="5" t="str">
        <f>IFERROR(AB157/#REF!,"")</f>
        <v/>
      </c>
      <c r="AC158" s="5" t="str">
        <f>IFERROR(AC157/#REF!,"")</f>
        <v/>
      </c>
      <c r="AD158" s="5" t="str">
        <f>IFERROR(AD157/#REF!,"")</f>
        <v/>
      </c>
      <c r="AE158" s="5" t="str">
        <f>IFERROR(AE157/#REF!,"")</f>
        <v/>
      </c>
      <c r="AF158" s="5" t="str">
        <f>IFERROR(AF157/#REF!,"")</f>
        <v/>
      </c>
      <c r="AG158" s="5" t="str">
        <f>IFERROR(AG157/#REF!,"")</f>
        <v/>
      </c>
      <c r="AH158" s="5" t="str">
        <f>IFERROR(AH157/#REF!,"")</f>
        <v/>
      </c>
    </row>
    <row r="159" spans="1:34">
      <c r="B159" s="64">
        <f>SUM(D159:AG159)-AG159-Z159-S159-L159</f>
        <v>0</v>
      </c>
      <c r="C159" s="1" t="s">
        <v>11</v>
      </c>
      <c r="D159" s="4">
        <f>SUMIFS('Job Number'!$Q$2:$Q$290,'Job Number'!$A$2:$A$290,'Product Result'!D$1,'Job Number'!$E$2:$E$290,'Product Result'!$A$157)</f>
        <v>0</v>
      </c>
      <c r="E159" s="4">
        <f>SUMIFS('Job Number'!$Q$2:$Q$290,'Job Number'!$A$2:$A$290,'Product Result'!E$1,'Job Number'!$E$2:$E$290,'Product Result'!$A$157)</f>
        <v>0</v>
      </c>
      <c r="F159" s="4">
        <f>SUMIFS('Job Number'!$Q$2:$Q$290,'Job Number'!$A$2:$A$290,'Product Result'!F$1,'Job Number'!$E$2:$E$290,'Product Result'!$A$157)</f>
        <v>0</v>
      </c>
      <c r="G159" s="4">
        <f>SUMIFS('Job Number'!$Q$2:$Q$290,'Job Number'!$A$2:$A$290,'Product Result'!G$1,'Job Number'!$E$2:$E$290,'Product Result'!$A$157)</f>
        <v>0</v>
      </c>
      <c r="H159" s="4">
        <f>SUMIFS('Job Number'!$Q$2:$Q$290,'Job Number'!$A$2:$A$290,'Product Result'!H$1,'Job Number'!$E$2:$E$290,'Product Result'!$A$157)</f>
        <v>0</v>
      </c>
      <c r="I159" s="4">
        <f>SUMIFS('Job Number'!$Q$2:$Q$290,'Job Number'!$A$2:$A$290,'Product Result'!I$1,'Job Number'!$E$2:$E$290,'Product Result'!$A$157)</f>
        <v>0</v>
      </c>
      <c r="J159" s="4">
        <f>SUMIFS('Job Number'!$Q$2:$Q$290,'Job Number'!$A$2:$A$290,'Product Result'!J$1,'Job Number'!$E$2:$E$290,'Product Result'!$A$157)</f>
        <v>0</v>
      </c>
      <c r="K159" s="4">
        <f>SUMIFS('Job Number'!$Q$2:$Q$290,'Job Number'!$A$2:$A$290,'Product Result'!K$1,'Job Number'!$E$2:$E$290,'Product Result'!$A$157)</f>
        <v>0</v>
      </c>
      <c r="L159" s="4">
        <f>SUMIFS('Job Number'!$Q$2:$Q$290,'Job Number'!$A$2:$A$290,'Product Result'!L$1,'Job Number'!$E$2:$E$290,'Product Result'!$A$157)</f>
        <v>0</v>
      </c>
      <c r="M159" s="4">
        <f>SUMIFS('Job Number'!$Q$2:$Q$290,'Job Number'!$A$2:$A$290,'Product Result'!M$1,'Job Number'!$E$2:$E$290,'Product Result'!$A$157)</f>
        <v>0</v>
      </c>
      <c r="N159" s="4">
        <f>SUMIFS('Job Number'!$Q$2:$Q$290,'Job Number'!$A$2:$A$290,'Product Result'!N$1,'Job Number'!$E$2:$E$290,'Product Result'!$A$157)</f>
        <v>0</v>
      </c>
      <c r="O159" s="4">
        <f>SUMIFS('Job Number'!$Q$2:$Q$290,'Job Number'!$A$2:$A$290,'Product Result'!O$1,'Job Number'!$E$2:$E$290,'Product Result'!$A$157)</f>
        <v>0</v>
      </c>
      <c r="P159" s="4">
        <f>SUMIFS('Job Number'!$Q$2:$Q$290,'Job Number'!$A$2:$A$290,'Product Result'!P$1,'Job Number'!$E$2:$E$290,'Product Result'!$A$157)</f>
        <v>0</v>
      </c>
      <c r="Q159" s="4">
        <f>SUMIFS('Job Number'!$Q$2:$Q$290,'Job Number'!$A$2:$A$290,'Product Result'!Q$1,'Job Number'!$E$2:$E$290,'Product Result'!$A$157)</f>
        <v>0</v>
      </c>
      <c r="R159" s="4">
        <f>SUMIFS('Job Number'!$Q$2:$Q$290,'Job Number'!$A$2:$A$290,'Product Result'!R$1,'Job Number'!$E$2:$E$290,'Product Result'!$A$157)</f>
        <v>0</v>
      </c>
      <c r="S159" s="4">
        <f>SUMIFS('Job Number'!$Q$2:$Q$290,'Job Number'!$A$2:$A$290,'Product Result'!S$1,'Job Number'!$E$2:$E$290,'Product Result'!$A$157)</f>
        <v>0</v>
      </c>
      <c r="T159" s="4">
        <f>SUMIFS('Job Number'!$Q$2:$Q$290,'Job Number'!$A$2:$A$290,'Product Result'!T$1,'Job Number'!$E$2:$E$290,'Product Result'!$A$157)</f>
        <v>0</v>
      </c>
      <c r="U159" s="4">
        <f>SUMIFS('Job Number'!$Q$2:$Q$290,'Job Number'!$A$2:$A$290,'Product Result'!U$1,'Job Number'!$E$2:$E$290,'Product Result'!$A$157)</f>
        <v>0</v>
      </c>
      <c r="V159" s="4">
        <f>SUMIFS('Job Number'!$Q$2:$Q$290,'Job Number'!$A$2:$A$290,'Product Result'!V$1,'Job Number'!$E$2:$E$290,'Product Result'!$A$157)</f>
        <v>0</v>
      </c>
      <c r="W159" s="4">
        <f>SUMIFS('Job Number'!$Q$2:$Q$290,'Job Number'!$A$2:$A$290,'Product Result'!W$1,'Job Number'!$E$2:$E$290,'Product Result'!$A$157)</f>
        <v>0</v>
      </c>
      <c r="X159" s="4">
        <f>SUMIFS('Job Number'!$Q$2:$Q$290,'Job Number'!$A$2:$A$290,'Product Result'!X$1,'Job Number'!$E$2:$E$290,'Product Result'!$A$157)</f>
        <v>0</v>
      </c>
      <c r="Y159" s="4">
        <f>SUMIFS('Job Number'!$Q$2:$Q$290,'Job Number'!$A$2:$A$290,'Product Result'!Y$1,'Job Number'!$E$2:$E$290,'Product Result'!$A$157)</f>
        <v>0</v>
      </c>
      <c r="Z159" s="4">
        <f>SUMIFS('Job Number'!$Q$2:$Q$290,'Job Number'!$A$2:$A$290,'Product Result'!Z$1,'Job Number'!$E$2:$E$290,'Product Result'!$A$157)</f>
        <v>0</v>
      </c>
      <c r="AA159" s="4">
        <f>SUMIFS('Job Number'!$Q$2:$Q$290,'Job Number'!$A$2:$A$290,'Product Result'!AA$1,'Job Number'!$E$2:$E$290,'Product Result'!$A$157)</f>
        <v>0</v>
      </c>
      <c r="AB159" s="4">
        <f>SUMIFS('Job Number'!$Q$2:$Q$290,'Job Number'!$A$2:$A$290,'Product Result'!AB$1,'Job Number'!$E$2:$E$290,'Product Result'!$A$157)</f>
        <v>0</v>
      </c>
      <c r="AC159" s="4">
        <f>SUMIFS('Job Number'!$Q$2:$Q$290,'Job Number'!$A$2:$A$290,'Product Result'!AC$1,'Job Number'!$E$2:$E$290,'Product Result'!$A$157)</f>
        <v>0</v>
      </c>
      <c r="AD159" s="4">
        <f>SUMIFS('Job Number'!$Q$2:$Q$290,'Job Number'!$A$2:$A$290,'Product Result'!AD$1,'Job Number'!$E$2:$E$290,'Product Result'!$A$157)</f>
        <v>0</v>
      </c>
      <c r="AE159" s="4">
        <f>SUMIFS('Job Number'!$Q$2:$Q$290,'Job Number'!$A$2:$A$290,'Product Result'!AE$1,'Job Number'!$E$2:$E$290,'Product Result'!$A$157)</f>
        <v>0</v>
      </c>
      <c r="AF159" s="4">
        <f>SUMIFS('Job Number'!$Q$2:$Q$290,'Job Number'!$A$2:$A$290,'Product Result'!AF$1,'Job Number'!$E$2:$E$290,'Product Result'!$A$157)</f>
        <v>0</v>
      </c>
      <c r="AG159" s="4">
        <f>SUMIFS('Job Number'!$Q$2:$Q$290,'Job Number'!$A$2:$A$290,'Product Result'!AG$1,'Job Number'!$E$2:$E$290,'Product Result'!$A$157)</f>
        <v>0</v>
      </c>
      <c r="AH159" s="4">
        <f>SUMIFS('Job Number'!$Q$2:$Q$290,'Job Number'!$A$2:$A$290,'Product Result'!AH$1,'Job Number'!$E$2:$E$290,'Product Result'!$A$157)</f>
        <v>0</v>
      </c>
    </row>
    <row r="160" spans="1:34" ht="15.75" thickBot="1">
      <c r="B160" s="185">
        <f>IFERROR(B159/B157,0)</f>
        <v>0</v>
      </c>
      <c r="C160" s="1" t="s">
        <v>12</v>
      </c>
      <c r="D160" s="6">
        <f t="shared" ref="D160:AG160" si="31">IFERROR(D159/D157,"")</f>
        <v>0</v>
      </c>
      <c r="E160" s="6" t="str">
        <f t="shared" si="31"/>
        <v/>
      </c>
      <c r="F160" s="6" t="str">
        <f t="shared" si="31"/>
        <v/>
      </c>
      <c r="G160" s="6">
        <f t="shared" si="31"/>
        <v>0</v>
      </c>
      <c r="H160" s="6" t="str">
        <f t="shared" si="31"/>
        <v/>
      </c>
      <c r="I160" s="6">
        <f t="shared" si="31"/>
        <v>0</v>
      </c>
      <c r="J160" s="6">
        <f t="shared" si="31"/>
        <v>0</v>
      </c>
      <c r="K160" s="6">
        <f t="shared" si="31"/>
        <v>0</v>
      </c>
      <c r="L160" s="6">
        <f t="shared" si="31"/>
        <v>0</v>
      </c>
      <c r="M160" s="6" t="str">
        <f t="shared" si="31"/>
        <v/>
      </c>
      <c r="N160" s="6" t="str">
        <f t="shared" si="31"/>
        <v/>
      </c>
      <c r="O160" s="6">
        <f t="shared" si="31"/>
        <v>0</v>
      </c>
      <c r="P160" s="6">
        <f t="shared" si="31"/>
        <v>0</v>
      </c>
      <c r="Q160" s="6">
        <f t="shared" si="31"/>
        <v>0</v>
      </c>
      <c r="R160" s="6">
        <f t="shared" si="31"/>
        <v>0</v>
      </c>
      <c r="S160" s="6">
        <f t="shared" si="31"/>
        <v>0</v>
      </c>
      <c r="T160" s="6" t="str">
        <f t="shared" si="31"/>
        <v/>
      </c>
      <c r="U160" s="6" t="str">
        <f t="shared" si="31"/>
        <v/>
      </c>
      <c r="V160" s="6">
        <f t="shared" si="31"/>
        <v>0</v>
      </c>
      <c r="W160" s="6">
        <f t="shared" si="31"/>
        <v>0</v>
      </c>
      <c r="X160" s="6">
        <f t="shared" si="31"/>
        <v>0</v>
      </c>
      <c r="Y160" s="6">
        <f t="shared" si="31"/>
        <v>0</v>
      </c>
      <c r="Z160" s="6" t="str">
        <f t="shared" si="31"/>
        <v/>
      </c>
      <c r="AA160" s="6" t="str">
        <f t="shared" si="31"/>
        <v/>
      </c>
      <c r="AB160" s="6" t="str">
        <f t="shared" si="31"/>
        <v/>
      </c>
      <c r="AC160" s="6">
        <f t="shared" si="31"/>
        <v>0</v>
      </c>
      <c r="AD160" s="6" t="str">
        <f t="shared" si="31"/>
        <v/>
      </c>
      <c r="AE160" s="6">
        <f t="shared" si="31"/>
        <v>0</v>
      </c>
      <c r="AF160" s="6" t="str">
        <f t="shared" si="31"/>
        <v/>
      </c>
      <c r="AG160" s="6" t="str">
        <f t="shared" si="31"/>
        <v/>
      </c>
      <c r="AH160" s="6" t="str">
        <f>IFERROR(AH159/AH157,"")</f>
        <v/>
      </c>
    </row>
    <row r="161" spans="1:34" ht="15.75" thickBot="1"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</row>
    <row r="162" spans="1:34">
      <c r="A162" s="187" t="str">
        <f>'FG TYPE'!B39</f>
        <v>W03-00030005-Y</v>
      </c>
      <c r="B162" s="64">
        <f>SUM(D162:AG162)</f>
        <v>42057</v>
      </c>
      <c r="C162" s="1" t="s">
        <v>8</v>
      </c>
      <c r="D162" s="4">
        <f>SUMIFS('Job Number'!$K$2:$K$290,'Job Number'!$A$2:$A$290,'Product Result'!D$1,'Job Number'!$E$2:$E$290,'Product Result'!$A$162)</f>
        <v>0</v>
      </c>
      <c r="E162" s="4">
        <f>SUMIFS('Job Number'!$K$2:$K$290,'Job Number'!$A$2:$A$290,'Product Result'!E$1,'Job Number'!$E$2:$E$290,'Product Result'!$A$162)</f>
        <v>0</v>
      </c>
      <c r="F162" s="4">
        <f>SUMIFS('Job Number'!$K$2:$K$290,'Job Number'!$A$2:$A$290,'Product Result'!F$1,'Job Number'!$E$2:$E$290,'Product Result'!$A$162)</f>
        <v>0</v>
      </c>
      <c r="G162" s="4">
        <f>SUMIFS('Job Number'!$K$2:$K$290,'Job Number'!$A$2:$A$290,'Product Result'!G$1,'Job Number'!$E$2:$E$290,'Product Result'!$A$162)</f>
        <v>0</v>
      </c>
      <c r="H162" s="4">
        <f>SUMIFS('Job Number'!$K$2:$K$290,'Job Number'!$A$2:$A$290,'Product Result'!H$1,'Job Number'!$E$2:$E$290,'Product Result'!$A$162)</f>
        <v>0</v>
      </c>
      <c r="I162" s="4">
        <f>SUMIFS('Job Number'!$K$2:$K$290,'Job Number'!$A$2:$A$290,'Product Result'!I$1,'Job Number'!$E$2:$E$290,'Product Result'!$A$162)</f>
        <v>23000</v>
      </c>
      <c r="J162" s="4">
        <f>SUMIFS('Job Number'!$K$2:$K$290,'Job Number'!$A$2:$A$290,'Product Result'!J$1,'Job Number'!$E$2:$E$290,'Product Result'!$A$162)</f>
        <v>0</v>
      </c>
      <c r="K162" s="4">
        <f>SUMIFS('Job Number'!$K$2:$K$290,'Job Number'!$A$2:$A$290,'Product Result'!K$1,'Job Number'!$E$2:$E$290,'Product Result'!$A$162)</f>
        <v>0</v>
      </c>
      <c r="L162" s="4">
        <f>SUMIFS('Job Number'!$K$2:$K$290,'Job Number'!$A$2:$A$290,'Product Result'!L$1,'Job Number'!$E$2:$E$290,'Product Result'!$A$162)</f>
        <v>0</v>
      </c>
      <c r="M162" s="4">
        <f>SUMIFS('Job Number'!$K$2:$K$290,'Job Number'!$A$2:$A$290,'Product Result'!M$1,'Job Number'!$E$2:$E$290,'Product Result'!$A$162)</f>
        <v>0</v>
      </c>
      <c r="N162" s="4">
        <f>SUMIFS('Job Number'!$K$2:$K$290,'Job Number'!$A$2:$A$290,'Product Result'!N$1,'Job Number'!$E$2:$E$290,'Product Result'!$A$162)</f>
        <v>0</v>
      </c>
      <c r="O162" s="4">
        <f>SUMIFS('Job Number'!$K$2:$K$290,'Job Number'!$A$2:$A$290,'Product Result'!O$1,'Job Number'!$E$2:$E$290,'Product Result'!$A$162)</f>
        <v>0</v>
      </c>
      <c r="P162" s="4">
        <f>SUMIFS('Job Number'!$K$2:$K$290,'Job Number'!$A$2:$A$290,'Product Result'!P$1,'Job Number'!$E$2:$E$290,'Product Result'!$A$162)</f>
        <v>0</v>
      </c>
      <c r="Q162" s="4">
        <f>SUMIFS('Job Number'!$K$2:$K$290,'Job Number'!$A$2:$A$290,'Product Result'!Q$1,'Job Number'!$E$2:$E$290,'Product Result'!$A$162)</f>
        <v>0</v>
      </c>
      <c r="R162" s="4">
        <f>SUMIFS('Job Number'!$K$2:$K$290,'Job Number'!$A$2:$A$290,'Product Result'!R$1,'Job Number'!$E$2:$E$290,'Product Result'!$A$162)</f>
        <v>0</v>
      </c>
      <c r="S162" s="4">
        <f>SUMIFS('Job Number'!$K$2:$K$290,'Job Number'!$A$2:$A$290,'Product Result'!S$1,'Job Number'!$E$2:$E$290,'Product Result'!$A$162)</f>
        <v>13607</v>
      </c>
      <c r="T162" s="4">
        <f>SUMIFS('Job Number'!$K$2:$K$290,'Job Number'!$A$2:$A$290,'Product Result'!T$1,'Job Number'!$E$2:$E$290,'Product Result'!$A$162)</f>
        <v>0</v>
      </c>
      <c r="U162" s="4">
        <f>SUMIFS('Job Number'!$K$2:$K$290,'Job Number'!$A$2:$A$290,'Product Result'!U$1,'Job Number'!$E$2:$E$290,'Product Result'!$A$162)</f>
        <v>5450</v>
      </c>
      <c r="V162" s="4">
        <f>SUMIFS('Job Number'!$K$2:$K$290,'Job Number'!$A$2:$A$290,'Product Result'!V$1,'Job Number'!$E$2:$E$290,'Product Result'!$A$162)</f>
        <v>0</v>
      </c>
      <c r="W162" s="4">
        <f>SUMIFS('Job Number'!$K$2:$K$290,'Job Number'!$A$2:$A$290,'Product Result'!W$1,'Job Number'!$E$2:$E$290,'Product Result'!$A$162)</f>
        <v>0</v>
      </c>
      <c r="X162" s="4">
        <f>SUMIFS('Job Number'!$K$2:$K$290,'Job Number'!$A$2:$A$290,'Product Result'!X$1,'Job Number'!$E$2:$E$290,'Product Result'!$A$162)</f>
        <v>0</v>
      </c>
      <c r="Y162" s="4">
        <f>SUMIFS('Job Number'!$K$2:$K$290,'Job Number'!$A$2:$A$290,'Product Result'!Y$1,'Job Number'!$E$2:$E$290,'Product Result'!$A$162)</f>
        <v>0</v>
      </c>
      <c r="Z162" s="4">
        <f>SUMIFS('Job Number'!$K$2:$K$290,'Job Number'!$A$2:$A$290,'Product Result'!Z$1,'Job Number'!$E$2:$E$290,'Product Result'!$A$162)</f>
        <v>0</v>
      </c>
      <c r="AA162" s="4">
        <f>SUMIFS('Job Number'!$K$2:$K$290,'Job Number'!$A$2:$A$290,'Product Result'!AA$1,'Job Number'!$E$2:$E$290,'Product Result'!$A$162)</f>
        <v>0</v>
      </c>
      <c r="AB162" s="4">
        <f>SUMIFS('Job Number'!$K$2:$K$290,'Job Number'!$A$2:$A$290,'Product Result'!AB$1,'Job Number'!$E$2:$E$290,'Product Result'!$A$162)</f>
        <v>0</v>
      </c>
      <c r="AC162" s="4">
        <f>SUMIFS('Job Number'!$K$2:$K$290,'Job Number'!$A$2:$A$290,'Product Result'!AC$1,'Job Number'!$E$2:$E$290,'Product Result'!$A$162)</f>
        <v>0</v>
      </c>
      <c r="AD162" s="4">
        <f>SUMIFS('Job Number'!$K$2:$K$290,'Job Number'!$A$2:$A$290,'Product Result'!AD$1,'Job Number'!$E$2:$E$290,'Product Result'!$A$162)</f>
        <v>0</v>
      </c>
      <c r="AE162" s="4">
        <f>SUMIFS('Job Number'!$K$2:$K$290,'Job Number'!$A$2:$A$290,'Product Result'!AE$1,'Job Number'!$E$2:$E$290,'Product Result'!$A$162)</f>
        <v>0</v>
      </c>
      <c r="AF162" s="4">
        <f>SUMIFS('Job Number'!$K$2:$K$290,'Job Number'!$A$2:$A$290,'Product Result'!AF$1,'Job Number'!$E$2:$E$290,'Product Result'!$A$162)</f>
        <v>0</v>
      </c>
      <c r="AG162" s="4">
        <f>SUMIFS('Job Number'!$K$2:$K$290,'Job Number'!$A$2:$A$290,'Product Result'!AG$1,'Job Number'!$E$2:$E$290,'Product Result'!$A$162)</f>
        <v>0</v>
      </c>
      <c r="AH162" s="4">
        <f>SUMIFS('Job Number'!$K$2:$K$290,'Job Number'!$A$2:$A$290,'Product Result'!AH$1,'Job Number'!$E$2:$E$290,'Product Result'!$A$162)</f>
        <v>0</v>
      </c>
    </row>
    <row r="163" spans="1:34">
      <c r="A163" s="187" t="str">
        <f>'FG TYPE'!C39</f>
        <v>MK09</v>
      </c>
      <c r="B163" s="183">
        <f>IFERROR(B162/#REF!,0)</f>
        <v>0</v>
      </c>
      <c r="C163" s="1" t="s">
        <v>10</v>
      </c>
      <c r="D163" s="5" t="str">
        <f>IFERROR(D162/#REF!,"")</f>
        <v/>
      </c>
      <c r="E163" s="5" t="str">
        <f>IFERROR(E162/#REF!,"")</f>
        <v/>
      </c>
      <c r="F163" s="5" t="str">
        <f>IFERROR(F162/#REF!,"")</f>
        <v/>
      </c>
      <c r="G163" s="5" t="str">
        <f>IFERROR(G162/#REF!,"")</f>
        <v/>
      </c>
      <c r="H163" s="5" t="str">
        <f>IFERROR(H162/#REF!,"")</f>
        <v/>
      </c>
      <c r="I163" s="5" t="str">
        <f>IFERROR(I162/#REF!,"")</f>
        <v/>
      </c>
      <c r="J163" s="5" t="str">
        <f>IFERROR(J162/#REF!,"")</f>
        <v/>
      </c>
      <c r="K163" s="5" t="str">
        <f>IFERROR(K162/#REF!,"")</f>
        <v/>
      </c>
      <c r="L163" s="5" t="str">
        <f>IFERROR(L162/#REF!,"")</f>
        <v/>
      </c>
      <c r="M163" s="5" t="str">
        <f>IFERROR(M162/#REF!,"")</f>
        <v/>
      </c>
      <c r="N163" s="5" t="str">
        <f>IFERROR(N162/#REF!,"")</f>
        <v/>
      </c>
      <c r="O163" s="5" t="str">
        <f>IFERROR(O162/#REF!,"")</f>
        <v/>
      </c>
      <c r="P163" s="5" t="str">
        <f>IFERROR(P162/#REF!,"")</f>
        <v/>
      </c>
      <c r="Q163" s="5" t="str">
        <f>IFERROR(Q162/#REF!,"")</f>
        <v/>
      </c>
      <c r="R163" s="5" t="str">
        <f>IFERROR(R162/#REF!,"")</f>
        <v/>
      </c>
      <c r="S163" s="5" t="str">
        <f>IFERROR(S162/#REF!,"")</f>
        <v/>
      </c>
      <c r="T163" s="5" t="str">
        <f>IFERROR(T162/#REF!,"")</f>
        <v/>
      </c>
      <c r="U163" s="5" t="str">
        <f>IFERROR(U162/#REF!,"")</f>
        <v/>
      </c>
      <c r="V163" s="5" t="str">
        <f>IFERROR(V162/#REF!,"")</f>
        <v/>
      </c>
      <c r="W163" s="5" t="str">
        <f>IFERROR(W162/#REF!,"")</f>
        <v/>
      </c>
      <c r="X163" s="5" t="str">
        <f>IFERROR(X162/#REF!,"")</f>
        <v/>
      </c>
      <c r="Y163" s="5" t="str">
        <f>IFERROR(Y162/#REF!,"")</f>
        <v/>
      </c>
      <c r="Z163" s="5" t="str">
        <f>IFERROR(Z162/#REF!,"")</f>
        <v/>
      </c>
      <c r="AA163" s="5" t="str">
        <f>IFERROR(AA162/#REF!,"")</f>
        <v/>
      </c>
      <c r="AB163" s="5" t="str">
        <f>IFERROR(AB162/#REF!,"")</f>
        <v/>
      </c>
      <c r="AC163" s="5" t="str">
        <f>IFERROR(AC162/#REF!,"")</f>
        <v/>
      </c>
      <c r="AD163" s="5" t="str">
        <f>IFERROR(AD162/#REF!,"")</f>
        <v/>
      </c>
      <c r="AE163" s="5" t="str">
        <f>IFERROR(AE162/#REF!,"")</f>
        <v/>
      </c>
      <c r="AF163" s="5" t="str">
        <f>IFERROR(AF162/#REF!,"")</f>
        <v/>
      </c>
      <c r="AG163" s="5" t="str">
        <f>IFERROR(AG162/#REF!,"")</f>
        <v/>
      </c>
      <c r="AH163" s="5" t="str">
        <f>IFERROR(AH162/#REF!,"")</f>
        <v/>
      </c>
    </row>
    <row r="164" spans="1:34">
      <c r="B164" s="64">
        <f>SUM(D164:AG164)-AG164-Z164-S164-L164</f>
        <v>0</v>
      </c>
      <c r="C164" s="1" t="s">
        <v>11</v>
      </c>
      <c r="D164" s="4">
        <f>SUMIFS('Job Number'!$Q$2:$Q$290,'Job Number'!$A$2:$A$290,'Product Result'!D$1,'Job Number'!$E$2:$E$290,'Product Result'!$A$162)</f>
        <v>0</v>
      </c>
      <c r="E164" s="4">
        <f>SUMIFS('Job Number'!$Q$2:$Q$290,'Job Number'!$A$2:$A$290,'Product Result'!E$1,'Job Number'!$E$2:$E$290,'Product Result'!$A$162)</f>
        <v>0</v>
      </c>
      <c r="F164" s="4">
        <f>SUMIFS('Job Number'!$Q$2:$Q$290,'Job Number'!$A$2:$A$290,'Product Result'!F$1,'Job Number'!$E$2:$E$290,'Product Result'!$A$162)</f>
        <v>0</v>
      </c>
      <c r="G164" s="4">
        <f>SUMIFS('Job Number'!$Q$2:$Q$290,'Job Number'!$A$2:$A$290,'Product Result'!G$1,'Job Number'!$E$2:$E$290,'Product Result'!$A$162)</f>
        <v>0</v>
      </c>
      <c r="H164" s="4">
        <f>SUMIFS('Job Number'!$Q$2:$Q$290,'Job Number'!$A$2:$A$290,'Product Result'!H$1,'Job Number'!$E$2:$E$290,'Product Result'!$A$162)</f>
        <v>0</v>
      </c>
      <c r="I164" s="4">
        <f>SUMIFS('Job Number'!$Q$2:$Q$290,'Job Number'!$A$2:$A$290,'Product Result'!I$1,'Job Number'!$E$2:$E$290,'Product Result'!$A$162)</f>
        <v>0</v>
      </c>
      <c r="J164" s="4">
        <f>SUMIFS('Job Number'!$Q$2:$Q$290,'Job Number'!$A$2:$A$290,'Product Result'!J$1,'Job Number'!$E$2:$E$290,'Product Result'!$A$162)</f>
        <v>0</v>
      </c>
      <c r="K164" s="4">
        <f>SUMIFS('Job Number'!$Q$2:$Q$290,'Job Number'!$A$2:$A$290,'Product Result'!K$1,'Job Number'!$E$2:$E$290,'Product Result'!$A$162)</f>
        <v>0</v>
      </c>
      <c r="L164" s="4">
        <f>SUMIFS('Job Number'!$Q$2:$Q$290,'Job Number'!$A$2:$A$290,'Product Result'!L$1,'Job Number'!$E$2:$E$290,'Product Result'!$A$162)</f>
        <v>0</v>
      </c>
      <c r="M164" s="4">
        <f>SUMIFS('Job Number'!$Q$2:$Q$290,'Job Number'!$A$2:$A$290,'Product Result'!M$1,'Job Number'!$E$2:$E$290,'Product Result'!$A$162)</f>
        <v>0</v>
      </c>
      <c r="N164" s="4">
        <f>SUMIFS('Job Number'!$Q$2:$Q$290,'Job Number'!$A$2:$A$290,'Product Result'!N$1,'Job Number'!$E$2:$E$290,'Product Result'!$A$162)</f>
        <v>0</v>
      </c>
      <c r="O164" s="4">
        <f>SUMIFS('Job Number'!$Q$2:$Q$290,'Job Number'!$A$2:$A$290,'Product Result'!O$1,'Job Number'!$E$2:$E$290,'Product Result'!$A$162)</f>
        <v>0</v>
      </c>
      <c r="P164" s="4">
        <f>SUMIFS('Job Number'!$Q$2:$Q$290,'Job Number'!$A$2:$A$290,'Product Result'!P$1,'Job Number'!$E$2:$E$290,'Product Result'!$A$162)</f>
        <v>0</v>
      </c>
      <c r="Q164" s="4">
        <f>SUMIFS('Job Number'!$Q$2:$Q$290,'Job Number'!$A$2:$A$290,'Product Result'!Q$1,'Job Number'!$E$2:$E$290,'Product Result'!$A$162)</f>
        <v>0</v>
      </c>
      <c r="R164" s="4">
        <f>SUMIFS('Job Number'!$Q$2:$Q$290,'Job Number'!$A$2:$A$290,'Product Result'!R$1,'Job Number'!$E$2:$E$290,'Product Result'!$A$162)</f>
        <v>0</v>
      </c>
      <c r="S164" s="4">
        <f>SUMIFS('Job Number'!$Q$2:$Q$290,'Job Number'!$A$2:$A$290,'Product Result'!S$1,'Job Number'!$E$2:$E$290,'Product Result'!$A$162)</f>
        <v>0</v>
      </c>
      <c r="T164" s="4">
        <f>SUMIFS('Job Number'!$Q$2:$Q$290,'Job Number'!$A$2:$A$290,'Product Result'!T$1,'Job Number'!$E$2:$E$290,'Product Result'!$A$162)</f>
        <v>0</v>
      </c>
      <c r="U164" s="4">
        <f>SUMIFS('Job Number'!$Q$2:$Q$290,'Job Number'!$A$2:$A$290,'Product Result'!U$1,'Job Number'!$E$2:$E$290,'Product Result'!$A$162)</f>
        <v>0</v>
      </c>
      <c r="V164" s="4">
        <f>SUMIFS('Job Number'!$Q$2:$Q$290,'Job Number'!$A$2:$A$290,'Product Result'!V$1,'Job Number'!$E$2:$E$290,'Product Result'!$A$162)</f>
        <v>0</v>
      </c>
      <c r="W164" s="4">
        <f>SUMIFS('Job Number'!$Q$2:$Q$290,'Job Number'!$A$2:$A$290,'Product Result'!W$1,'Job Number'!$E$2:$E$290,'Product Result'!$A$162)</f>
        <v>0</v>
      </c>
      <c r="X164" s="4">
        <f>SUMIFS('Job Number'!$Q$2:$Q$290,'Job Number'!$A$2:$A$290,'Product Result'!X$1,'Job Number'!$E$2:$E$290,'Product Result'!$A$162)</f>
        <v>0</v>
      </c>
      <c r="Y164" s="4">
        <f>SUMIFS('Job Number'!$Q$2:$Q$290,'Job Number'!$A$2:$A$290,'Product Result'!Y$1,'Job Number'!$E$2:$E$290,'Product Result'!$A$162)</f>
        <v>0</v>
      </c>
      <c r="Z164" s="4">
        <f>SUMIFS('Job Number'!$Q$2:$Q$290,'Job Number'!$A$2:$A$290,'Product Result'!Z$1,'Job Number'!$E$2:$E$290,'Product Result'!$A$162)</f>
        <v>0</v>
      </c>
      <c r="AA164" s="4">
        <f>SUMIFS('Job Number'!$Q$2:$Q$290,'Job Number'!$A$2:$A$290,'Product Result'!AA$1,'Job Number'!$E$2:$E$290,'Product Result'!$A$162)</f>
        <v>0</v>
      </c>
      <c r="AB164" s="4">
        <f>SUMIFS('Job Number'!$Q$2:$Q$290,'Job Number'!$A$2:$A$290,'Product Result'!AB$1,'Job Number'!$E$2:$E$290,'Product Result'!$A$162)</f>
        <v>0</v>
      </c>
      <c r="AC164" s="4">
        <f>SUMIFS('Job Number'!$Q$2:$Q$290,'Job Number'!$A$2:$A$290,'Product Result'!AC$1,'Job Number'!$E$2:$E$290,'Product Result'!$A$162)</f>
        <v>0</v>
      </c>
      <c r="AD164" s="4">
        <f>SUMIFS('Job Number'!$Q$2:$Q$290,'Job Number'!$A$2:$A$290,'Product Result'!AD$1,'Job Number'!$E$2:$E$290,'Product Result'!$A$162)</f>
        <v>0</v>
      </c>
      <c r="AE164" s="4">
        <f>SUMIFS('Job Number'!$Q$2:$Q$290,'Job Number'!$A$2:$A$290,'Product Result'!AE$1,'Job Number'!$E$2:$E$290,'Product Result'!$A$162)</f>
        <v>0</v>
      </c>
      <c r="AF164" s="4">
        <f>SUMIFS('Job Number'!$Q$2:$Q$290,'Job Number'!$A$2:$A$290,'Product Result'!AF$1,'Job Number'!$E$2:$E$290,'Product Result'!$A$162)</f>
        <v>0</v>
      </c>
      <c r="AG164" s="4">
        <f>SUMIFS('Job Number'!$Q$2:$Q$290,'Job Number'!$A$2:$A$290,'Product Result'!AG$1,'Job Number'!$E$2:$E$290,'Product Result'!$A$162)</f>
        <v>0</v>
      </c>
      <c r="AH164" s="4">
        <f>SUMIFS('Job Number'!$Q$2:$Q$290,'Job Number'!$A$2:$A$290,'Product Result'!AH$1,'Job Number'!$E$2:$E$290,'Product Result'!$A$162)</f>
        <v>0</v>
      </c>
    </row>
    <row r="165" spans="1:34" ht="15.75" thickBot="1">
      <c r="B165" s="185">
        <f>IFERROR(B164/B162,0)</f>
        <v>0</v>
      </c>
      <c r="C165" s="1" t="s">
        <v>12</v>
      </c>
      <c r="D165" s="6" t="str">
        <f t="shared" ref="D165:AG165" si="32">IFERROR(D164/D162,"")</f>
        <v/>
      </c>
      <c r="E165" s="6" t="str">
        <f t="shared" si="32"/>
        <v/>
      </c>
      <c r="F165" s="6" t="str">
        <f t="shared" si="32"/>
        <v/>
      </c>
      <c r="G165" s="6" t="str">
        <f t="shared" si="32"/>
        <v/>
      </c>
      <c r="H165" s="6" t="str">
        <f t="shared" si="32"/>
        <v/>
      </c>
      <c r="I165" s="6">
        <f t="shared" si="32"/>
        <v>0</v>
      </c>
      <c r="J165" s="6" t="str">
        <f t="shared" si="32"/>
        <v/>
      </c>
      <c r="K165" s="6" t="str">
        <f t="shared" si="32"/>
        <v/>
      </c>
      <c r="L165" s="6" t="str">
        <f t="shared" si="32"/>
        <v/>
      </c>
      <c r="M165" s="6" t="str">
        <f t="shared" si="32"/>
        <v/>
      </c>
      <c r="N165" s="6" t="str">
        <f t="shared" si="32"/>
        <v/>
      </c>
      <c r="O165" s="6" t="str">
        <f t="shared" si="32"/>
        <v/>
      </c>
      <c r="P165" s="6" t="str">
        <f t="shared" si="32"/>
        <v/>
      </c>
      <c r="Q165" s="6" t="str">
        <f t="shared" si="32"/>
        <v/>
      </c>
      <c r="R165" s="6" t="str">
        <f t="shared" si="32"/>
        <v/>
      </c>
      <c r="S165" s="6">
        <f t="shared" si="32"/>
        <v>0</v>
      </c>
      <c r="T165" s="6" t="str">
        <f t="shared" si="32"/>
        <v/>
      </c>
      <c r="U165" s="6">
        <f t="shared" si="32"/>
        <v>0</v>
      </c>
      <c r="V165" s="6" t="str">
        <f t="shared" si="32"/>
        <v/>
      </c>
      <c r="W165" s="6" t="str">
        <f t="shared" si="32"/>
        <v/>
      </c>
      <c r="X165" s="6" t="str">
        <f t="shared" si="32"/>
        <v/>
      </c>
      <c r="Y165" s="6" t="str">
        <f t="shared" si="32"/>
        <v/>
      </c>
      <c r="Z165" s="6" t="str">
        <f t="shared" si="32"/>
        <v/>
      </c>
      <c r="AA165" s="6" t="str">
        <f t="shared" si="32"/>
        <v/>
      </c>
      <c r="AB165" s="6" t="str">
        <f t="shared" si="32"/>
        <v/>
      </c>
      <c r="AC165" s="6" t="str">
        <f t="shared" si="32"/>
        <v/>
      </c>
      <c r="AD165" s="6" t="str">
        <f t="shared" si="32"/>
        <v/>
      </c>
      <c r="AE165" s="6" t="str">
        <f t="shared" si="32"/>
        <v/>
      </c>
      <c r="AF165" s="6" t="str">
        <f t="shared" si="32"/>
        <v/>
      </c>
      <c r="AG165" s="6" t="str">
        <f t="shared" si="32"/>
        <v/>
      </c>
      <c r="AH165" s="6" t="str">
        <f>IFERROR(AH164/AH162,"")</f>
        <v/>
      </c>
    </row>
    <row r="166" spans="1:34" ht="15.75" thickBot="1"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</row>
    <row r="167" spans="1:34">
      <c r="A167" s="187" t="str">
        <f>'FG TYPE'!B40</f>
        <v>W03-27601194-Y</v>
      </c>
      <c r="B167" s="64">
        <f>SUM(D167:AG167)</f>
        <v>0</v>
      </c>
      <c r="C167" s="1" t="s">
        <v>8</v>
      </c>
      <c r="D167" s="4">
        <f>SUMIFS('Job Number'!$K$2:$K$290,'Job Number'!$A$2:$A$290,'Product Result'!D$1,'Job Number'!$E$2:$E$290,'Product Result'!$A$167)</f>
        <v>0</v>
      </c>
      <c r="E167" s="4">
        <f>SUMIFS('Job Number'!$K$2:$K$290,'Job Number'!$A$2:$A$290,'Product Result'!E$1,'Job Number'!$E$2:$E$290,'Product Result'!$A$167)</f>
        <v>0</v>
      </c>
      <c r="F167" s="4">
        <f>SUMIFS('Job Number'!$K$2:$K$290,'Job Number'!$A$2:$A$290,'Product Result'!F$1,'Job Number'!$E$2:$E$290,'Product Result'!$A$167)</f>
        <v>0</v>
      </c>
      <c r="G167" s="4">
        <f>SUMIFS('Job Number'!$K$2:$K$290,'Job Number'!$A$2:$A$290,'Product Result'!G$1,'Job Number'!$E$2:$E$290,'Product Result'!$A$167)</f>
        <v>0</v>
      </c>
      <c r="H167" s="4">
        <f>SUMIFS('Job Number'!$K$2:$K$290,'Job Number'!$A$2:$A$290,'Product Result'!H$1,'Job Number'!$E$2:$E$290,'Product Result'!$A$167)</f>
        <v>0</v>
      </c>
      <c r="I167" s="4">
        <f>SUMIFS('Job Number'!$K$2:$K$290,'Job Number'!$A$2:$A$290,'Product Result'!I$1,'Job Number'!$E$2:$E$290,'Product Result'!$A$167)</f>
        <v>0</v>
      </c>
      <c r="J167" s="4">
        <f>SUMIFS('Job Number'!$K$2:$K$290,'Job Number'!$A$2:$A$290,'Product Result'!J$1,'Job Number'!$E$2:$E$290,'Product Result'!$A$167)</f>
        <v>0</v>
      </c>
      <c r="K167" s="4">
        <f>SUMIFS('Job Number'!$K$2:$K$290,'Job Number'!$A$2:$A$290,'Product Result'!K$1,'Job Number'!$E$2:$E$290,'Product Result'!$A$167)</f>
        <v>0</v>
      </c>
      <c r="L167" s="4">
        <f>SUMIFS('Job Number'!$K$2:$K$290,'Job Number'!$A$2:$A$290,'Product Result'!L$1,'Job Number'!$E$2:$E$290,'Product Result'!$A$167)</f>
        <v>0</v>
      </c>
      <c r="M167" s="4">
        <f>SUMIFS('Job Number'!$K$2:$K$290,'Job Number'!$A$2:$A$290,'Product Result'!M$1,'Job Number'!$E$2:$E$290,'Product Result'!$A$167)</f>
        <v>0</v>
      </c>
      <c r="N167" s="4">
        <f>SUMIFS('Job Number'!$K$2:$K$290,'Job Number'!$A$2:$A$290,'Product Result'!N$1,'Job Number'!$E$2:$E$290,'Product Result'!$A$167)</f>
        <v>0</v>
      </c>
      <c r="O167" s="4">
        <f>SUMIFS('Job Number'!$K$2:$K$290,'Job Number'!$A$2:$A$290,'Product Result'!O$1,'Job Number'!$E$2:$E$290,'Product Result'!$A$167)</f>
        <v>0</v>
      </c>
      <c r="P167" s="4">
        <f>SUMIFS('Job Number'!$K$2:$K$290,'Job Number'!$A$2:$A$290,'Product Result'!P$1,'Job Number'!$E$2:$E$290,'Product Result'!$A$167)</f>
        <v>0</v>
      </c>
      <c r="Q167" s="4">
        <f>SUMIFS('Job Number'!$K$2:$K$290,'Job Number'!$A$2:$A$290,'Product Result'!Q$1,'Job Number'!$E$2:$E$290,'Product Result'!$A$167)</f>
        <v>0</v>
      </c>
      <c r="R167" s="4">
        <f>SUMIFS('Job Number'!$K$2:$K$290,'Job Number'!$A$2:$A$290,'Product Result'!R$1,'Job Number'!$E$2:$E$290,'Product Result'!$A$167)</f>
        <v>0</v>
      </c>
      <c r="S167" s="4">
        <f>SUMIFS('Job Number'!$K$2:$K$290,'Job Number'!$A$2:$A$290,'Product Result'!S$1,'Job Number'!$E$2:$E$290,'Product Result'!$A$167)</f>
        <v>0</v>
      </c>
      <c r="T167" s="4">
        <f>SUMIFS('Job Number'!$K$2:$K$290,'Job Number'!$A$2:$A$290,'Product Result'!T$1,'Job Number'!$E$2:$E$290,'Product Result'!$A$167)</f>
        <v>0</v>
      </c>
      <c r="U167" s="4">
        <f>SUMIFS('Job Number'!$K$2:$K$290,'Job Number'!$A$2:$A$290,'Product Result'!U$1,'Job Number'!$E$2:$E$290,'Product Result'!$A$167)</f>
        <v>0</v>
      </c>
      <c r="V167" s="4">
        <f>SUMIFS('Job Number'!$K$2:$K$290,'Job Number'!$A$2:$A$290,'Product Result'!V$1,'Job Number'!$E$2:$E$290,'Product Result'!$A$167)</f>
        <v>0</v>
      </c>
      <c r="W167" s="4">
        <f>SUMIFS('Job Number'!$K$2:$K$290,'Job Number'!$A$2:$A$290,'Product Result'!W$1,'Job Number'!$E$2:$E$290,'Product Result'!$A$167)</f>
        <v>0</v>
      </c>
      <c r="X167" s="4">
        <f>SUMIFS('Job Number'!$K$2:$K$290,'Job Number'!$A$2:$A$290,'Product Result'!X$1,'Job Number'!$E$2:$E$290,'Product Result'!$A$167)</f>
        <v>0</v>
      </c>
      <c r="Y167" s="4">
        <f>SUMIFS('Job Number'!$K$2:$K$290,'Job Number'!$A$2:$A$290,'Product Result'!Y$1,'Job Number'!$E$2:$E$290,'Product Result'!$A$167)</f>
        <v>0</v>
      </c>
      <c r="Z167" s="4">
        <f>SUMIFS('Job Number'!$K$2:$K$290,'Job Number'!$A$2:$A$290,'Product Result'!Z$1,'Job Number'!$E$2:$E$290,'Product Result'!$A$167)</f>
        <v>0</v>
      </c>
      <c r="AA167" s="4">
        <f>SUMIFS('Job Number'!$K$2:$K$290,'Job Number'!$A$2:$A$290,'Product Result'!AA$1,'Job Number'!$E$2:$E$290,'Product Result'!$A$167)</f>
        <v>0</v>
      </c>
      <c r="AB167" s="4">
        <f>SUMIFS('Job Number'!$K$2:$K$290,'Job Number'!$A$2:$A$290,'Product Result'!AB$1,'Job Number'!$E$2:$E$290,'Product Result'!$A$167)</f>
        <v>0</v>
      </c>
      <c r="AC167" s="4">
        <f>SUMIFS('Job Number'!$K$2:$K$290,'Job Number'!$A$2:$A$290,'Product Result'!AC$1,'Job Number'!$E$2:$E$290,'Product Result'!$A$167)</f>
        <v>0</v>
      </c>
      <c r="AD167" s="4">
        <f>SUMIFS('Job Number'!$K$2:$K$290,'Job Number'!$A$2:$A$290,'Product Result'!AD$1,'Job Number'!$E$2:$E$290,'Product Result'!$A$167)</f>
        <v>0</v>
      </c>
      <c r="AE167" s="4">
        <f>SUMIFS('Job Number'!$K$2:$K$290,'Job Number'!$A$2:$A$290,'Product Result'!AE$1,'Job Number'!$E$2:$E$290,'Product Result'!$A$167)</f>
        <v>0</v>
      </c>
      <c r="AF167" s="4">
        <f>SUMIFS('Job Number'!$K$2:$K$290,'Job Number'!$A$2:$A$290,'Product Result'!AF$1,'Job Number'!$E$2:$E$290,'Product Result'!$A$167)</f>
        <v>0</v>
      </c>
      <c r="AG167" s="4">
        <f>SUMIFS('Job Number'!$K$2:$K$290,'Job Number'!$A$2:$A$290,'Product Result'!AG$1,'Job Number'!$E$2:$E$290,'Product Result'!$A$167)</f>
        <v>0</v>
      </c>
      <c r="AH167" s="4">
        <f>SUMIFS('Job Number'!$K$2:$K$290,'Job Number'!$A$2:$A$290,'Product Result'!AH$1,'Job Number'!$E$2:$E$290,'Product Result'!$A$167)</f>
        <v>0</v>
      </c>
    </row>
    <row r="168" spans="1:34">
      <c r="A168" s="187" t="str">
        <f>'FG TYPE'!C40</f>
        <v>SONY</v>
      </c>
      <c r="B168" s="183">
        <f>IFERROR(B167/#REF!,0)</f>
        <v>0</v>
      </c>
      <c r="C168" s="1" t="s">
        <v>10</v>
      </c>
      <c r="D168" s="5" t="str">
        <f>IFERROR(D167/#REF!,"")</f>
        <v/>
      </c>
      <c r="E168" s="5" t="str">
        <f>IFERROR(E167/#REF!,"")</f>
        <v/>
      </c>
      <c r="F168" s="5" t="str">
        <f>IFERROR(F167/#REF!,"")</f>
        <v/>
      </c>
      <c r="G168" s="5" t="str">
        <f>IFERROR(G167/#REF!,"")</f>
        <v/>
      </c>
      <c r="H168" s="5" t="str">
        <f>IFERROR(H167/#REF!,"")</f>
        <v/>
      </c>
      <c r="I168" s="5" t="str">
        <f>IFERROR(I167/#REF!,"")</f>
        <v/>
      </c>
      <c r="J168" s="5" t="str">
        <f>IFERROR(J167/#REF!,"")</f>
        <v/>
      </c>
      <c r="K168" s="5" t="str">
        <f>IFERROR(K167/#REF!,"")</f>
        <v/>
      </c>
      <c r="L168" s="5" t="str">
        <f>IFERROR(L167/#REF!,"")</f>
        <v/>
      </c>
      <c r="M168" s="5" t="str">
        <f>IFERROR(M167/#REF!,"")</f>
        <v/>
      </c>
      <c r="N168" s="5" t="str">
        <f>IFERROR(N167/#REF!,"")</f>
        <v/>
      </c>
      <c r="O168" s="5" t="str">
        <f>IFERROR(O167/#REF!,"")</f>
        <v/>
      </c>
      <c r="P168" s="5" t="str">
        <f>IFERROR(P167/#REF!,"")</f>
        <v/>
      </c>
      <c r="Q168" s="5" t="str">
        <f>IFERROR(Q167/#REF!,"")</f>
        <v/>
      </c>
      <c r="R168" s="5" t="str">
        <f>IFERROR(R167/#REF!,"")</f>
        <v/>
      </c>
      <c r="S168" s="5" t="str">
        <f>IFERROR(S167/#REF!,"")</f>
        <v/>
      </c>
      <c r="T168" s="5" t="str">
        <f>IFERROR(T167/#REF!,"")</f>
        <v/>
      </c>
      <c r="U168" s="5" t="str">
        <f>IFERROR(U167/#REF!,"")</f>
        <v/>
      </c>
      <c r="V168" s="5" t="str">
        <f>IFERROR(V167/#REF!,"")</f>
        <v/>
      </c>
      <c r="W168" s="5" t="str">
        <f>IFERROR(W167/#REF!,"")</f>
        <v/>
      </c>
      <c r="X168" s="5" t="str">
        <f>IFERROR(X167/#REF!,"")</f>
        <v/>
      </c>
      <c r="Y168" s="5" t="str">
        <f>IFERROR(Y167/#REF!,"")</f>
        <v/>
      </c>
      <c r="Z168" s="5" t="str">
        <f>IFERROR(Z167/#REF!,"")</f>
        <v/>
      </c>
      <c r="AA168" s="5" t="str">
        <f>IFERROR(AA167/#REF!,"")</f>
        <v/>
      </c>
      <c r="AB168" s="5" t="str">
        <f>IFERROR(AB167/#REF!,"")</f>
        <v/>
      </c>
      <c r="AC168" s="5" t="str">
        <f>IFERROR(AC167/#REF!,"")</f>
        <v/>
      </c>
      <c r="AD168" s="5" t="str">
        <f>IFERROR(AD167/#REF!,"")</f>
        <v/>
      </c>
      <c r="AE168" s="5" t="str">
        <f>IFERROR(AE167/#REF!,"")</f>
        <v/>
      </c>
      <c r="AF168" s="5" t="str">
        <f>IFERROR(AF167/#REF!,"")</f>
        <v/>
      </c>
      <c r="AG168" s="5" t="str">
        <f>IFERROR(AG167/#REF!,"")</f>
        <v/>
      </c>
      <c r="AH168" s="5" t="str">
        <f>IFERROR(AH167/#REF!,"")</f>
        <v/>
      </c>
    </row>
    <row r="169" spans="1:34">
      <c r="B169" s="64">
        <f>SUM(D169:AG169)-AG169-Z169-S169-L169</f>
        <v>0</v>
      </c>
      <c r="C169" s="1" t="s">
        <v>11</v>
      </c>
      <c r="D169" s="4">
        <f>SUMIFS('Job Number'!$Q$2:$Q$290,'Job Number'!$A$2:$A$290,'Product Result'!D$1,'Job Number'!$E$2:$E$290,'Product Result'!$A$167)</f>
        <v>0</v>
      </c>
      <c r="E169" s="4">
        <f>SUMIFS('Job Number'!$Q$2:$Q$290,'Job Number'!$A$2:$A$290,'Product Result'!E$1,'Job Number'!$E$2:$E$290,'Product Result'!$A$167)</f>
        <v>0</v>
      </c>
      <c r="F169" s="4">
        <f>SUMIFS('Job Number'!$Q$2:$Q$290,'Job Number'!$A$2:$A$290,'Product Result'!F$1,'Job Number'!$E$2:$E$290,'Product Result'!$A$167)</f>
        <v>0</v>
      </c>
      <c r="G169" s="4">
        <f>SUMIFS('Job Number'!$Q$2:$Q$290,'Job Number'!$A$2:$A$290,'Product Result'!G$1,'Job Number'!$E$2:$E$290,'Product Result'!$A$167)</f>
        <v>0</v>
      </c>
      <c r="H169" s="4">
        <f>SUMIFS('Job Number'!$Q$2:$Q$290,'Job Number'!$A$2:$A$290,'Product Result'!H$1,'Job Number'!$E$2:$E$290,'Product Result'!$A$167)</f>
        <v>0</v>
      </c>
      <c r="I169" s="4">
        <f>SUMIFS('Job Number'!$Q$2:$Q$290,'Job Number'!$A$2:$A$290,'Product Result'!I$1,'Job Number'!$E$2:$E$290,'Product Result'!$A$167)</f>
        <v>0</v>
      </c>
      <c r="J169" s="4">
        <f>SUMIFS('Job Number'!$Q$2:$Q$290,'Job Number'!$A$2:$A$290,'Product Result'!J$1,'Job Number'!$E$2:$E$290,'Product Result'!$A$167)</f>
        <v>0</v>
      </c>
      <c r="K169" s="4">
        <f>SUMIFS('Job Number'!$Q$2:$Q$290,'Job Number'!$A$2:$A$290,'Product Result'!K$1,'Job Number'!$E$2:$E$290,'Product Result'!$A$167)</f>
        <v>0</v>
      </c>
      <c r="L169" s="4">
        <f>SUMIFS('Job Number'!$Q$2:$Q$290,'Job Number'!$A$2:$A$290,'Product Result'!L$1,'Job Number'!$E$2:$E$290,'Product Result'!$A$167)</f>
        <v>0</v>
      </c>
      <c r="M169" s="4">
        <f>SUMIFS('Job Number'!$Q$2:$Q$290,'Job Number'!$A$2:$A$290,'Product Result'!M$1,'Job Number'!$E$2:$E$290,'Product Result'!$A$167)</f>
        <v>0</v>
      </c>
      <c r="N169" s="4">
        <f>SUMIFS('Job Number'!$Q$2:$Q$290,'Job Number'!$A$2:$A$290,'Product Result'!N$1,'Job Number'!$E$2:$E$290,'Product Result'!$A$167)</f>
        <v>0</v>
      </c>
      <c r="O169" s="4">
        <f>SUMIFS('Job Number'!$Q$2:$Q$290,'Job Number'!$A$2:$A$290,'Product Result'!O$1,'Job Number'!$E$2:$E$290,'Product Result'!$A$167)</f>
        <v>0</v>
      </c>
      <c r="P169" s="4">
        <f>SUMIFS('Job Number'!$Q$2:$Q$290,'Job Number'!$A$2:$A$290,'Product Result'!P$1,'Job Number'!$E$2:$E$290,'Product Result'!$A$167)</f>
        <v>0</v>
      </c>
      <c r="Q169" s="4">
        <f>SUMIFS('Job Number'!$Q$2:$Q$290,'Job Number'!$A$2:$A$290,'Product Result'!Q$1,'Job Number'!$E$2:$E$290,'Product Result'!$A$167)</f>
        <v>0</v>
      </c>
      <c r="R169" s="4">
        <f>SUMIFS('Job Number'!$Q$2:$Q$290,'Job Number'!$A$2:$A$290,'Product Result'!R$1,'Job Number'!$E$2:$E$290,'Product Result'!$A$167)</f>
        <v>0</v>
      </c>
      <c r="S169" s="4">
        <f>SUMIFS('Job Number'!$Q$2:$Q$290,'Job Number'!$A$2:$A$290,'Product Result'!S$1,'Job Number'!$E$2:$E$290,'Product Result'!$A$167)</f>
        <v>0</v>
      </c>
      <c r="T169" s="4">
        <f>SUMIFS('Job Number'!$Q$2:$Q$290,'Job Number'!$A$2:$A$290,'Product Result'!T$1,'Job Number'!$E$2:$E$290,'Product Result'!$A$167)</f>
        <v>0</v>
      </c>
      <c r="U169" s="4">
        <f>SUMIFS('Job Number'!$Q$2:$Q$290,'Job Number'!$A$2:$A$290,'Product Result'!U$1,'Job Number'!$E$2:$E$290,'Product Result'!$A$167)</f>
        <v>0</v>
      </c>
      <c r="V169" s="4">
        <f>SUMIFS('Job Number'!$Q$2:$Q$290,'Job Number'!$A$2:$A$290,'Product Result'!V$1,'Job Number'!$E$2:$E$290,'Product Result'!$A$167)</f>
        <v>0</v>
      </c>
      <c r="W169" s="4">
        <f>SUMIFS('Job Number'!$Q$2:$Q$290,'Job Number'!$A$2:$A$290,'Product Result'!W$1,'Job Number'!$E$2:$E$290,'Product Result'!$A$167)</f>
        <v>0</v>
      </c>
      <c r="X169" s="4">
        <f>SUMIFS('Job Number'!$Q$2:$Q$290,'Job Number'!$A$2:$A$290,'Product Result'!X$1,'Job Number'!$E$2:$E$290,'Product Result'!$A$167)</f>
        <v>0</v>
      </c>
      <c r="Y169" s="4">
        <f>SUMIFS('Job Number'!$Q$2:$Q$290,'Job Number'!$A$2:$A$290,'Product Result'!Y$1,'Job Number'!$E$2:$E$290,'Product Result'!$A$167)</f>
        <v>0</v>
      </c>
      <c r="Z169" s="4">
        <f>SUMIFS('Job Number'!$Q$2:$Q$290,'Job Number'!$A$2:$A$290,'Product Result'!Z$1,'Job Number'!$E$2:$E$290,'Product Result'!$A$167)</f>
        <v>0</v>
      </c>
      <c r="AA169" s="4">
        <f>SUMIFS('Job Number'!$Q$2:$Q$290,'Job Number'!$A$2:$A$290,'Product Result'!AA$1,'Job Number'!$E$2:$E$290,'Product Result'!$A$167)</f>
        <v>0</v>
      </c>
      <c r="AB169" s="4">
        <f>SUMIFS('Job Number'!$Q$2:$Q$290,'Job Number'!$A$2:$A$290,'Product Result'!AB$1,'Job Number'!$E$2:$E$290,'Product Result'!$A$167)</f>
        <v>0</v>
      </c>
      <c r="AC169" s="4">
        <f>SUMIFS('Job Number'!$Q$2:$Q$290,'Job Number'!$A$2:$A$290,'Product Result'!AC$1,'Job Number'!$E$2:$E$290,'Product Result'!$A$167)</f>
        <v>0</v>
      </c>
      <c r="AD169" s="4">
        <f>SUMIFS('Job Number'!$Q$2:$Q$290,'Job Number'!$A$2:$A$290,'Product Result'!AD$1,'Job Number'!$E$2:$E$290,'Product Result'!$A$167)</f>
        <v>0</v>
      </c>
      <c r="AE169" s="4">
        <f>SUMIFS('Job Number'!$Q$2:$Q$290,'Job Number'!$A$2:$A$290,'Product Result'!AE$1,'Job Number'!$E$2:$E$290,'Product Result'!$A$167)</f>
        <v>0</v>
      </c>
      <c r="AF169" s="4">
        <f>SUMIFS('Job Number'!$Q$2:$Q$290,'Job Number'!$A$2:$A$290,'Product Result'!AF$1,'Job Number'!$E$2:$E$290,'Product Result'!$A$167)</f>
        <v>0</v>
      </c>
      <c r="AG169" s="4">
        <f>SUMIFS('Job Number'!$Q$2:$Q$290,'Job Number'!$A$2:$A$290,'Product Result'!AG$1,'Job Number'!$E$2:$E$290,'Product Result'!$A$167)</f>
        <v>0</v>
      </c>
      <c r="AH169" s="4">
        <f>SUMIFS('Job Number'!$Q$2:$Q$290,'Job Number'!$A$2:$A$290,'Product Result'!AH$1,'Job Number'!$E$2:$E$290,'Product Result'!$A$167)</f>
        <v>0</v>
      </c>
    </row>
    <row r="170" spans="1:34" ht="15.75" thickBot="1">
      <c r="B170" s="185">
        <f>IFERROR(B169/B167,0)</f>
        <v>0</v>
      </c>
      <c r="C170" s="1" t="s">
        <v>12</v>
      </c>
      <c r="D170" s="6" t="str">
        <f t="shared" ref="D170:AG170" si="33">IFERROR(D169/D167,"")</f>
        <v/>
      </c>
      <c r="E170" s="6" t="str">
        <f t="shared" si="33"/>
        <v/>
      </c>
      <c r="F170" s="6" t="str">
        <f t="shared" si="33"/>
        <v/>
      </c>
      <c r="G170" s="6" t="str">
        <f t="shared" si="33"/>
        <v/>
      </c>
      <c r="H170" s="6" t="str">
        <f t="shared" si="33"/>
        <v/>
      </c>
      <c r="I170" s="6" t="str">
        <f t="shared" si="33"/>
        <v/>
      </c>
      <c r="J170" s="6" t="str">
        <f t="shared" si="33"/>
        <v/>
      </c>
      <c r="K170" s="6" t="str">
        <f t="shared" si="33"/>
        <v/>
      </c>
      <c r="L170" s="6" t="str">
        <f t="shared" si="33"/>
        <v/>
      </c>
      <c r="M170" s="6" t="str">
        <f t="shared" si="33"/>
        <v/>
      </c>
      <c r="N170" s="6" t="str">
        <f t="shared" si="33"/>
        <v/>
      </c>
      <c r="O170" s="6" t="str">
        <f t="shared" si="33"/>
        <v/>
      </c>
      <c r="P170" s="6" t="str">
        <f t="shared" si="33"/>
        <v/>
      </c>
      <c r="Q170" s="6" t="str">
        <f t="shared" si="33"/>
        <v/>
      </c>
      <c r="R170" s="6" t="str">
        <f t="shared" si="33"/>
        <v/>
      </c>
      <c r="S170" s="6" t="str">
        <f t="shared" si="33"/>
        <v/>
      </c>
      <c r="T170" s="6" t="str">
        <f t="shared" si="33"/>
        <v/>
      </c>
      <c r="U170" s="6" t="str">
        <f t="shared" si="33"/>
        <v/>
      </c>
      <c r="V170" s="6" t="str">
        <f t="shared" si="33"/>
        <v/>
      </c>
      <c r="W170" s="6" t="str">
        <f t="shared" si="33"/>
        <v/>
      </c>
      <c r="X170" s="6" t="str">
        <f t="shared" si="33"/>
        <v/>
      </c>
      <c r="Y170" s="6" t="str">
        <f t="shared" si="33"/>
        <v/>
      </c>
      <c r="Z170" s="6" t="str">
        <f t="shared" si="33"/>
        <v/>
      </c>
      <c r="AA170" s="6" t="str">
        <f t="shared" si="33"/>
        <v/>
      </c>
      <c r="AB170" s="6" t="str">
        <f t="shared" si="33"/>
        <v/>
      </c>
      <c r="AC170" s="6" t="str">
        <f t="shared" si="33"/>
        <v/>
      </c>
      <c r="AD170" s="6" t="str">
        <f t="shared" si="33"/>
        <v/>
      </c>
      <c r="AE170" s="6" t="str">
        <f t="shared" si="33"/>
        <v/>
      </c>
      <c r="AF170" s="6" t="str">
        <f t="shared" si="33"/>
        <v/>
      </c>
      <c r="AG170" s="6" t="str">
        <f t="shared" si="33"/>
        <v/>
      </c>
      <c r="AH170" s="6" t="str">
        <f>IFERROR(AH169/AH167,"")</f>
        <v/>
      </c>
    </row>
    <row r="171" spans="1:34" ht="15.75" thickBot="1"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</row>
    <row r="172" spans="1:34">
      <c r="A172" s="187" t="str">
        <f>'FG TYPE'!B41</f>
        <v>W03-71010064-Y</v>
      </c>
      <c r="B172" s="64">
        <f>SUM(D172:AG172)</f>
        <v>202787</v>
      </c>
      <c r="C172" s="1" t="s">
        <v>8</v>
      </c>
      <c r="D172" s="4">
        <f>SUMIFS('Job Number'!$K$2:$K$290,'Job Number'!$A$2:$A$290,'Product Result'!D$1,'Job Number'!$E$2:$E$290,'Product Result'!$A$172)</f>
        <v>0</v>
      </c>
      <c r="E172" s="4">
        <f>SUMIFS('Job Number'!$K$2:$K$290,'Job Number'!$A$2:$A$290,'Product Result'!E$1,'Job Number'!$E$2:$E$290,'Product Result'!$A$172)</f>
        <v>0</v>
      </c>
      <c r="F172" s="4">
        <f>SUMIFS('Job Number'!$K$2:$K$290,'Job Number'!$A$2:$A$290,'Product Result'!F$1,'Job Number'!$E$2:$E$290,'Product Result'!$A$172)</f>
        <v>0</v>
      </c>
      <c r="G172" s="4">
        <f>SUMIFS('Job Number'!$K$2:$K$290,'Job Number'!$A$2:$A$290,'Product Result'!G$1,'Job Number'!$E$2:$E$290,'Product Result'!$A$172)</f>
        <v>0</v>
      </c>
      <c r="H172" s="4">
        <f>SUMIFS('Job Number'!$K$2:$K$290,'Job Number'!$A$2:$A$290,'Product Result'!H$1,'Job Number'!$E$2:$E$290,'Product Result'!$A$172)</f>
        <v>0</v>
      </c>
      <c r="I172" s="4">
        <f>SUMIFS('Job Number'!$K$2:$K$290,'Job Number'!$A$2:$A$290,'Product Result'!I$1,'Job Number'!$E$2:$E$290,'Product Result'!$A$172)</f>
        <v>0</v>
      </c>
      <c r="J172" s="4">
        <f>SUMIFS('Job Number'!$K$2:$K$290,'Job Number'!$A$2:$A$290,'Product Result'!J$1,'Job Number'!$E$2:$E$290,'Product Result'!$A$172)</f>
        <v>16197</v>
      </c>
      <c r="K172" s="4">
        <f>SUMIFS('Job Number'!$K$2:$K$290,'Job Number'!$A$2:$A$290,'Product Result'!K$1,'Job Number'!$E$2:$E$290,'Product Result'!$A$172)</f>
        <v>29307</v>
      </c>
      <c r="L172" s="4">
        <f>SUMIFS('Job Number'!$K$2:$K$290,'Job Number'!$A$2:$A$290,'Product Result'!L$1,'Job Number'!$E$2:$E$290,'Product Result'!$A$172)</f>
        <v>16167</v>
      </c>
      <c r="M172" s="4">
        <f>SUMIFS('Job Number'!$K$2:$K$290,'Job Number'!$A$2:$A$290,'Product Result'!M$1,'Job Number'!$E$2:$E$290,'Product Result'!$A$172)</f>
        <v>0</v>
      </c>
      <c r="N172" s="4">
        <f>SUMIFS('Job Number'!$K$2:$K$290,'Job Number'!$A$2:$A$290,'Product Result'!N$1,'Job Number'!$E$2:$E$290,'Product Result'!$A$172)</f>
        <v>0</v>
      </c>
      <c r="O172" s="4">
        <f>SUMIFS('Job Number'!$K$2:$K$290,'Job Number'!$A$2:$A$290,'Product Result'!O$1,'Job Number'!$E$2:$E$290,'Product Result'!$A$172)</f>
        <v>0</v>
      </c>
      <c r="P172" s="4">
        <f>SUMIFS('Job Number'!$K$2:$K$290,'Job Number'!$A$2:$A$290,'Product Result'!P$1,'Job Number'!$E$2:$E$290,'Product Result'!$A$172)</f>
        <v>0</v>
      </c>
      <c r="Q172" s="4">
        <f>SUMIFS('Job Number'!$K$2:$K$290,'Job Number'!$A$2:$A$290,'Product Result'!Q$1,'Job Number'!$E$2:$E$290,'Product Result'!$A$172)</f>
        <v>0</v>
      </c>
      <c r="R172" s="4">
        <f>SUMIFS('Job Number'!$K$2:$K$290,'Job Number'!$A$2:$A$290,'Product Result'!R$1,'Job Number'!$E$2:$E$290,'Product Result'!$A$172)</f>
        <v>0</v>
      </c>
      <c r="S172" s="4">
        <f>SUMIFS('Job Number'!$K$2:$K$290,'Job Number'!$A$2:$A$290,'Product Result'!S$1,'Job Number'!$E$2:$E$290,'Product Result'!$A$172)</f>
        <v>0</v>
      </c>
      <c r="T172" s="4">
        <f>SUMIFS('Job Number'!$K$2:$K$290,'Job Number'!$A$2:$A$290,'Product Result'!T$1,'Job Number'!$E$2:$E$290,'Product Result'!$A$172)</f>
        <v>0</v>
      </c>
      <c r="U172" s="4">
        <f>SUMIFS('Job Number'!$K$2:$K$290,'Job Number'!$A$2:$A$290,'Product Result'!U$1,'Job Number'!$E$2:$E$290,'Product Result'!$A$172)</f>
        <v>0</v>
      </c>
      <c r="V172" s="4">
        <f>SUMIFS('Job Number'!$K$2:$K$290,'Job Number'!$A$2:$A$290,'Product Result'!V$1,'Job Number'!$E$2:$E$290,'Product Result'!$A$172)</f>
        <v>0</v>
      </c>
      <c r="W172" s="4">
        <f>SUMIFS('Job Number'!$K$2:$K$290,'Job Number'!$A$2:$A$290,'Product Result'!W$1,'Job Number'!$E$2:$E$290,'Product Result'!$A$172)</f>
        <v>8700</v>
      </c>
      <c r="X172" s="4">
        <f>SUMIFS('Job Number'!$K$2:$K$290,'Job Number'!$A$2:$A$290,'Product Result'!X$1,'Job Number'!$E$2:$E$290,'Product Result'!$A$172)</f>
        <v>29762</v>
      </c>
      <c r="Y172" s="4">
        <f>SUMIFS('Job Number'!$K$2:$K$290,'Job Number'!$A$2:$A$290,'Product Result'!Y$1,'Job Number'!$E$2:$E$290,'Product Result'!$A$172)</f>
        <v>27854</v>
      </c>
      <c r="Z172" s="4">
        <f>SUMIFS('Job Number'!$K$2:$K$290,'Job Number'!$A$2:$A$290,'Product Result'!Z$1,'Job Number'!$E$2:$E$290,'Product Result'!$A$172)</f>
        <v>15300</v>
      </c>
      <c r="AA172" s="4">
        <f>SUMIFS('Job Number'!$K$2:$K$290,'Job Number'!$A$2:$A$290,'Product Result'!AA$1,'Job Number'!$E$2:$E$290,'Product Result'!$A$172)</f>
        <v>0</v>
      </c>
      <c r="AB172" s="4">
        <f>SUMIFS('Job Number'!$K$2:$K$290,'Job Number'!$A$2:$A$290,'Product Result'!AB$1,'Job Number'!$E$2:$E$290,'Product Result'!$A$172)</f>
        <v>11500</v>
      </c>
      <c r="AC172" s="4">
        <f>SUMIFS('Job Number'!$K$2:$K$290,'Job Number'!$A$2:$A$290,'Product Result'!AC$1,'Job Number'!$E$2:$E$290,'Product Result'!$A$172)</f>
        <v>0</v>
      </c>
      <c r="AD172" s="4">
        <f>SUMIFS('Job Number'!$K$2:$K$290,'Job Number'!$A$2:$A$290,'Product Result'!AD$1,'Job Number'!$E$2:$E$290,'Product Result'!$A$172)</f>
        <v>21718</v>
      </c>
      <c r="AE172" s="4">
        <f>SUMIFS('Job Number'!$K$2:$K$290,'Job Number'!$A$2:$A$290,'Product Result'!AE$1,'Job Number'!$E$2:$E$290,'Product Result'!$A$172)</f>
        <v>26282</v>
      </c>
      <c r="AF172" s="4">
        <f>SUMIFS('Job Number'!$K$2:$K$290,'Job Number'!$A$2:$A$290,'Product Result'!AF$1,'Job Number'!$E$2:$E$290,'Product Result'!$A$172)</f>
        <v>0</v>
      </c>
      <c r="AG172" s="4">
        <f>SUMIFS('Job Number'!$K$2:$K$290,'Job Number'!$A$2:$A$290,'Product Result'!AG$1,'Job Number'!$E$2:$E$290,'Product Result'!$A$172)</f>
        <v>0</v>
      </c>
      <c r="AH172" s="4">
        <f>SUMIFS('Job Number'!$K$2:$K$290,'Job Number'!$A$2:$A$290,'Product Result'!AH$1,'Job Number'!$E$2:$E$290,'Product Result'!$A$172)</f>
        <v>0</v>
      </c>
    </row>
    <row r="173" spans="1:34">
      <c r="A173" s="187" t="str">
        <f>'FG TYPE'!C41</f>
        <v>MB50</v>
      </c>
      <c r="B173" s="183">
        <f>IFERROR(B172/#REF!,0)</f>
        <v>0</v>
      </c>
      <c r="C173" s="1" t="s">
        <v>10</v>
      </c>
      <c r="D173" s="5" t="str">
        <f>IFERROR(D172/#REF!,"")</f>
        <v/>
      </c>
      <c r="E173" s="5" t="str">
        <f>IFERROR(E172/#REF!,"")</f>
        <v/>
      </c>
      <c r="F173" s="5" t="str">
        <f>IFERROR(F172/#REF!,"")</f>
        <v/>
      </c>
      <c r="G173" s="5" t="str">
        <f>IFERROR(G172/#REF!,"")</f>
        <v/>
      </c>
      <c r="H173" s="5" t="str">
        <f>IFERROR(H172/#REF!,"")</f>
        <v/>
      </c>
      <c r="I173" s="5" t="str">
        <f>IFERROR(I172/#REF!,"")</f>
        <v/>
      </c>
      <c r="J173" s="5" t="str">
        <f>IFERROR(J172/#REF!,"")</f>
        <v/>
      </c>
      <c r="K173" s="5" t="str">
        <f>IFERROR(K172/#REF!,"")</f>
        <v/>
      </c>
      <c r="L173" s="5" t="str">
        <f>IFERROR(L172/#REF!,"")</f>
        <v/>
      </c>
      <c r="M173" s="5" t="str">
        <f>IFERROR(M172/#REF!,"")</f>
        <v/>
      </c>
      <c r="N173" s="5" t="str">
        <f>IFERROR(N172/#REF!,"")</f>
        <v/>
      </c>
      <c r="O173" s="5" t="str">
        <f>IFERROR(O172/#REF!,"")</f>
        <v/>
      </c>
      <c r="P173" s="5" t="str">
        <f>IFERROR(P172/#REF!,"")</f>
        <v/>
      </c>
      <c r="Q173" s="5" t="str">
        <f>IFERROR(Q172/#REF!,"")</f>
        <v/>
      </c>
      <c r="R173" s="5" t="str">
        <f>IFERROR(R172/#REF!,"")</f>
        <v/>
      </c>
      <c r="S173" s="5" t="str">
        <f>IFERROR(S172/#REF!,"")</f>
        <v/>
      </c>
      <c r="T173" s="5" t="str">
        <f>IFERROR(T172/#REF!,"")</f>
        <v/>
      </c>
      <c r="U173" s="5" t="str">
        <f>IFERROR(U172/#REF!,"")</f>
        <v/>
      </c>
      <c r="V173" s="5" t="str">
        <f>IFERROR(V172/#REF!,"")</f>
        <v/>
      </c>
      <c r="W173" s="5" t="str">
        <f>IFERROR(W172/#REF!,"")</f>
        <v/>
      </c>
      <c r="X173" s="5" t="str">
        <f>IFERROR(X172/#REF!,"")</f>
        <v/>
      </c>
      <c r="Y173" s="5" t="str">
        <f>IFERROR(Y172/#REF!,"")</f>
        <v/>
      </c>
      <c r="Z173" s="5" t="str">
        <f>IFERROR(Z172/#REF!,"")</f>
        <v/>
      </c>
      <c r="AA173" s="5" t="str">
        <f>IFERROR(AA172/#REF!,"")</f>
        <v/>
      </c>
      <c r="AB173" s="5" t="str">
        <f>IFERROR(AB172/#REF!,"")</f>
        <v/>
      </c>
      <c r="AC173" s="5" t="str">
        <f>IFERROR(AC172/#REF!,"")</f>
        <v/>
      </c>
      <c r="AD173" s="5" t="str">
        <f>IFERROR(AD172/#REF!,"")</f>
        <v/>
      </c>
      <c r="AE173" s="5" t="str">
        <f>IFERROR(AE172/#REF!,"")</f>
        <v/>
      </c>
      <c r="AF173" s="5" t="str">
        <f>IFERROR(AF172/#REF!,"")</f>
        <v/>
      </c>
      <c r="AG173" s="5" t="str">
        <f>IFERROR(AG172/#REF!,"")</f>
        <v/>
      </c>
      <c r="AH173" s="5" t="str">
        <f>IFERROR(AH172/#REF!,"")</f>
        <v/>
      </c>
    </row>
    <row r="174" spans="1:34">
      <c r="B174" s="64">
        <f>SUM(D174:AG174)-AG174-Z174-S174-L174</f>
        <v>0</v>
      </c>
      <c r="C174" s="1" t="s">
        <v>11</v>
      </c>
      <c r="D174" s="4">
        <f>SUMIFS('Job Number'!$Q$2:$Q$290,'Job Number'!$A$2:$A$290,'Product Result'!D$1,'Job Number'!$E$2:$E$290,'Product Result'!$A$172)</f>
        <v>0</v>
      </c>
      <c r="E174" s="4">
        <f>SUMIFS('Job Number'!$Q$2:$Q$290,'Job Number'!$A$2:$A$290,'Product Result'!E$1,'Job Number'!$E$2:$E$290,'Product Result'!$A$172)</f>
        <v>0</v>
      </c>
      <c r="F174" s="4">
        <f>SUMIFS('Job Number'!$Q$2:$Q$290,'Job Number'!$A$2:$A$290,'Product Result'!F$1,'Job Number'!$E$2:$E$290,'Product Result'!$A$172)</f>
        <v>0</v>
      </c>
      <c r="G174" s="4">
        <f>SUMIFS('Job Number'!$Q$2:$Q$290,'Job Number'!$A$2:$A$290,'Product Result'!G$1,'Job Number'!$E$2:$E$290,'Product Result'!$A$172)</f>
        <v>0</v>
      </c>
      <c r="H174" s="4">
        <f>SUMIFS('Job Number'!$Q$2:$Q$290,'Job Number'!$A$2:$A$290,'Product Result'!H$1,'Job Number'!$E$2:$E$290,'Product Result'!$A$172)</f>
        <v>0</v>
      </c>
      <c r="I174" s="4">
        <f>SUMIFS('Job Number'!$Q$2:$Q$290,'Job Number'!$A$2:$A$290,'Product Result'!I$1,'Job Number'!$E$2:$E$290,'Product Result'!$A$172)</f>
        <v>0</v>
      </c>
      <c r="J174" s="4">
        <f>SUMIFS('Job Number'!$Q$2:$Q$290,'Job Number'!$A$2:$A$290,'Product Result'!J$1,'Job Number'!$E$2:$E$290,'Product Result'!$A$172)</f>
        <v>0</v>
      </c>
      <c r="K174" s="4">
        <f>SUMIFS('Job Number'!$Q$2:$Q$290,'Job Number'!$A$2:$A$290,'Product Result'!K$1,'Job Number'!$E$2:$E$290,'Product Result'!$A$172)</f>
        <v>0</v>
      </c>
      <c r="L174" s="4">
        <f>SUMIFS('Job Number'!$Q$2:$Q$290,'Job Number'!$A$2:$A$290,'Product Result'!L$1,'Job Number'!$E$2:$E$290,'Product Result'!$A$172)</f>
        <v>0</v>
      </c>
      <c r="M174" s="4">
        <f>SUMIFS('Job Number'!$Q$2:$Q$290,'Job Number'!$A$2:$A$290,'Product Result'!M$1,'Job Number'!$E$2:$E$290,'Product Result'!$A$172)</f>
        <v>0</v>
      </c>
      <c r="N174" s="4">
        <f>SUMIFS('Job Number'!$Q$2:$Q$290,'Job Number'!$A$2:$A$290,'Product Result'!N$1,'Job Number'!$E$2:$E$290,'Product Result'!$A$172)</f>
        <v>0</v>
      </c>
      <c r="O174" s="4">
        <f>SUMIFS('Job Number'!$Q$2:$Q$290,'Job Number'!$A$2:$A$290,'Product Result'!O$1,'Job Number'!$E$2:$E$290,'Product Result'!$A$172)</f>
        <v>0</v>
      </c>
      <c r="P174" s="4">
        <f>SUMIFS('Job Number'!$Q$2:$Q$290,'Job Number'!$A$2:$A$290,'Product Result'!P$1,'Job Number'!$E$2:$E$290,'Product Result'!$A$172)</f>
        <v>0</v>
      </c>
      <c r="Q174" s="4">
        <f>SUMIFS('Job Number'!$Q$2:$Q$290,'Job Number'!$A$2:$A$290,'Product Result'!Q$1,'Job Number'!$E$2:$E$290,'Product Result'!$A$172)</f>
        <v>0</v>
      </c>
      <c r="R174" s="4">
        <f>SUMIFS('Job Number'!$Q$2:$Q$290,'Job Number'!$A$2:$A$290,'Product Result'!R$1,'Job Number'!$E$2:$E$290,'Product Result'!$A$172)</f>
        <v>0</v>
      </c>
      <c r="S174" s="4">
        <f>SUMIFS('Job Number'!$Q$2:$Q$290,'Job Number'!$A$2:$A$290,'Product Result'!S$1,'Job Number'!$E$2:$E$290,'Product Result'!$A$172)</f>
        <v>0</v>
      </c>
      <c r="T174" s="4">
        <f>SUMIFS('Job Number'!$Q$2:$Q$290,'Job Number'!$A$2:$A$290,'Product Result'!T$1,'Job Number'!$E$2:$E$290,'Product Result'!$A$172)</f>
        <v>0</v>
      </c>
      <c r="U174" s="4">
        <f>SUMIFS('Job Number'!$Q$2:$Q$290,'Job Number'!$A$2:$A$290,'Product Result'!U$1,'Job Number'!$E$2:$E$290,'Product Result'!$A$172)</f>
        <v>0</v>
      </c>
      <c r="V174" s="4">
        <f>SUMIFS('Job Number'!$Q$2:$Q$290,'Job Number'!$A$2:$A$290,'Product Result'!V$1,'Job Number'!$E$2:$E$290,'Product Result'!$A$172)</f>
        <v>0</v>
      </c>
      <c r="W174" s="4">
        <f>SUMIFS('Job Number'!$Q$2:$Q$290,'Job Number'!$A$2:$A$290,'Product Result'!W$1,'Job Number'!$E$2:$E$290,'Product Result'!$A$172)</f>
        <v>0</v>
      </c>
      <c r="X174" s="4">
        <f>SUMIFS('Job Number'!$Q$2:$Q$290,'Job Number'!$A$2:$A$290,'Product Result'!X$1,'Job Number'!$E$2:$E$290,'Product Result'!$A$172)</f>
        <v>0</v>
      </c>
      <c r="Y174" s="4">
        <f>SUMIFS('Job Number'!$Q$2:$Q$290,'Job Number'!$A$2:$A$290,'Product Result'!Y$1,'Job Number'!$E$2:$E$290,'Product Result'!$A$172)</f>
        <v>0</v>
      </c>
      <c r="Z174" s="4">
        <f>SUMIFS('Job Number'!$Q$2:$Q$290,'Job Number'!$A$2:$A$290,'Product Result'!Z$1,'Job Number'!$E$2:$E$290,'Product Result'!$A$172)</f>
        <v>0</v>
      </c>
      <c r="AA174" s="4">
        <f>SUMIFS('Job Number'!$Q$2:$Q$290,'Job Number'!$A$2:$A$290,'Product Result'!AA$1,'Job Number'!$E$2:$E$290,'Product Result'!$A$172)</f>
        <v>0</v>
      </c>
      <c r="AB174" s="4">
        <f>SUMIFS('Job Number'!$Q$2:$Q$290,'Job Number'!$A$2:$A$290,'Product Result'!AB$1,'Job Number'!$E$2:$E$290,'Product Result'!$A$172)</f>
        <v>0</v>
      </c>
      <c r="AC174" s="4">
        <f>SUMIFS('Job Number'!$Q$2:$Q$290,'Job Number'!$A$2:$A$290,'Product Result'!AC$1,'Job Number'!$E$2:$E$290,'Product Result'!$A$172)</f>
        <v>0</v>
      </c>
      <c r="AD174" s="4">
        <f>SUMIFS('Job Number'!$Q$2:$Q$290,'Job Number'!$A$2:$A$290,'Product Result'!AD$1,'Job Number'!$E$2:$E$290,'Product Result'!$A$172)</f>
        <v>0</v>
      </c>
      <c r="AE174" s="4">
        <f>SUMIFS('Job Number'!$Q$2:$Q$290,'Job Number'!$A$2:$A$290,'Product Result'!AE$1,'Job Number'!$E$2:$E$290,'Product Result'!$A$172)</f>
        <v>0</v>
      </c>
      <c r="AF174" s="4">
        <f>SUMIFS('Job Number'!$Q$2:$Q$290,'Job Number'!$A$2:$A$290,'Product Result'!AF$1,'Job Number'!$E$2:$E$290,'Product Result'!$A$172)</f>
        <v>0</v>
      </c>
      <c r="AG174" s="4">
        <f>SUMIFS('Job Number'!$Q$2:$Q$290,'Job Number'!$A$2:$A$290,'Product Result'!AG$1,'Job Number'!$E$2:$E$290,'Product Result'!$A$172)</f>
        <v>0</v>
      </c>
      <c r="AH174" s="4">
        <f>SUMIFS('Job Number'!$Q$2:$Q$290,'Job Number'!$A$2:$A$290,'Product Result'!AH$1,'Job Number'!$E$2:$E$290,'Product Result'!$A$172)</f>
        <v>0</v>
      </c>
    </row>
    <row r="175" spans="1:34" ht="15.75" thickBot="1">
      <c r="B175" s="185">
        <f>IFERROR(B174/B172,0)</f>
        <v>0</v>
      </c>
      <c r="C175" s="1" t="s">
        <v>12</v>
      </c>
      <c r="D175" s="6" t="str">
        <f t="shared" ref="D175:AH175" si="34">IFERROR(D174/D172,"")</f>
        <v/>
      </c>
      <c r="E175" s="6" t="str">
        <f t="shared" si="34"/>
        <v/>
      </c>
      <c r="F175" s="6" t="str">
        <f t="shared" si="34"/>
        <v/>
      </c>
      <c r="G175" s="6" t="str">
        <f t="shared" si="34"/>
        <v/>
      </c>
      <c r="H175" s="6" t="str">
        <f t="shared" si="34"/>
        <v/>
      </c>
      <c r="I175" s="6" t="str">
        <f t="shared" si="34"/>
        <v/>
      </c>
      <c r="J175" s="6">
        <f t="shared" si="34"/>
        <v>0</v>
      </c>
      <c r="K175" s="6">
        <f t="shared" si="34"/>
        <v>0</v>
      </c>
      <c r="L175" s="6">
        <f t="shared" si="34"/>
        <v>0</v>
      </c>
      <c r="M175" s="6" t="str">
        <f t="shared" si="34"/>
        <v/>
      </c>
      <c r="N175" s="6" t="str">
        <f t="shared" si="34"/>
        <v/>
      </c>
      <c r="O175" s="6" t="str">
        <f t="shared" si="34"/>
        <v/>
      </c>
      <c r="P175" s="6" t="str">
        <f t="shared" si="34"/>
        <v/>
      </c>
      <c r="Q175" s="6" t="str">
        <f t="shared" si="34"/>
        <v/>
      </c>
      <c r="R175" s="6" t="str">
        <f t="shared" si="34"/>
        <v/>
      </c>
      <c r="S175" s="6" t="str">
        <f t="shared" si="34"/>
        <v/>
      </c>
      <c r="T175" s="6" t="str">
        <f t="shared" si="34"/>
        <v/>
      </c>
      <c r="U175" s="6" t="str">
        <f t="shared" si="34"/>
        <v/>
      </c>
      <c r="V175" s="6" t="str">
        <f t="shared" si="34"/>
        <v/>
      </c>
      <c r="W175" s="6">
        <f t="shared" si="34"/>
        <v>0</v>
      </c>
      <c r="X175" s="6">
        <f t="shared" si="34"/>
        <v>0</v>
      </c>
      <c r="Y175" s="6">
        <f t="shared" si="34"/>
        <v>0</v>
      </c>
      <c r="Z175" s="6">
        <f t="shared" si="34"/>
        <v>0</v>
      </c>
      <c r="AA175" s="6" t="str">
        <f t="shared" si="34"/>
        <v/>
      </c>
      <c r="AB175" s="6">
        <f t="shared" si="34"/>
        <v>0</v>
      </c>
      <c r="AC175" s="6" t="str">
        <f t="shared" si="34"/>
        <v/>
      </c>
      <c r="AD175" s="6">
        <f t="shared" si="34"/>
        <v>0</v>
      </c>
      <c r="AE175" s="6">
        <f t="shared" si="34"/>
        <v>0</v>
      </c>
      <c r="AF175" s="6" t="str">
        <f t="shared" si="34"/>
        <v/>
      </c>
      <c r="AG175" s="6" t="str">
        <f t="shared" si="34"/>
        <v/>
      </c>
      <c r="AH175" s="6" t="str">
        <f t="shared" si="34"/>
        <v/>
      </c>
    </row>
    <row r="176" spans="1:34" ht="15.75" thickBot="1"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  <c r="AA176" s="240"/>
      <c r="AB176" s="240"/>
      <c r="AC176" s="240"/>
      <c r="AD176" s="240"/>
      <c r="AE176" s="240"/>
      <c r="AF176" s="240"/>
      <c r="AG176" s="240"/>
      <c r="AH176" s="240"/>
    </row>
    <row r="177" spans="1:34">
      <c r="A177" s="187" t="str">
        <f>'FG TYPE'!B42</f>
        <v>W03-71010075-Y</v>
      </c>
      <c r="B177" s="64">
        <f>SUM(D177:AG177)</f>
        <v>3291</v>
      </c>
      <c r="C177" s="1" t="s">
        <v>8</v>
      </c>
      <c r="D177" s="4">
        <f>SUMIFS('Job Number'!$K$2:$K$290,'Job Number'!$A$2:$A$290,'Product Result'!D$1,'Job Number'!$E$2:$E$290,'Product Result'!$A$177)</f>
        <v>0</v>
      </c>
      <c r="E177" s="4">
        <f>SUMIFS('Job Number'!$K$2:$K$290,'Job Number'!$A$2:$A$290,'Product Result'!E$1,'Job Number'!$E$2:$E$290,'Product Result'!$A$177)</f>
        <v>0</v>
      </c>
      <c r="F177" s="4">
        <f>SUMIFS('Job Number'!$K$2:$K$290,'Job Number'!$A$2:$A$290,'Product Result'!F$1,'Job Number'!$E$2:$E$290,'Product Result'!$A$177)</f>
        <v>0</v>
      </c>
      <c r="G177" s="4">
        <f>SUMIFS('Job Number'!$K$2:$K$290,'Job Number'!$A$2:$A$290,'Product Result'!G$1,'Job Number'!$E$2:$E$290,'Product Result'!$A$177)</f>
        <v>0</v>
      </c>
      <c r="H177" s="4">
        <f>SUMIFS('Job Number'!$K$2:$K$290,'Job Number'!$A$2:$A$290,'Product Result'!H$1,'Job Number'!$E$2:$E$290,'Product Result'!$A$177)</f>
        <v>0</v>
      </c>
      <c r="I177" s="4">
        <f>SUMIFS('Job Number'!$K$2:$K$290,'Job Number'!$A$2:$A$290,'Product Result'!I$1,'Job Number'!$E$2:$E$290,'Product Result'!$A$177)</f>
        <v>0</v>
      </c>
      <c r="J177" s="4">
        <f>SUMIFS('Job Number'!$K$2:$K$290,'Job Number'!$A$2:$A$290,'Product Result'!J$1,'Job Number'!$E$2:$E$290,'Product Result'!$A$177)</f>
        <v>3291</v>
      </c>
      <c r="K177" s="4">
        <f>SUMIFS('Job Number'!$K$2:$K$290,'Job Number'!$A$2:$A$290,'Product Result'!K$1,'Job Number'!$E$2:$E$290,'Product Result'!$A$177)</f>
        <v>0</v>
      </c>
      <c r="L177" s="4">
        <f>SUMIFS('Job Number'!$K$2:$K$290,'Job Number'!$A$2:$A$290,'Product Result'!L$1,'Job Number'!$E$2:$E$290,'Product Result'!$A$177)</f>
        <v>0</v>
      </c>
      <c r="M177" s="4">
        <f>SUMIFS('Job Number'!$K$2:$K$290,'Job Number'!$A$2:$A$290,'Product Result'!M$1,'Job Number'!$E$2:$E$290,'Product Result'!$A$177)</f>
        <v>0</v>
      </c>
      <c r="N177" s="4">
        <f>SUMIFS('Job Number'!$K$2:$K$290,'Job Number'!$A$2:$A$290,'Product Result'!N$1,'Job Number'!$E$2:$E$290,'Product Result'!$A$177)</f>
        <v>0</v>
      </c>
      <c r="O177" s="4">
        <f>SUMIFS('Job Number'!$K$2:$K$290,'Job Number'!$A$2:$A$290,'Product Result'!O$1,'Job Number'!$E$2:$E$290,'Product Result'!$A$177)</f>
        <v>0</v>
      </c>
      <c r="P177" s="4">
        <f>SUMIFS('Job Number'!$K$2:$K$290,'Job Number'!$A$2:$A$290,'Product Result'!P$1,'Job Number'!$E$2:$E$290,'Product Result'!$A$177)</f>
        <v>0</v>
      </c>
      <c r="Q177" s="4">
        <f>SUMIFS('Job Number'!$K$2:$K$290,'Job Number'!$A$2:$A$290,'Product Result'!Q$1,'Job Number'!$E$2:$E$290,'Product Result'!$A$177)</f>
        <v>0</v>
      </c>
      <c r="R177" s="4">
        <f>SUMIFS('Job Number'!$K$2:$K$290,'Job Number'!$A$2:$A$290,'Product Result'!R$1,'Job Number'!$E$2:$E$290,'Product Result'!$A$177)</f>
        <v>0</v>
      </c>
      <c r="S177" s="4">
        <f>SUMIFS('Job Number'!$K$2:$K$290,'Job Number'!$A$2:$A$290,'Product Result'!S$1,'Job Number'!$E$2:$E$290,'Product Result'!$A$177)</f>
        <v>0</v>
      </c>
      <c r="T177" s="4">
        <f>SUMIFS('Job Number'!$K$2:$K$290,'Job Number'!$A$2:$A$290,'Product Result'!T$1,'Job Number'!$E$2:$E$290,'Product Result'!$A$177)</f>
        <v>0</v>
      </c>
      <c r="U177" s="4">
        <f>SUMIFS('Job Number'!$K$2:$K$290,'Job Number'!$A$2:$A$290,'Product Result'!U$1,'Job Number'!$E$2:$E$290,'Product Result'!$A$177)</f>
        <v>0</v>
      </c>
      <c r="V177" s="4">
        <f>SUMIFS('Job Number'!$K$2:$K$290,'Job Number'!$A$2:$A$290,'Product Result'!V$1,'Job Number'!$E$2:$E$290,'Product Result'!$A$177)</f>
        <v>0</v>
      </c>
      <c r="W177" s="4">
        <f>SUMIFS('Job Number'!$K$2:$K$290,'Job Number'!$A$2:$A$290,'Product Result'!W$1,'Job Number'!$E$2:$E$290,'Product Result'!$A$177)</f>
        <v>0</v>
      </c>
      <c r="X177" s="4">
        <f>SUMIFS('Job Number'!$K$2:$K$290,'Job Number'!$A$2:$A$290,'Product Result'!X$1,'Job Number'!$E$2:$E$290,'Product Result'!$A$177)</f>
        <v>0</v>
      </c>
      <c r="Y177" s="4">
        <f>SUMIFS('Job Number'!$K$2:$K$290,'Job Number'!$A$2:$A$290,'Product Result'!Y$1,'Job Number'!$E$2:$E$290,'Product Result'!$A$177)</f>
        <v>0</v>
      </c>
      <c r="Z177" s="4">
        <f>SUMIFS('Job Number'!$K$2:$K$290,'Job Number'!$A$2:$A$290,'Product Result'!Z$1,'Job Number'!$E$2:$E$290,'Product Result'!$A$177)</f>
        <v>0</v>
      </c>
      <c r="AA177" s="4">
        <f>SUMIFS('Job Number'!$K$2:$K$290,'Job Number'!$A$2:$A$290,'Product Result'!AA$1,'Job Number'!$E$2:$E$290,'Product Result'!$A$177)</f>
        <v>0</v>
      </c>
      <c r="AB177" s="4">
        <f>SUMIFS('Job Number'!$K$2:$K$290,'Job Number'!$A$2:$A$290,'Product Result'!AB$1,'Job Number'!$E$2:$E$290,'Product Result'!$A$177)</f>
        <v>0</v>
      </c>
      <c r="AC177" s="4">
        <f>SUMIFS('Job Number'!$K$2:$K$290,'Job Number'!$A$2:$A$290,'Product Result'!AC$1,'Job Number'!$E$2:$E$290,'Product Result'!$A$177)</f>
        <v>0</v>
      </c>
      <c r="AD177" s="4">
        <f>SUMIFS('Job Number'!$K$2:$K$290,'Job Number'!$A$2:$A$290,'Product Result'!AD$1,'Job Number'!$E$2:$E$290,'Product Result'!$A$177)</f>
        <v>0</v>
      </c>
      <c r="AE177" s="4">
        <f>SUMIFS('Job Number'!$K$2:$K$290,'Job Number'!$A$2:$A$290,'Product Result'!AE$1,'Job Number'!$E$2:$E$290,'Product Result'!$A$177)</f>
        <v>0</v>
      </c>
      <c r="AF177" s="4">
        <f>SUMIFS('Job Number'!$K$2:$K$290,'Job Number'!$A$2:$A$290,'Product Result'!AF$1,'Job Number'!$E$2:$E$290,'Product Result'!$A$177)</f>
        <v>0</v>
      </c>
      <c r="AG177" s="4">
        <f>SUMIFS('Job Number'!$K$2:$K$290,'Job Number'!$A$2:$A$290,'Product Result'!AG$1,'Job Number'!$E$2:$E$290,'Product Result'!$A$177)</f>
        <v>0</v>
      </c>
      <c r="AH177" s="4">
        <f>SUMIFS('Job Number'!$K$2:$K$290,'Job Number'!$A$2:$A$290,'Product Result'!AH$1,'Job Number'!$E$2:$E$290,'Product Result'!$A$177)</f>
        <v>0</v>
      </c>
    </row>
    <row r="178" spans="1:34">
      <c r="A178" s="187" t="str">
        <f>'FG TYPE'!C42</f>
        <v>BL98</v>
      </c>
      <c r="B178" s="183">
        <f>IFERROR(B177/#REF!,0)</f>
        <v>0</v>
      </c>
      <c r="C178" s="1" t="s">
        <v>10</v>
      </c>
      <c r="D178" s="5" t="str">
        <f>IFERROR(D177/#REF!,"")</f>
        <v/>
      </c>
      <c r="E178" s="5" t="str">
        <f>IFERROR(E177/#REF!,"")</f>
        <v/>
      </c>
      <c r="F178" s="5" t="str">
        <f>IFERROR(F177/#REF!,"")</f>
        <v/>
      </c>
      <c r="G178" s="5" t="str">
        <f>IFERROR(G177/#REF!,"")</f>
        <v/>
      </c>
      <c r="H178" s="5" t="str">
        <f>IFERROR(H177/#REF!,"")</f>
        <v/>
      </c>
      <c r="I178" s="5" t="str">
        <f>IFERROR(I177/#REF!,"")</f>
        <v/>
      </c>
      <c r="J178" s="5" t="str">
        <f>IFERROR(J177/#REF!,"")</f>
        <v/>
      </c>
      <c r="K178" s="5" t="str">
        <f>IFERROR(K177/#REF!,"")</f>
        <v/>
      </c>
      <c r="L178" s="5" t="str">
        <f>IFERROR(L177/#REF!,"")</f>
        <v/>
      </c>
      <c r="M178" s="5" t="str">
        <f>IFERROR(M177/#REF!,"")</f>
        <v/>
      </c>
      <c r="N178" s="5" t="str">
        <f>IFERROR(N177/#REF!,"")</f>
        <v/>
      </c>
      <c r="O178" s="5" t="str">
        <f>IFERROR(O177/#REF!,"")</f>
        <v/>
      </c>
      <c r="P178" s="5" t="str">
        <f>IFERROR(P177/#REF!,"")</f>
        <v/>
      </c>
      <c r="Q178" s="5" t="str">
        <f>IFERROR(Q177/#REF!,"")</f>
        <v/>
      </c>
      <c r="R178" s="5" t="str">
        <f>IFERROR(R177/#REF!,"")</f>
        <v/>
      </c>
      <c r="S178" s="5" t="str">
        <f>IFERROR(S177/#REF!,"")</f>
        <v/>
      </c>
      <c r="T178" s="5" t="str">
        <f>IFERROR(T177/#REF!,"")</f>
        <v/>
      </c>
      <c r="U178" s="5" t="str">
        <f>IFERROR(U177/#REF!,"")</f>
        <v/>
      </c>
      <c r="V178" s="5" t="str">
        <f>IFERROR(V177/#REF!,"")</f>
        <v/>
      </c>
      <c r="W178" s="5" t="str">
        <f>IFERROR(W177/#REF!,"")</f>
        <v/>
      </c>
      <c r="X178" s="5" t="str">
        <f>IFERROR(X177/#REF!,"")</f>
        <v/>
      </c>
      <c r="Y178" s="5" t="str">
        <f>IFERROR(Y177/#REF!,"")</f>
        <v/>
      </c>
      <c r="Z178" s="5" t="str">
        <f>IFERROR(Z177/#REF!,"")</f>
        <v/>
      </c>
      <c r="AA178" s="5" t="str">
        <f>IFERROR(AA177/#REF!,"")</f>
        <v/>
      </c>
      <c r="AB178" s="5" t="str">
        <f>IFERROR(AB177/#REF!,"")</f>
        <v/>
      </c>
      <c r="AC178" s="5" t="str">
        <f>IFERROR(AC177/#REF!,"")</f>
        <v/>
      </c>
      <c r="AD178" s="5" t="str">
        <f>IFERROR(AD177/#REF!,"")</f>
        <v/>
      </c>
      <c r="AE178" s="5" t="str">
        <f>IFERROR(AE177/#REF!,"")</f>
        <v/>
      </c>
      <c r="AF178" s="5" t="str">
        <f>IFERROR(AF177/#REF!,"")</f>
        <v/>
      </c>
      <c r="AG178" s="5" t="str">
        <f>IFERROR(AG177/#REF!,"")</f>
        <v/>
      </c>
      <c r="AH178" s="5" t="str">
        <f>IFERROR(AH177/#REF!,"")</f>
        <v/>
      </c>
    </row>
    <row r="179" spans="1:34">
      <c r="B179" s="64">
        <f>SUM(D179:AG179)-AG179-Z179-S179-L179</f>
        <v>0</v>
      </c>
      <c r="C179" s="1" t="s">
        <v>11</v>
      </c>
      <c r="D179" s="4">
        <f>SUMIFS('Job Number'!$Q$2:$Q$290,'Job Number'!$A$2:$A$290,'Product Result'!D$1,'Job Number'!$E$2:$E$290,'Product Result'!$A$178)</f>
        <v>0</v>
      </c>
      <c r="E179" s="4">
        <f>SUMIFS('Job Number'!$Q$2:$Q$290,'Job Number'!$A$2:$A$290,'Product Result'!E$1,'Job Number'!$E$2:$E$290,'Product Result'!$A$178)</f>
        <v>0</v>
      </c>
      <c r="F179" s="4">
        <f>SUMIFS('Job Number'!$Q$2:$Q$290,'Job Number'!$A$2:$A$290,'Product Result'!F$1,'Job Number'!$E$2:$E$290,'Product Result'!$A$178)</f>
        <v>0</v>
      </c>
      <c r="G179" s="4">
        <f>SUMIFS('Job Number'!$Q$2:$Q$290,'Job Number'!$A$2:$A$290,'Product Result'!G$1,'Job Number'!$E$2:$E$290,'Product Result'!$A$178)</f>
        <v>0</v>
      </c>
      <c r="H179" s="4">
        <f>SUMIFS('Job Number'!$Q$2:$Q$290,'Job Number'!$A$2:$A$290,'Product Result'!H$1,'Job Number'!$E$2:$E$290,'Product Result'!$A$178)</f>
        <v>0</v>
      </c>
      <c r="I179" s="4">
        <f>SUMIFS('Job Number'!$Q$2:$Q$290,'Job Number'!$A$2:$A$290,'Product Result'!I$1,'Job Number'!$E$2:$E$290,'Product Result'!$A$178)</f>
        <v>0</v>
      </c>
      <c r="J179" s="4">
        <f>SUMIFS('Job Number'!$Q$2:$Q$290,'Job Number'!$A$2:$A$290,'Product Result'!J$1,'Job Number'!$E$2:$E$290,'Product Result'!$A$178)</f>
        <v>0</v>
      </c>
      <c r="K179" s="4">
        <f>SUMIFS('Job Number'!$Q$2:$Q$290,'Job Number'!$A$2:$A$290,'Product Result'!K$1,'Job Number'!$E$2:$E$290,'Product Result'!$A$178)</f>
        <v>0</v>
      </c>
      <c r="L179" s="4">
        <f>SUMIFS('Job Number'!$Q$2:$Q$290,'Job Number'!$A$2:$A$290,'Product Result'!L$1,'Job Number'!$E$2:$E$290,'Product Result'!$A$178)</f>
        <v>0</v>
      </c>
      <c r="M179" s="4">
        <f>SUMIFS('Job Number'!$Q$2:$Q$290,'Job Number'!$A$2:$A$290,'Product Result'!M$1,'Job Number'!$E$2:$E$290,'Product Result'!$A$178)</f>
        <v>0</v>
      </c>
      <c r="N179" s="4">
        <f>SUMIFS('Job Number'!$Q$2:$Q$290,'Job Number'!$A$2:$A$290,'Product Result'!N$1,'Job Number'!$E$2:$E$290,'Product Result'!$A$178)</f>
        <v>0</v>
      </c>
      <c r="O179" s="4">
        <f>SUMIFS('Job Number'!$Q$2:$Q$290,'Job Number'!$A$2:$A$290,'Product Result'!O$1,'Job Number'!$E$2:$E$290,'Product Result'!$A$178)</f>
        <v>0</v>
      </c>
      <c r="P179" s="4">
        <f>SUMIFS('Job Number'!$Q$2:$Q$290,'Job Number'!$A$2:$A$290,'Product Result'!P$1,'Job Number'!$E$2:$E$290,'Product Result'!$A$178)</f>
        <v>0</v>
      </c>
      <c r="Q179" s="4">
        <f>SUMIFS('Job Number'!$Q$2:$Q$290,'Job Number'!$A$2:$A$290,'Product Result'!Q$1,'Job Number'!$E$2:$E$290,'Product Result'!$A$178)</f>
        <v>0</v>
      </c>
      <c r="R179" s="4">
        <f>SUMIFS('Job Number'!$Q$2:$Q$290,'Job Number'!$A$2:$A$290,'Product Result'!R$1,'Job Number'!$E$2:$E$290,'Product Result'!$A$178)</f>
        <v>0</v>
      </c>
      <c r="S179" s="4">
        <f>SUMIFS('Job Number'!$Q$2:$Q$290,'Job Number'!$A$2:$A$290,'Product Result'!S$1,'Job Number'!$E$2:$E$290,'Product Result'!$A$178)</f>
        <v>0</v>
      </c>
      <c r="T179" s="4">
        <f>SUMIFS('Job Number'!$Q$2:$Q$290,'Job Number'!$A$2:$A$290,'Product Result'!T$1,'Job Number'!$E$2:$E$290,'Product Result'!$A$178)</f>
        <v>0</v>
      </c>
      <c r="U179" s="4">
        <f>SUMIFS('Job Number'!$Q$2:$Q$290,'Job Number'!$A$2:$A$290,'Product Result'!U$1,'Job Number'!$E$2:$E$290,'Product Result'!$A$178)</f>
        <v>0</v>
      </c>
      <c r="V179" s="4">
        <f>SUMIFS('Job Number'!$Q$2:$Q$290,'Job Number'!$A$2:$A$290,'Product Result'!V$1,'Job Number'!$E$2:$E$290,'Product Result'!$A$178)</f>
        <v>0</v>
      </c>
      <c r="W179" s="4">
        <f>SUMIFS('Job Number'!$Q$2:$Q$290,'Job Number'!$A$2:$A$290,'Product Result'!W$1,'Job Number'!$E$2:$E$290,'Product Result'!$A$178)</f>
        <v>0</v>
      </c>
      <c r="X179" s="4">
        <f>SUMIFS('Job Number'!$Q$2:$Q$290,'Job Number'!$A$2:$A$290,'Product Result'!X$1,'Job Number'!$E$2:$E$290,'Product Result'!$A$178)</f>
        <v>0</v>
      </c>
      <c r="Y179" s="4">
        <f>SUMIFS('Job Number'!$Q$2:$Q$290,'Job Number'!$A$2:$A$290,'Product Result'!Y$1,'Job Number'!$E$2:$E$290,'Product Result'!$A$178)</f>
        <v>0</v>
      </c>
      <c r="Z179" s="4">
        <f>SUMIFS('Job Number'!$Q$2:$Q$290,'Job Number'!$A$2:$A$290,'Product Result'!Z$1,'Job Number'!$E$2:$E$290,'Product Result'!$A$178)</f>
        <v>0</v>
      </c>
      <c r="AA179" s="4">
        <f>SUMIFS('Job Number'!$Q$2:$Q$290,'Job Number'!$A$2:$A$290,'Product Result'!AA$1,'Job Number'!$E$2:$E$290,'Product Result'!$A$178)</f>
        <v>0</v>
      </c>
      <c r="AB179" s="4">
        <f>SUMIFS('Job Number'!$Q$2:$Q$290,'Job Number'!$A$2:$A$290,'Product Result'!AB$1,'Job Number'!$E$2:$E$290,'Product Result'!$A$178)</f>
        <v>0</v>
      </c>
      <c r="AC179" s="4">
        <f>SUMIFS('Job Number'!$Q$2:$Q$290,'Job Number'!$A$2:$A$290,'Product Result'!AC$1,'Job Number'!$E$2:$E$290,'Product Result'!$A$178)</f>
        <v>0</v>
      </c>
      <c r="AD179" s="4">
        <f>SUMIFS('Job Number'!$Q$2:$Q$290,'Job Number'!$A$2:$A$290,'Product Result'!AD$1,'Job Number'!$E$2:$E$290,'Product Result'!$A$178)</f>
        <v>0</v>
      </c>
      <c r="AE179" s="4">
        <f>SUMIFS('Job Number'!$Q$2:$Q$290,'Job Number'!$A$2:$A$290,'Product Result'!AE$1,'Job Number'!$E$2:$E$290,'Product Result'!$A$178)</f>
        <v>0</v>
      </c>
      <c r="AF179" s="4">
        <f>SUMIFS('Job Number'!$Q$2:$Q$290,'Job Number'!$A$2:$A$290,'Product Result'!AF$1,'Job Number'!$E$2:$E$290,'Product Result'!$A$178)</f>
        <v>0</v>
      </c>
      <c r="AG179" s="4">
        <f>SUMIFS('Job Number'!$Q$2:$Q$290,'Job Number'!$A$2:$A$290,'Product Result'!AG$1,'Job Number'!$E$2:$E$290,'Product Result'!$A$178)</f>
        <v>0</v>
      </c>
      <c r="AH179" s="4">
        <f>SUMIFS('Job Number'!$Q$2:$Q$290,'Job Number'!$A$2:$A$290,'Product Result'!AH$1,'Job Number'!$E$2:$E$290,'Product Result'!$A$178)</f>
        <v>0</v>
      </c>
    </row>
    <row r="180" spans="1:34" ht="15.75" thickBot="1">
      <c r="B180" s="185">
        <f>IFERROR(B179/B177,0)</f>
        <v>0</v>
      </c>
      <c r="C180" s="1" t="s">
        <v>12</v>
      </c>
      <c r="D180" s="6" t="str">
        <f t="shared" ref="D180:AH180" si="35">IFERROR(D179/D177,"")</f>
        <v/>
      </c>
      <c r="E180" s="6" t="str">
        <f t="shared" si="35"/>
        <v/>
      </c>
      <c r="F180" s="6" t="str">
        <f t="shared" si="35"/>
        <v/>
      </c>
      <c r="G180" s="6" t="str">
        <f t="shared" si="35"/>
        <v/>
      </c>
      <c r="H180" s="6" t="str">
        <f t="shared" si="35"/>
        <v/>
      </c>
      <c r="I180" s="6" t="str">
        <f t="shared" si="35"/>
        <v/>
      </c>
      <c r="J180" s="6">
        <f t="shared" si="35"/>
        <v>0</v>
      </c>
      <c r="K180" s="6" t="str">
        <f t="shared" si="35"/>
        <v/>
      </c>
      <c r="L180" s="6" t="str">
        <f t="shared" si="35"/>
        <v/>
      </c>
      <c r="M180" s="6" t="str">
        <f t="shared" si="35"/>
        <v/>
      </c>
      <c r="N180" s="6" t="str">
        <f t="shared" si="35"/>
        <v/>
      </c>
      <c r="O180" s="6" t="str">
        <f t="shared" si="35"/>
        <v/>
      </c>
      <c r="P180" s="6" t="str">
        <f t="shared" si="35"/>
        <v/>
      </c>
      <c r="Q180" s="6" t="str">
        <f t="shared" si="35"/>
        <v/>
      </c>
      <c r="R180" s="6" t="str">
        <f t="shared" si="35"/>
        <v/>
      </c>
      <c r="S180" s="6" t="str">
        <f t="shared" si="35"/>
        <v/>
      </c>
      <c r="T180" s="6" t="str">
        <f t="shared" si="35"/>
        <v/>
      </c>
      <c r="U180" s="6" t="str">
        <f t="shared" si="35"/>
        <v/>
      </c>
      <c r="V180" s="6" t="str">
        <f t="shared" si="35"/>
        <v/>
      </c>
      <c r="W180" s="6" t="str">
        <f t="shared" si="35"/>
        <v/>
      </c>
      <c r="X180" s="6" t="str">
        <f t="shared" si="35"/>
        <v/>
      </c>
      <c r="Y180" s="6" t="str">
        <f t="shared" si="35"/>
        <v/>
      </c>
      <c r="Z180" s="6" t="str">
        <f t="shared" si="35"/>
        <v/>
      </c>
      <c r="AA180" s="6" t="str">
        <f t="shared" si="35"/>
        <v/>
      </c>
      <c r="AB180" s="6" t="str">
        <f t="shared" si="35"/>
        <v/>
      </c>
      <c r="AC180" s="6" t="str">
        <f t="shared" si="35"/>
        <v/>
      </c>
      <c r="AD180" s="6" t="str">
        <f t="shared" si="35"/>
        <v/>
      </c>
      <c r="AE180" s="6" t="str">
        <f t="shared" si="35"/>
        <v/>
      </c>
      <c r="AF180" s="6" t="str">
        <f t="shared" si="35"/>
        <v/>
      </c>
      <c r="AG180" s="6" t="str">
        <f t="shared" si="35"/>
        <v/>
      </c>
      <c r="AH180" s="6" t="str">
        <f t="shared" si="35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11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7" sqref="M37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0">
        <v>45352</v>
      </c>
      <c r="E1" s="60">
        <v>45353</v>
      </c>
      <c r="F1" s="60">
        <v>45354</v>
      </c>
      <c r="G1" s="60">
        <v>45355</v>
      </c>
      <c r="H1" s="60">
        <v>45356</v>
      </c>
      <c r="I1" s="60">
        <v>45357</v>
      </c>
      <c r="J1" s="60">
        <v>45358</v>
      </c>
      <c r="K1" s="60">
        <v>45359</v>
      </c>
      <c r="L1" s="60">
        <v>45360</v>
      </c>
      <c r="M1" s="60">
        <v>45361</v>
      </c>
      <c r="N1" s="60">
        <v>45362</v>
      </c>
      <c r="O1" s="60">
        <v>45363</v>
      </c>
      <c r="P1" s="60">
        <v>45364</v>
      </c>
      <c r="Q1" s="60">
        <v>45365</v>
      </c>
      <c r="R1" s="60">
        <v>45366</v>
      </c>
      <c r="S1" s="60">
        <v>45367</v>
      </c>
      <c r="T1" s="60">
        <v>45368</v>
      </c>
      <c r="U1" s="60">
        <v>45369</v>
      </c>
      <c r="V1" s="60">
        <v>45370</v>
      </c>
      <c r="W1" s="60">
        <v>45371</v>
      </c>
      <c r="X1" s="60">
        <v>45372</v>
      </c>
      <c r="Y1" s="60">
        <v>45373</v>
      </c>
      <c r="Z1" s="60">
        <v>45374</v>
      </c>
      <c r="AA1" s="60">
        <v>45375</v>
      </c>
      <c r="AB1" s="60">
        <v>45376</v>
      </c>
      <c r="AC1" s="60">
        <v>45377</v>
      </c>
      <c r="AD1" s="60">
        <v>45378</v>
      </c>
      <c r="AE1" s="60">
        <v>45379</v>
      </c>
      <c r="AF1" s="60">
        <v>45380</v>
      </c>
      <c r="AG1" s="60">
        <v>45381</v>
      </c>
      <c r="AH1" s="60">
        <v>45382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35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8" ht="15" customHeight="1">
      <c r="A3" s="69"/>
      <c r="B3" s="5">
        <f>IFERROR(SUM(D3:AG3)/COUNTIF(D3:AG3,"&gt;0"),0)</f>
        <v>35</v>
      </c>
      <c r="C3" s="53" t="str">
        <f>'Line Output'!C3</f>
        <v>S01</v>
      </c>
      <c r="D3" s="8" t="str">
        <f>IFERROR($C$2/SUMIFS('Job Number'!$I$2:$I$290,'Job Number'!$A$2:$A$290,'Line Performance'!D$1,'Job Number'!$B$2:$B$290,'Line Performance'!$C3,'Job Number'!$E$2:$E$290,'Line Performance'!$A$2),"")</f>
        <v/>
      </c>
      <c r="E3" s="8" t="str">
        <f>IFERROR($C$2/SUMIFS('Job Number'!$I$2:$I$290,'Job Number'!$A$2:$A$290,'Line Performance'!E$1,'Job Number'!$B$2:$B$290,'Line Performance'!$C3,'Job Number'!$E$2:$E$290,'Line Performance'!$A$2),"")</f>
        <v/>
      </c>
      <c r="F3" s="8" t="str">
        <f>IFERROR($C$2/SUMIFS('Job Number'!$I$2:$I$290,'Job Number'!$A$2:$A$290,'Line Performance'!F$1,'Job Number'!$B$2:$B$290,'Line Performance'!$C3,'Job Number'!$E$2:$E$290,'Line Performance'!$A$2),"")</f>
        <v/>
      </c>
      <c r="G3" s="8" t="str">
        <f>IFERROR($C$2/SUMIFS('Job Number'!$I$2:$I$290,'Job Number'!$A$2:$A$290,'Line Performance'!G$1,'Job Number'!$B$2:$B$290,'Line Performance'!$C3,'Job Number'!$E$2:$E$290,'Line Performance'!$A$2),"")</f>
        <v/>
      </c>
      <c r="H3" s="8" t="str">
        <f>IFERROR($C$2/SUMIFS('Job Number'!$I$2:$I$290,'Job Number'!$A$2:$A$290,'Line Performance'!H$1,'Job Number'!$B$2:$B$290,'Line Performance'!$C3,'Job Number'!$E$2:$E$290,'Line Performance'!$A$2),"")</f>
        <v/>
      </c>
      <c r="I3" s="8" t="str">
        <f>IFERROR($C$2/SUMIFS('Job Number'!$I$2:$I$290,'Job Number'!$A$2:$A$290,'Line Performance'!I$1,'Job Number'!$B$2:$B$290,'Line Performance'!$C3,'Job Number'!$E$2:$E$290,'Line Performance'!$A$2),"")</f>
        <v/>
      </c>
      <c r="J3" s="8" t="str">
        <f>IFERROR($C$2/SUMIFS('Job Number'!$I$2:$I$290,'Job Number'!$A$2:$A$290,'Line Performance'!J$1,'Job Number'!$B$2:$B$290,'Line Performance'!$C3,'Job Number'!$E$2:$E$290,'Line Performance'!$A$2),"")</f>
        <v/>
      </c>
      <c r="K3" s="8" t="str">
        <f>IFERROR($C$2/SUMIFS('Job Number'!$I$2:$I$290,'Job Number'!$A$2:$A$290,'Line Performance'!K$1,'Job Number'!$B$2:$B$290,'Line Performance'!$C3,'Job Number'!$E$2:$E$290,'Line Performance'!$A$2),"")</f>
        <v/>
      </c>
      <c r="L3" s="8" t="str">
        <f>IFERROR($C$2/SUMIFS('Job Number'!$I$2:$I$290,'Job Number'!$A$2:$A$290,'Line Performance'!L$1,'Job Number'!$B$2:$B$290,'Line Performance'!$C3,'Job Number'!$E$2:$E$290,'Line Performance'!$A$2),"")</f>
        <v/>
      </c>
      <c r="M3" s="8" t="str">
        <f>IFERROR($C$2/SUMIFS('Job Number'!$I$2:$I$290,'Job Number'!$A$2:$A$290,'Line Performance'!M$1,'Job Number'!$B$2:$B$290,'Line Performance'!$C3,'Job Number'!$E$2:$E$290,'Line Performance'!$A$2),"")</f>
        <v/>
      </c>
      <c r="N3" s="8" t="str">
        <f>IFERROR($C$2/SUMIFS('Job Number'!$I$2:$I$290,'Job Number'!$A$2:$A$290,'Line Performance'!N$1,'Job Number'!$B$2:$B$290,'Line Performance'!$C3,'Job Number'!$E$2:$E$290,'Line Performance'!$A$2),"")</f>
        <v/>
      </c>
      <c r="O3" s="8" t="str">
        <f>IFERROR($C$2/SUMIFS('Job Number'!$I$2:$I$290,'Job Number'!$A$2:$A$290,'Line Performance'!O$1,'Job Number'!$B$2:$B$290,'Line Performance'!$C3,'Job Number'!$E$2:$E$290,'Line Performance'!$A$2),"")</f>
        <v/>
      </c>
      <c r="P3" s="8" t="str">
        <f>IFERROR($C$2/SUMIFS('Job Number'!$I$2:$I$290,'Job Number'!$A$2:$A$290,'Line Performance'!P$1,'Job Number'!$B$2:$B$290,'Line Performance'!$C3,'Job Number'!$E$2:$E$290,'Line Performance'!$A$2),"")</f>
        <v/>
      </c>
      <c r="Q3" s="8" t="str">
        <f>IFERROR($C$2/SUMIFS('Job Number'!$I$2:$I$290,'Job Number'!$A$2:$A$290,'Line Performance'!Q$1,'Job Number'!$B$2:$B$290,'Line Performance'!$C3,'Job Number'!$E$2:$E$290,'Line Performance'!$A$2),"")</f>
        <v/>
      </c>
      <c r="R3" s="8" t="str">
        <f>IFERROR($C$2/SUMIFS('Job Number'!$I$2:$I$290,'Job Number'!$A$2:$A$290,'Line Performance'!R$1,'Job Number'!$B$2:$B$290,'Line Performance'!$C3,'Job Number'!$E$2:$E$290,'Line Performance'!$A$2),"")</f>
        <v/>
      </c>
      <c r="S3" s="8" t="str">
        <f>IFERROR($C$2/SUMIFS('Job Number'!$I$2:$I$290,'Job Number'!$A$2:$A$290,'Line Performance'!S$1,'Job Number'!$B$2:$B$290,'Line Performance'!$C3,'Job Number'!$E$2:$E$290,'Line Performance'!$A$2),"")</f>
        <v/>
      </c>
      <c r="T3" s="8" t="str">
        <f>IFERROR($C$2/SUMIFS('Job Number'!$I$2:$I$290,'Job Number'!$A$2:$A$290,'Line Performance'!T$1,'Job Number'!$B$2:$B$290,'Line Performance'!$C3,'Job Number'!$E$2:$E$290,'Line Performance'!$A$2),"")</f>
        <v/>
      </c>
      <c r="U3" s="8" t="str">
        <f>IFERROR($C$2/SUMIFS('Job Number'!$I$2:$I$290,'Job Number'!$A$2:$A$290,'Line Performance'!U$1,'Job Number'!$B$2:$B$290,'Line Performance'!$C3,'Job Number'!$E$2:$E$290,'Line Performance'!$A$2),"")</f>
        <v/>
      </c>
      <c r="V3" s="8" t="str">
        <f>IFERROR($C$2/SUMIFS('Job Number'!$I$2:$I$290,'Job Number'!$A$2:$A$290,'Line Performance'!V$1,'Job Number'!$B$2:$B$290,'Line Performance'!$C3,'Job Number'!$E$2:$E$290,'Line Performance'!$A$2),"")</f>
        <v/>
      </c>
      <c r="W3" s="8" t="str">
        <f>IFERROR($C$2/SUMIFS('Job Number'!$I$2:$I$290,'Job Number'!$A$2:$A$290,'Line Performance'!W$1,'Job Number'!$B$2:$B$290,'Line Performance'!$C3,'Job Number'!$E$2:$E$290,'Line Performance'!$A$2),"")</f>
        <v/>
      </c>
      <c r="X3" s="8" t="str">
        <f>IFERROR($C$2/SUMIFS('Job Number'!$I$2:$I$290,'Job Number'!$A$2:$A$290,'Line Performance'!X$1,'Job Number'!$B$2:$B$290,'Line Performance'!$C3,'Job Number'!$E$2:$E$290,'Line Performance'!$A$2),"")</f>
        <v/>
      </c>
      <c r="Y3" s="8" t="str">
        <f>IFERROR($C$2/SUMIFS('Job Number'!$I$2:$I$290,'Job Number'!$A$2:$A$290,'Line Performance'!Y$1,'Job Number'!$B$2:$B$290,'Line Performance'!$C3,'Job Number'!$E$2:$E$290,'Line Performance'!$A$2),"")</f>
        <v/>
      </c>
      <c r="Z3" s="8">
        <f>IFERROR($C$2/SUMIFS('Job Number'!$I$2:$I$290,'Job Number'!$A$2:$A$290,'Line Performance'!Z$1,'Job Number'!$B$2:$B$290,'Line Performance'!$C3,'Job Number'!$E$2:$E$290,'Line Performance'!$A$2),"")</f>
        <v>35</v>
      </c>
      <c r="AA3" s="8" t="str">
        <f>IFERROR($C$2/SUMIFS('Job Number'!$I$2:$I$290,'Job Number'!$A$2:$A$290,'Line Performance'!AA$1,'Job Number'!$B$2:$B$290,'Line Performance'!$C3,'Job Number'!$E$2:$E$290,'Line Performance'!$A$2),"")</f>
        <v/>
      </c>
      <c r="AB3" s="8" t="str">
        <f>IFERROR($C$2/SUMIFS('Job Number'!$I$2:$I$290,'Job Number'!$A$2:$A$290,'Line Performance'!AB$1,'Job Number'!$B$2:$B$290,'Line Performance'!$C3,'Job Number'!$E$2:$E$290,'Line Performance'!$A$2),"")</f>
        <v/>
      </c>
      <c r="AC3" s="8" t="str">
        <f>IFERROR($C$2/SUMIFS('Job Number'!$I$2:$I$290,'Job Number'!$A$2:$A$290,'Line Performance'!AC$1,'Job Number'!$B$2:$B$290,'Line Performance'!$C3,'Job Number'!$E$2:$E$290,'Line Performance'!$A$2),"")</f>
        <v/>
      </c>
      <c r="AD3" s="8" t="str">
        <f>IFERROR($C$2/SUMIFS('Job Number'!$I$2:$I$290,'Job Number'!$A$2:$A$290,'Line Performance'!AD$1,'Job Number'!$B$2:$B$290,'Line Performance'!$C3,'Job Number'!$E$2:$E$290,'Line Performance'!$A$2),"")</f>
        <v/>
      </c>
      <c r="AE3" s="8" t="str">
        <f>IFERROR($C$2/SUMIFS('Job Number'!$I$2:$I$290,'Job Number'!$A$2:$A$290,'Line Performance'!AE$1,'Job Number'!$B$2:$B$290,'Line Performance'!$C3,'Job Number'!$E$2:$E$290,'Line Performance'!$A$2),"")</f>
        <v/>
      </c>
      <c r="AF3" s="8" t="str">
        <f>IFERROR($C$2/SUMIFS('Job Number'!$I$2:$I$290,'Job Number'!$A$2:$A$290,'Line Performance'!AF$1,'Job Number'!$B$2:$B$290,'Line Performance'!$C3,'Job Number'!$E$2:$E$290,'Line Performance'!$A$2),"")</f>
        <v/>
      </c>
      <c r="AG3" s="8" t="str">
        <f>IFERROR($C$2/SUMIFS('Job Number'!$I$2:$I$290,'Job Number'!$A$2:$A$290,'Line Performance'!AG$1,'Job Number'!$B$2:$B$290,'Line Performance'!$C3,'Job Number'!$E$2:$E$290,'Line Performance'!$A$2),"")</f>
        <v/>
      </c>
      <c r="AH3" s="8" t="str">
        <f>IFERROR($C$2/SUMIFS('Job Number'!$I$2:$I$290,'Job Number'!$A$2:$A$290,'Line Performance'!AH$1,'Job Number'!$B$2:$B$290,'Line Performance'!$C3,'Job Number'!$E$2:$E$290,'Line Performance'!$A$2),"")</f>
        <v/>
      </c>
    </row>
    <row r="4" spans="1:38" ht="12" customHeight="1">
      <c r="A4" s="69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35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38" ht="15" customHeight="1">
      <c r="A6" s="69"/>
      <c r="B6" s="5">
        <f>IFERROR(SUM(D6:AG6)/COUNTIF(D6:AG6,"&gt;0"),0)</f>
        <v>0</v>
      </c>
      <c r="C6" s="53" t="str">
        <f>'Line Output'!C6</f>
        <v>S01</v>
      </c>
      <c r="D6" s="8" t="str">
        <f>IFERROR($C$5/SUMIFS('Job Number'!$I$2:$I$290,'Job Number'!$A$2:$A$290,'Line Performance'!D$1,'Job Number'!$B$2:$B$290,'Line Performance'!$C6,'Job Number'!$E$2:$E$290,'Line Performance'!$A$5),"")</f>
        <v/>
      </c>
      <c r="E6" s="8" t="str">
        <f>IFERROR($C$5/SUMIFS('Job Number'!$I$2:$I$290,'Job Number'!$A$2:$A$290,'Line Performance'!E$1,'Job Number'!$B$2:$B$290,'Line Performance'!$C6,'Job Number'!$E$2:$E$290,'Line Performance'!$A$5),"")</f>
        <v/>
      </c>
      <c r="F6" s="8" t="str">
        <f>IFERROR($C$5/SUMIFS('Job Number'!$I$2:$I$290,'Job Number'!$A$2:$A$290,'Line Performance'!F$1,'Job Number'!$B$2:$B$290,'Line Performance'!$C6,'Job Number'!$E$2:$E$290,'Line Performance'!$A$5),"")</f>
        <v/>
      </c>
      <c r="G6" s="8" t="str">
        <f>IFERROR($C$5/SUMIFS('Job Number'!$I$2:$I$290,'Job Number'!$A$2:$A$290,'Line Performance'!G$1,'Job Number'!$B$2:$B$290,'Line Performance'!$C6,'Job Number'!$E$2:$E$290,'Line Performance'!$A$5),"")</f>
        <v/>
      </c>
      <c r="H6" s="8" t="str">
        <f>IFERROR($C$5/SUMIFS('Job Number'!$I$2:$I$290,'Job Number'!$A$2:$A$290,'Line Performance'!H$1,'Job Number'!$B$2:$B$290,'Line Performance'!$C6,'Job Number'!$E$2:$E$290,'Line Performance'!$A$5),"")</f>
        <v/>
      </c>
      <c r="I6" s="8" t="str">
        <f>IFERROR($C$5/SUMIFS('Job Number'!$I$2:$I$290,'Job Number'!$A$2:$A$290,'Line Performance'!I$1,'Job Number'!$B$2:$B$290,'Line Performance'!$C6,'Job Number'!$E$2:$E$290,'Line Performance'!$A$5),"")</f>
        <v/>
      </c>
      <c r="J6" s="8" t="str">
        <f>IFERROR($C$5/SUMIFS('Job Number'!$I$2:$I$290,'Job Number'!$A$2:$A$290,'Line Performance'!J$1,'Job Number'!$B$2:$B$290,'Line Performance'!$C6,'Job Number'!$E$2:$E$290,'Line Performance'!$A$5),"")</f>
        <v/>
      </c>
      <c r="K6" s="8" t="str">
        <f>IFERROR($C$5/SUMIFS('Job Number'!$I$2:$I$290,'Job Number'!$A$2:$A$290,'Line Performance'!K$1,'Job Number'!$B$2:$B$290,'Line Performance'!$C6,'Job Number'!$E$2:$E$290,'Line Performance'!$A$5),"")</f>
        <v/>
      </c>
      <c r="L6" s="8" t="str">
        <f>IFERROR($C$5/SUMIFS('Job Number'!$I$2:$I$290,'Job Number'!$A$2:$A$290,'Line Performance'!L$1,'Job Number'!$B$2:$B$290,'Line Performance'!$C6,'Job Number'!$E$2:$E$290,'Line Performance'!$A$5),"")</f>
        <v/>
      </c>
      <c r="M6" s="8" t="str">
        <f>IFERROR($C$5/SUMIFS('Job Number'!$I$2:$I$290,'Job Number'!$A$2:$A$290,'Line Performance'!M$1,'Job Number'!$B$2:$B$290,'Line Performance'!$C6,'Job Number'!$E$2:$E$290,'Line Performance'!$A$5),"")</f>
        <v/>
      </c>
      <c r="N6" s="8" t="str">
        <f>IFERROR($C$5/SUMIFS('Job Number'!$I$2:$I$290,'Job Number'!$A$2:$A$290,'Line Performance'!N$1,'Job Number'!$B$2:$B$290,'Line Performance'!$C6,'Job Number'!$E$2:$E$290,'Line Performance'!$A$5),"")</f>
        <v/>
      </c>
      <c r="O6" s="8" t="str">
        <f>IFERROR($C$5/SUMIFS('Job Number'!$I$2:$I$290,'Job Number'!$A$2:$A$290,'Line Performance'!O$1,'Job Number'!$B$2:$B$290,'Line Performance'!$C6,'Job Number'!$E$2:$E$290,'Line Performance'!$A$5),"")</f>
        <v/>
      </c>
      <c r="P6" s="8" t="str">
        <f>IFERROR($C$5/SUMIFS('Job Number'!$I$2:$I$290,'Job Number'!$A$2:$A$290,'Line Performance'!P$1,'Job Number'!$B$2:$B$290,'Line Performance'!$C6,'Job Number'!$E$2:$E$290,'Line Performance'!$A$5),"")</f>
        <v/>
      </c>
      <c r="Q6" s="8" t="str">
        <f>IFERROR($C$5/SUMIFS('Job Number'!$I$2:$I$290,'Job Number'!$A$2:$A$290,'Line Performance'!Q$1,'Job Number'!$B$2:$B$290,'Line Performance'!$C6,'Job Number'!$E$2:$E$290,'Line Performance'!$A$5),"")</f>
        <v/>
      </c>
      <c r="R6" s="8" t="str">
        <f>IFERROR($C$5/SUMIFS('Job Number'!$I$2:$I$290,'Job Number'!$A$2:$A$290,'Line Performance'!R$1,'Job Number'!$B$2:$B$290,'Line Performance'!$C6,'Job Number'!$E$2:$E$290,'Line Performance'!$A$5),"")</f>
        <v/>
      </c>
      <c r="S6" s="8" t="str">
        <f>IFERROR($C$5/SUMIFS('Job Number'!$I$2:$I$290,'Job Number'!$A$2:$A$290,'Line Performance'!S$1,'Job Number'!$B$2:$B$290,'Line Performance'!$C6,'Job Number'!$E$2:$E$290,'Line Performance'!$A$5),"")</f>
        <v/>
      </c>
      <c r="T6" s="8" t="str">
        <f>IFERROR($C$5/SUMIFS('Job Number'!$I$2:$I$290,'Job Number'!$A$2:$A$290,'Line Performance'!T$1,'Job Number'!$B$2:$B$290,'Line Performance'!$C6,'Job Number'!$E$2:$E$290,'Line Performance'!$A$5),"")</f>
        <v/>
      </c>
      <c r="U6" s="8" t="str">
        <f>IFERROR($C$5/SUMIFS('Job Number'!$I$2:$I$290,'Job Number'!$A$2:$A$290,'Line Performance'!U$1,'Job Number'!$B$2:$B$290,'Line Performance'!$C6,'Job Number'!$E$2:$E$290,'Line Performance'!$A$5),"")</f>
        <v/>
      </c>
      <c r="V6" s="8" t="str">
        <f>IFERROR($C$5/SUMIFS('Job Number'!$I$2:$I$290,'Job Number'!$A$2:$A$290,'Line Performance'!V$1,'Job Number'!$B$2:$B$290,'Line Performance'!$C6,'Job Number'!$E$2:$E$290,'Line Performance'!$A$5),"")</f>
        <v/>
      </c>
      <c r="W6" s="8" t="str">
        <f>IFERROR($C$5/SUMIFS('Job Number'!$I$2:$I$290,'Job Number'!$A$2:$A$290,'Line Performance'!W$1,'Job Number'!$B$2:$B$290,'Line Performance'!$C6,'Job Number'!$E$2:$E$290,'Line Performance'!$A$5),"")</f>
        <v/>
      </c>
      <c r="X6" s="8" t="str">
        <f>IFERROR($C$5/SUMIFS('Job Number'!$I$2:$I$290,'Job Number'!$A$2:$A$290,'Line Performance'!X$1,'Job Number'!$B$2:$B$290,'Line Performance'!$C6,'Job Number'!$E$2:$E$290,'Line Performance'!$A$5),"")</f>
        <v/>
      </c>
      <c r="Y6" s="8" t="str">
        <f>IFERROR($C$5/SUMIFS('Job Number'!$I$2:$I$290,'Job Number'!$A$2:$A$290,'Line Performance'!Y$1,'Job Number'!$B$2:$B$290,'Line Performance'!$C6,'Job Number'!$E$2:$E$290,'Line Performance'!$A$5),"")</f>
        <v/>
      </c>
      <c r="Z6" s="8" t="str">
        <f>IFERROR($C$5/SUMIFS('Job Number'!$I$2:$I$290,'Job Number'!$A$2:$A$290,'Line Performance'!Z$1,'Job Number'!$B$2:$B$290,'Line Performance'!$C6,'Job Number'!$E$2:$E$290,'Line Performance'!$A$5),"")</f>
        <v/>
      </c>
      <c r="AA6" s="8" t="str">
        <f>IFERROR($C$5/SUMIFS('Job Number'!$I$2:$I$290,'Job Number'!$A$2:$A$290,'Line Performance'!AA$1,'Job Number'!$B$2:$B$290,'Line Performance'!$C6,'Job Number'!$E$2:$E$290,'Line Performance'!$A$5),"")</f>
        <v/>
      </c>
      <c r="AB6" s="8" t="str">
        <f>IFERROR($C$5/SUMIFS('Job Number'!$I$2:$I$290,'Job Number'!$A$2:$A$290,'Line Performance'!AB$1,'Job Number'!$B$2:$B$290,'Line Performance'!$C6,'Job Number'!$E$2:$E$290,'Line Performance'!$A$5),"")</f>
        <v/>
      </c>
      <c r="AC6" s="8" t="str">
        <f>IFERROR($C$5/SUMIFS('Job Number'!$I$2:$I$290,'Job Number'!$A$2:$A$290,'Line Performance'!AC$1,'Job Number'!$B$2:$B$290,'Line Performance'!$C6,'Job Number'!$E$2:$E$290,'Line Performance'!$A$5),"")</f>
        <v/>
      </c>
      <c r="AD6" s="8" t="str">
        <f>IFERROR($C$5/SUMIFS('Job Number'!$I$2:$I$290,'Job Number'!$A$2:$A$290,'Line Performance'!AD$1,'Job Number'!$B$2:$B$290,'Line Performance'!$C6,'Job Number'!$E$2:$E$290,'Line Performance'!$A$5),"")</f>
        <v/>
      </c>
      <c r="AE6" s="8" t="str">
        <f>IFERROR($C$5/SUMIFS('Job Number'!$I$2:$I$290,'Job Number'!$A$2:$A$290,'Line Performance'!AE$1,'Job Number'!$B$2:$B$290,'Line Performance'!$C6,'Job Number'!$E$2:$E$290,'Line Performance'!$A$5),"")</f>
        <v/>
      </c>
      <c r="AF6" s="8" t="str">
        <f>IFERROR($C$5/SUMIFS('Job Number'!$I$2:$I$290,'Job Number'!$A$2:$A$290,'Line Performance'!AF$1,'Job Number'!$B$2:$B$290,'Line Performance'!$C6,'Job Number'!$E$2:$E$290,'Line Performance'!$A$5),"")</f>
        <v/>
      </c>
      <c r="AG6" s="8" t="str">
        <f>IFERROR($C$5/SUMIFS('Job Number'!$I$2:$I$290,'Job Number'!$A$2:$A$290,'Line Performance'!AG$1,'Job Number'!$B$2:$B$290,'Line Performance'!$C6,'Job Number'!$E$2:$E$290,'Line Performance'!$A$5),"")</f>
        <v/>
      </c>
      <c r="AH6" s="8" t="str">
        <f>IFERROR($C$5/SUMIFS('Job Number'!$I$2:$I$290,'Job Number'!$A$2:$A$290,'Line Performance'!AH$1,'Job Number'!$B$2:$B$290,'Line Performance'!$C6,'Job Number'!$E$2:$E$290,'Line Performance'!$A$5),"")</f>
        <v/>
      </c>
      <c r="AI6" s="8" t="str">
        <f>IFERROR(#REF!/SUMIFS('Job Number'!#REF!,'Job Number'!$A$2:$A$290,'Line Performance'!AI$1,'Job Number'!$B$2:$B$290,'Line Performance'!$C6,'Job Number'!$E$2:$E$290,'Line Performance'!#REF!),"")</f>
        <v/>
      </c>
      <c r="AJ6" s="8" t="str">
        <f>IFERROR(#REF!/SUMIFS('Job Number'!#REF!,'Job Number'!$A$2:$A$290,'Line Performance'!AJ$1,'Job Number'!$B$2:$B$290,'Line Performance'!$C6,'Job Number'!$E$2:$E$290,'Line Performance'!#REF!),"")</f>
        <v/>
      </c>
      <c r="AK6" s="8" t="str">
        <f>IFERROR(#REF!/SUMIFS('Job Number'!#REF!,'Job Number'!$A$2:$A$290,'Line Performance'!AK$1,'Job Number'!$B$2:$B$290,'Line Performance'!$C6,'Job Number'!$E$2:$E$290,'Line Performance'!#REF!),"")</f>
        <v/>
      </c>
      <c r="AL6" s="8" t="str">
        <f>IFERROR(#REF!/SUMIFS('Job Number'!#REF!,'Job Number'!$A$2:$A$290,'Line Performance'!AL$1,'Job Number'!$B$2:$B$290,'Line Performance'!$C6,'Job Number'!$E$2:$E$290,'Line Performance'!#REF!),"")</f>
        <v/>
      </c>
    </row>
    <row r="7" spans="1:38" ht="15" customHeight="1">
      <c r="A7" s="69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79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8" ht="15" customHeight="1">
      <c r="A9" s="69"/>
      <c r="B9" s="5">
        <f>IFERROR(SUM(D9:AG9)/COUNTIF(D9:AG9,"&gt;0"),0)</f>
        <v>0</v>
      </c>
      <c r="C9" s="53" t="str">
        <f>'Line Output'!C9</f>
        <v>S01</v>
      </c>
      <c r="D9" s="8" t="str">
        <f>IFERROR($C$8/SUMIFS('Job Number'!$I$2:$I$290,'Job Number'!$A$2:$A$290,'Line Performance'!D$1,'Job Number'!$B$2:$B$290,'Line Performance'!$C9,'Job Number'!$E$2:$E$290,'Line Performance'!$A$8),"")</f>
        <v/>
      </c>
      <c r="E9" s="8" t="str">
        <f>IFERROR($C$8/SUMIFS('Job Number'!$I$2:$I$290,'Job Number'!$A$2:$A$290,'Line Performance'!E$1,'Job Number'!$B$2:$B$290,'Line Performance'!$C9,'Job Number'!$E$2:$E$290,'Line Performance'!$A$8),"")</f>
        <v/>
      </c>
      <c r="F9" s="8" t="str">
        <f>IFERROR($C$8/SUMIFS('Job Number'!$I$2:$I$290,'Job Number'!$A$2:$A$290,'Line Performance'!F$1,'Job Number'!$B$2:$B$290,'Line Performance'!$C9,'Job Number'!$E$2:$E$290,'Line Performance'!$A$8),"")</f>
        <v/>
      </c>
      <c r="G9" s="8" t="str">
        <f>IFERROR($C$8/SUMIFS('Job Number'!$I$2:$I$290,'Job Number'!$A$2:$A$290,'Line Performance'!G$1,'Job Number'!$B$2:$B$290,'Line Performance'!$C9,'Job Number'!$E$2:$E$290,'Line Performance'!$A$8),"")</f>
        <v/>
      </c>
      <c r="H9" s="8" t="str">
        <f>IFERROR($C$8/SUMIFS('Job Number'!$I$2:$I$290,'Job Number'!$A$2:$A$290,'Line Performance'!H$1,'Job Number'!$B$2:$B$290,'Line Performance'!$C9,'Job Number'!$E$2:$E$290,'Line Performance'!$A$8),"")</f>
        <v/>
      </c>
      <c r="I9" s="8" t="str">
        <f>IFERROR($C$8/SUMIFS('Job Number'!$I$2:$I$290,'Job Number'!$A$2:$A$290,'Line Performance'!I$1,'Job Number'!$B$2:$B$290,'Line Performance'!$C9,'Job Number'!$E$2:$E$290,'Line Performance'!$A$8),"")</f>
        <v/>
      </c>
      <c r="J9" s="8" t="str">
        <f>IFERROR($C$8/SUMIFS('Job Number'!$I$2:$I$290,'Job Number'!$A$2:$A$290,'Line Performance'!J$1,'Job Number'!$B$2:$B$290,'Line Performance'!$C9,'Job Number'!$E$2:$E$290,'Line Performance'!$A$8),"")</f>
        <v/>
      </c>
      <c r="K9" s="8" t="str">
        <f>IFERROR($C$8/SUMIFS('Job Number'!$I$2:$I$290,'Job Number'!$A$2:$A$290,'Line Performance'!K$1,'Job Number'!$B$2:$B$290,'Line Performance'!$C9,'Job Number'!$E$2:$E$290,'Line Performance'!$A$8),"")</f>
        <v/>
      </c>
      <c r="L9" s="8" t="str">
        <f>IFERROR($C$8/SUMIFS('Job Number'!$I$2:$I$290,'Job Number'!$A$2:$A$290,'Line Performance'!L$1,'Job Number'!$B$2:$B$290,'Line Performance'!$C9,'Job Number'!$E$2:$E$290,'Line Performance'!$A$8),"")</f>
        <v/>
      </c>
      <c r="M9" s="8" t="str">
        <f>IFERROR($C$8/SUMIFS('Job Number'!$I$2:$I$290,'Job Number'!$A$2:$A$290,'Line Performance'!M$1,'Job Number'!$B$2:$B$290,'Line Performance'!$C9,'Job Number'!$E$2:$E$290,'Line Performance'!$A$8),"")</f>
        <v/>
      </c>
      <c r="N9" s="8" t="str">
        <f>IFERROR($C$8/SUMIFS('Job Number'!$I$2:$I$290,'Job Number'!$A$2:$A$290,'Line Performance'!N$1,'Job Number'!$B$2:$B$290,'Line Performance'!$C9,'Job Number'!$E$2:$E$290,'Line Performance'!$A$8),"")</f>
        <v/>
      </c>
      <c r="O9" s="8" t="str">
        <f>IFERROR($C$8/SUMIFS('Job Number'!$I$2:$I$290,'Job Number'!$A$2:$A$290,'Line Performance'!O$1,'Job Number'!$B$2:$B$290,'Line Performance'!$C9,'Job Number'!$E$2:$E$290,'Line Performance'!$A$8),"")</f>
        <v/>
      </c>
      <c r="P9" s="8" t="str">
        <f>IFERROR($C$8/SUMIFS('Job Number'!$I$2:$I$290,'Job Number'!$A$2:$A$290,'Line Performance'!P$1,'Job Number'!$B$2:$B$290,'Line Performance'!$C9,'Job Number'!$E$2:$E$290,'Line Performance'!$A$8),"")</f>
        <v/>
      </c>
      <c r="Q9" s="8" t="str">
        <f>IFERROR($C$8/SUMIFS('Job Number'!$I$2:$I$290,'Job Number'!$A$2:$A$290,'Line Performance'!Q$1,'Job Number'!$B$2:$B$290,'Line Performance'!$C9,'Job Number'!$E$2:$E$290,'Line Performance'!$A$8),"")</f>
        <v/>
      </c>
      <c r="R9" s="8" t="str">
        <f>IFERROR($C$8/SUMIFS('Job Number'!$I$2:$I$290,'Job Number'!$A$2:$A$290,'Line Performance'!R$1,'Job Number'!$B$2:$B$290,'Line Performance'!$C9,'Job Number'!$E$2:$E$290,'Line Performance'!$A$8),"")</f>
        <v/>
      </c>
      <c r="S9" s="8" t="str">
        <f>IFERROR($C$8/SUMIFS('Job Number'!$I$2:$I$290,'Job Number'!$A$2:$A$290,'Line Performance'!S$1,'Job Number'!$B$2:$B$290,'Line Performance'!$C9,'Job Number'!$E$2:$E$290,'Line Performance'!$A$8),"")</f>
        <v/>
      </c>
      <c r="T9" s="8" t="str">
        <f>IFERROR($C$8/SUMIFS('Job Number'!$I$2:$I$290,'Job Number'!$A$2:$A$290,'Line Performance'!T$1,'Job Number'!$B$2:$B$290,'Line Performance'!$C9,'Job Number'!$E$2:$E$290,'Line Performance'!$A$8),"")</f>
        <v/>
      </c>
      <c r="U9" s="8" t="str">
        <f>IFERROR($C$8/SUMIFS('Job Number'!$I$2:$I$290,'Job Number'!$A$2:$A$290,'Line Performance'!U$1,'Job Number'!$B$2:$B$290,'Line Performance'!$C9,'Job Number'!$E$2:$E$290,'Line Performance'!$A$8),"")</f>
        <v/>
      </c>
      <c r="V9" s="8" t="str">
        <f>IFERROR($C$8/SUMIFS('Job Number'!$I$2:$I$290,'Job Number'!$A$2:$A$290,'Line Performance'!V$1,'Job Number'!$B$2:$B$290,'Line Performance'!$C9,'Job Number'!$E$2:$E$290,'Line Performance'!$A$8),"")</f>
        <v/>
      </c>
      <c r="W9" s="8" t="str">
        <f>IFERROR($C$8/SUMIFS('Job Number'!$I$2:$I$290,'Job Number'!$A$2:$A$290,'Line Performance'!W$1,'Job Number'!$B$2:$B$290,'Line Performance'!$C9,'Job Number'!$E$2:$E$290,'Line Performance'!$A$8),"")</f>
        <v/>
      </c>
      <c r="X9" s="8" t="str">
        <f>IFERROR($C$8/SUMIFS('Job Number'!$I$2:$I$290,'Job Number'!$A$2:$A$290,'Line Performance'!X$1,'Job Number'!$B$2:$B$290,'Line Performance'!$C9,'Job Number'!$E$2:$E$290,'Line Performance'!$A$8),"")</f>
        <v/>
      </c>
      <c r="Y9" s="8" t="str">
        <f>IFERROR($C$8/SUMIFS('Job Number'!$I$2:$I$290,'Job Number'!$A$2:$A$290,'Line Performance'!Y$1,'Job Number'!$B$2:$B$290,'Line Performance'!$C9,'Job Number'!$E$2:$E$290,'Line Performance'!$A$8),"")</f>
        <v/>
      </c>
      <c r="Z9" s="8" t="str">
        <f>IFERROR($C$8/SUMIFS('Job Number'!$I$2:$I$290,'Job Number'!$A$2:$A$290,'Line Performance'!Z$1,'Job Number'!$B$2:$B$290,'Line Performance'!$C9,'Job Number'!$E$2:$E$290,'Line Performance'!$A$8),"")</f>
        <v/>
      </c>
      <c r="AA9" s="8" t="str">
        <f>IFERROR($C$8/SUMIFS('Job Number'!$I$2:$I$290,'Job Number'!$A$2:$A$290,'Line Performance'!AA$1,'Job Number'!$B$2:$B$290,'Line Performance'!$C9,'Job Number'!$E$2:$E$290,'Line Performance'!$A$8),"")</f>
        <v/>
      </c>
      <c r="AB9" s="8" t="str">
        <f>IFERROR($C$8/SUMIFS('Job Number'!$I$2:$I$290,'Job Number'!$A$2:$A$290,'Line Performance'!AB$1,'Job Number'!$B$2:$B$290,'Line Performance'!$C9,'Job Number'!$E$2:$E$290,'Line Performance'!$A$8),"")</f>
        <v/>
      </c>
      <c r="AC9" s="8" t="str">
        <f>IFERROR($C$8/SUMIFS('Job Number'!$I$2:$I$290,'Job Number'!$A$2:$A$290,'Line Performance'!AC$1,'Job Number'!$B$2:$B$290,'Line Performance'!$C9,'Job Number'!$E$2:$E$290,'Line Performance'!$A$8),"")</f>
        <v/>
      </c>
      <c r="AD9" s="8" t="str">
        <f>IFERROR($C$8/SUMIFS('Job Number'!$I$2:$I$290,'Job Number'!$A$2:$A$290,'Line Performance'!AD$1,'Job Number'!$B$2:$B$290,'Line Performance'!$C9,'Job Number'!$E$2:$E$290,'Line Performance'!$A$8),"")</f>
        <v/>
      </c>
      <c r="AE9" s="8" t="str">
        <f>IFERROR($C$8/SUMIFS('Job Number'!$I$2:$I$290,'Job Number'!$A$2:$A$290,'Line Performance'!AE$1,'Job Number'!$B$2:$B$290,'Line Performance'!$C9,'Job Number'!$E$2:$E$290,'Line Performance'!$A$8),"")</f>
        <v/>
      </c>
      <c r="AF9" s="8" t="str">
        <f>IFERROR($C$8/SUMIFS('Job Number'!$I$2:$I$290,'Job Number'!$A$2:$A$290,'Line Performance'!AF$1,'Job Number'!$B$2:$B$290,'Line Performance'!$C9,'Job Number'!$E$2:$E$290,'Line Performance'!$A$8),"")</f>
        <v/>
      </c>
      <c r="AG9" s="8" t="str">
        <f>IFERROR($C$8/SUMIFS('Job Number'!$I$2:$I$290,'Job Number'!$A$2:$A$290,'Line Performance'!AG$1,'Job Number'!$B$2:$B$290,'Line Performance'!$C9,'Job Number'!$E$2:$E$290,'Line Performance'!$A$8),"")</f>
        <v/>
      </c>
      <c r="AH9" s="8" t="str">
        <f>IFERROR($C$8/SUMIFS('Job Number'!$I$2:$I$290,'Job Number'!$A$2:$A$290,'Line Performance'!AH$1,'Job Number'!$B$2:$B$290,'Line Performance'!$C9,'Job Number'!$E$2:$E$290,'Line Performance'!$A$8),"")</f>
        <v/>
      </c>
      <c r="AI9" s="8" t="str">
        <f>IFERROR(#REF!/SUMIFS('Job Number'!#REF!,'Job Number'!$A$2:$A$290,'Line Performance'!AI$1,'Job Number'!$B$2:$B$290,'Line Performance'!$C9,'Job Number'!$E$2:$E$290,'Line Performance'!#REF!),"")</f>
        <v/>
      </c>
      <c r="AJ9" s="8" t="str">
        <f>IFERROR(#REF!/SUMIFS('Job Number'!#REF!,'Job Number'!$A$2:$A$290,'Line Performance'!AJ$1,'Job Number'!$B$2:$B$290,'Line Performance'!$C9,'Job Number'!$E$2:$E$290,'Line Performance'!#REF!),"")</f>
        <v/>
      </c>
      <c r="AK9" s="8" t="str">
        <f>IFERROR(#REF!/SUMIFS('Job Number'!#REF!,'Job Number'!$A$2:$A$290,'Line Performance'!AK$1,'Job Number'!$B$2:$B$290,'Line Performance'!$C9,'Job Number'!$E$2:$E$290,'Line Performance'!#REF!),"")</f>
        <v/>
      </c>
      <c r="AL9" s="8" t="str">
        <f>IFERROR(#REF!/SUMIFS('Job Number'!#REF!,'Job Number'!$A$2:$A$290,'Line Performance'!AL$1,'Job Number'!$B$2:$B$290,'Line Performance'!$C9,'Job Number'!$E$2:$E$290,'Line Performance'!#REF!),"")</f>
        <v/>
      </c>
    </row>
    <row r="10" spans="1:38" ht="15" customHeight="1">
      <c r="A10" s="69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56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8" ht="15" customHeight="1">
      <c r="A12" s="69"/>
      <c r="B12" s="5">
        <f>IFERROR(SUM(D12:AG12)/COUNTIF(D12:AG12,"&gt;0"),0)</f>
        <v>14.75185185185185</v>
      </c>
      <c r="C12" s="53" t="str">
        <f>'Line Output'!C12</f>
        <v>S01</v>
      </c>
      <c r="D12" s="8" t="str">
        <f>IFERROR($C$11/SUMIFS('Job Number'!$I$2:$I$290,'Job Number'!$A$2:$A$290,'Line Performance'!D$1,'Job Number'!$B$2:$B$290,'Line Performance'!$C12,'Job Number'!$E$2:$E$290,'Line Performance'!$A$11),"")</f>
        <v/>
      </c>
      <c r="E12" s="8" t="str">
        <f>IFERROR($C$11/SUMIFS('Job Number'!$I$2:$I$290,'Job Number'!$A$2:$A$290,'Line Performance'!E$1,'Job Number'!$B$2:$B$290,'Line Performance'!$C12,'Job Number'!$E$2:$E$290,'Line Performance'!$A$11),"")</f>
        <v/>
      </c>
      <c r="F12" s="8" t="str">
        <f>IFERROR($C$11/SUMIFS('Job Number'!$I$2:$I$290,'Job Number'!$A$2:$A$290,'Line Performance'!F$1,'Job Number'!$B$2:$B$290,'Line Performance'!$C12,'Job Number'!$E$2:$E$290,'Line Performance'!$A$11),"")</f>
        <v/>
      </c>
      <c r="G12" s="8" t="str">
        <f>IFERROR($C$11/SUMIFS('Job Number'!$I$2:$I$290,'Job Number'!$A$2:$A$290,'Line Performance'!G$1,'Job Number'!$B$2:$B$290,'Line Performance'!$C12,'Job Number'!$E$2:$E$290,'Line Performance'!$A$11),"")</f>
        <v/>
      </c>
      <c r="H12" s="8">
        <f>IFERROR($C$11/SUMIFS('Job Number'!$I$2:$I$290,'Job Number'!$A$2:$A$290,'Line Performance'!H$1,'Job Number'!$B$2:$B$290,'Line Performance'!$C12,'Job Number'!$E$2:$E$290,'Line Performance'!$A$11),"")</f>
        <v>11.2</v>
      </c>
      <c r="I12" s="8">
        <f>IFERROR($C$11/SUMIFS('Job Number'!$I$2:$I$290,'Job Number'!$A$2:$A$290,'Line Performance'!I$1,'Job Number'!$B$2:$B$290,'Line Performance'!$C12,'Job Number'!$E$2:$E$290,'Line Performance'!$A$11),"")</f>
        <v>18.666666666666668</v>
      </c>
      <c r="J12" s="8" t="str">
        <f>IFERROR($C$11/SUMIFS('Job Number'!$I$2:$I$290,'Job Number'!$A$2:$A$290,'Line Performance'!J$1,'Job Number'!$B$2:$B$290,'Line Performance'!$C12,'Job Number'!$E$2:$E$290,'Line Performance'!$A$11),"")</f>
        <v/>
      </c>
      <c r="K12" s="8" t="str">
        <f>IFERROR($C$11/SUMIFS('Job Number'!$I$2:$I$290,'Job Number'!$A$2:$A$290,'Line Performance'!K$1,'Job Number'!$B$2:$B$290,'Line Performance'!$C12,'Job Number'!$E$2:$E$290,'Line Performance'!$A$11),"")</f>
        <v/>
      </c>
      <c r="L12" s="8" t="str">
        <f>IFERROR($C$11/SUMIFS('Job Number'!$I$2:$I$290,'Job Number'!$A$2:$A$290,'Line Performance'!L$1,'Job Number'!$B$2:$B$290,'Line Performance'!$C12,'Job Number'!$E$2:$E$290,'Line Performance'!$A$11),"")</f>
        <v/>
      </c>
      <c r="M12" s="8" t="str">
        <f>IFERROR($C$11/SUMIFS('Job Number'!$I$2:$I$290,'Job Number'!$A$2:$A$290,'Line Performance'!M$1,'Job Number'!$B$2:$B$290,'Line Performance'!$C12,'Job Number'!$E$2:$E$290,'Line Performance'!$A$11),"")</f>
        <v/>
      </c>
      <c r="N12" s="8" t="str">
        <f>IFERROR($C$11/SUMIFS('Job Number'!$I$2:$I$290,'Job Number'!$A$2:$A$290,'Line Performance'!N$1,'Job Number'!$B$2:$B$290,'Line Performance'!$C12,'Job Number'!$E$2:$E$290,'Line Performance'!$A$11),"")</f>
        <v/>
      </c>
      <c r="O12" s="8">
        <f>IFERROR($C$11/SUMIFS('Job Number'!$I$2:$I$290,'Job Number'!$A$2:$A$290,'Line Performance'!O$1,'Job Number'!$B$2:$B$290,'Line Performance'!$C12,'Job Number'!$E$2:$E$290,'Line Performance'!$A$11),"")</f>
        <v>28</v>
      </c>
      <c r="P12" s="8">
        <f>IFERROR($C$11/SUMIFS('Job Number'!$I$2:$I$290,'Job Number'!$A$2:$A$290,'Line Performance'!P$1,'Job Number'!$B$2:$B$290,'Line Performance'!$C12,'Job Number'!$E$2:$E$290,'Line Performance'!$A$11),"")</f>
        <v>3.7333333333333334</v>
      </c>
      <c r="Q12" s="8">
        <f>IFERROR($C$11/SUMIFS('Job Number'!$I$2:$I$290,'Job Number'!$A$2:$A$290,'Line Performance'!Q$1,'Job Number'!$B$2:$B$290,'Line Performance'!$C12,'Job Number'!$E$2:$E$290,'Line Performance'!$A$11),"")</f>
        <v>4.666666666666667</v>
      </c>
      <c r="R12" s="8">
        <f>IFERROR($C$11/SUMIFS('Job Number'!$I$2:$I$290,'Job Number'!$A$2:$A$290,'Line Performance'!R$1,'Job Number'!$B$2:$B$290,'Line Performance'!$C12,'Job Number'!$E$2:$E$290,'Line Performance'!$A$11),"")</f>
        <v>28</v>
      </c>
      <c r="S12" s="8" t="str">
        <f>IFERROR($C$11/SUMIFS('Job Number'!$I$2:$I$290,'Job Number'!$A$2:$A$290,'Line Performance'!S$1,'Job Number'!$B$2:$B$290,'Line Performance'!$C12,'Job Number'!$E$2:$E$290,'Line Performance'!$A$11),"")</f>
        <v/>
      </c>
      <c r="T12" s="8" t="str">
        <f>IFERROR($C$11/SUMIFS('Job Number'!$I$2:$I$290,'Job Number'!$A$2:$A$290,'Line Performance'!T$1,'Job Number'!$B$2:$B$290,'Line Performance'!$C12,'Job Number'!$E$2:$E$290,'Line Performance'!$A$11),"")</f>
        <v/>
      </c>
      <c r="U12" s="8" t="str">
        <f>IFERROR($C$11/SUMIFS('Job Number'!$I$2:$I$290,'Job Number'!$A$2:$A$290,'Line Performance'!U$1,'Job Number'!$B$2:$B$290,'Line Performance'!$C12,'Job Number'!$E$2:$E$290,'Line Performance'!$A$11),"")</f>
        <v/>
      </c>
      <c r="V12" s="8" t="str">
        <f>IFERROR($C$11/SUMIFS('Job Number'!$I$2:$I$290,'Job Number'!$A$2:$A$290,'Line Performance'!V$1,'Job Number'!$B$2:$B$290,'Line Performance'!$C12,'Job Number'!$E$2:$E$290,'Line Performance'!$A$11),"")</f>
        <v/>
      </c>
      <c r="W12" s="8">
        <f>IFERROR($C$11/SUMIFS('Job Number'!$I$2:$I$290,'Job Number'!$A$2:$A$290,'Line Performance'!W$1,'Job Number'!$B$2:$B$290,'Line Performance'!$C12,'Job Number'!$E$2:$E$290,'Line Performance'!$A$11),"")</f>
        <v>7</v>
      </c>
      <c r="X12" s="8">
        <f>IFERROR($C$11/SUMIFS('Job Number'!$I$2:$I$290,'Job Number'!$A$2:$A$290,'Line Performance'!X$1,'Job Number'!$B$2:$B$290,'Line Performance'!$C12,'Job Number'!$E$2:$E$290,'Line Performance'!$A$11),"")</f>
        <v>3.5</v>
      </c>
      <c r="Y12" s="8">
        <f>IFERROR($C$11/SUMIFS('Job Number'!$I$2:$I$290,'Job Number'!$A$2:$A$290,'Line Performance'!Y$1,'Job Number'!$B$2:$B$290,'Line Performance'!$C12,'Job Number'!$E$2:$E$290,'Line Performance'!$A$11),"")</f>
        <v>28</v>
      </c>
      <c r="Z12" s="8" t="str">
        <f>IFERROR($C$11/SUMIFS('Job Number'!$I$2:$I$290,'Job Number'!$A$2:$A$290,'Line Performance'!Z$1,'Job Number'!$B$2:$B$290,'Line Performance'!$C12,'Job Number'!$E$2:$E$290,'Line Performance'!$A$11),"")</f>
        <v/>
      </c>
      <c r="AA12" s="8" t="str">
        <f>IFERROR($C$11/SUMIFS('Job Number'!$I$2:$I$290,'Job Number'!$A$2:$A$290,'Line Performance'!AA$1,'Job Number'!$B$2:$B$290,'Line Performance'!$C12,'Job Number'!$E$2:$E$290,'Line Performance'!$A$11),"")</f>
        <v/>
      </c>
      <c r="AB12" s="8" t="str">
        <f>IFERROR($C$11/SUMIFS('Job Number'!$I$2:$I$290,'Job Number'!$A$2:$A$290,'Line Performance'!AB$1,'Job Number'!$B$2:$B$290,'Line Performance'!$C12,'Job Number'!$E$2:$E$290,'Line Performance'!$A$11),"")</f>
        <v/>
      </c>
      <c r="AC12" s="8" t="str">
        <f>IFERROR($C$11/SUMIFS('Job Number'!$I$2:$I$290,'Job Number'!$A$2:$A$290,'Line Performance'!AC$1,'Job Number'!$B$2:$B$290,'Line Performance'!$C12,'Job Number'!$E$2:$E$290,'Line Performance'!$A$11),"")</f>
        <v/>
      </c>
      <c r="AD12" s="8" t="str">
        <f>IFERROR($C$11/SUMIFS('Job Number'!$I$2:$I$290,'Job Number'!$A$2:$A$290,'Line Performance'!AD$1,'Job Number'!$B$2:$B$290,'Line Performance'!$C12,'Job Number'!$E$2:$E$290,'Line Performance'!$A$11),"")</f>
        <v/>
      </c>
      <c r="AE12" s="8" t="str">
        <f>IFERROR($C$11/SUMIFS('Job Number'!$I$2:$I$290,'Job Number'!$A$2:$A$290,'Line Performance'!AE$1,'Job Number'!$B$2:$B$290,'Line Performance'!$C12,'Job Number'!$E$2:$E$290,'Line Performance'!$A$11),"")</f>
        <v/>
      </c>
      <c r="AF12" s="8" t="str">
        <f>IFERROR($C$11/SUMIFS('Job Number'!$I$2:$I$290,'Job Number'!$A$2:$A$290,'Line Performance'!AF$1,'Job Number'!$B$2:$B$290,'Line Performance'!$C12,'Job Number'!$E$2:$E$290,'Line Performance'!$A$11),"")</f>
        <v/>
      </c>
      <c r="AG12" s="8" t="str">
        <f>IFERROR($C$11/SUMIFS('Job Number'!$I$2:$I$290,'Job Number'!$A$2:$A$290,'Line Performance'!AG$1,'Job Number'!$B$2:$B$290,'Line Performance'!$C12,'Job Number'!$E$2:$E$290,'Line Performance'!$A$11),"")</f>
        <v/>
      </c>
      <c r="AH12" s="8" t="str">
        <f>IFERROR($C$11/SUMIFS('Job Number'!$I$2:$I$290,'Job Number'!$A$2:$A$290,'Line Performance'!AH$1,'Job Number'!$B$2:$B$290,'Line Performance'!$C12,'Job Number'!$E$2:$E$290,'Line Performance'!$A$11),"")</f>
        <v/>
      </c>
      <c r="AI12" s="8" t="str">
        <f>IFERROR(#REF!/SUMIFS('Job Number'!#REF!,'Job Number'!$A$2:$A$290,'Line Performance'!AI$1,'Job Number'!$B$2:$B$290,'Line Performance'!$C12,'Job Number'!$E$2:$E$290,'Line Performance'!#REF!),"")</f>
        <v/>
      </c>
      <c r="AJ12" s="8" t="str">
        <f>IFERROR(#REF!/SUMIFS('Job Number'!#REF!,'Job Number'!$A$2:$A$290,'Line Performance'!AJ$1,'Job Number'!$B$2:$B$290,'Line Performance'!$C12,'Job Number'!$E$2:$E$290,'Line Performance'!#REF!),"")</f>
        <v/>
      </c>
      <c r="AK12" s="8" t="str">
        <f>IFERROR(#REF!/SUMIFS('Job Number'!#REF!,'Job Number'!$A$2:$A$290,'Line Performance'!AK$1,'Job Number'!$B$2:$B$290,'Line Performance'!$C12,'Job Number'!$E$2:$E$290,'Line Performance'!#REF!),"")</f>
        <v/>
      </c>
      <c r="AL12" s="8" t="str">
        <f>IFERROR(#REF!/SUMIFS('Job Number'!#REF!,'Job Number'!$A$2:$A$290,'Line Performance'!AL$1,'Job Number'!$B$2:$B$290,'Line Performance'!$C12,'Job Number'!$E$2:$E$290,'Line Performance'!#REF!),"")</f>
        <v/>
      </c>
    </row>
    <row r="13" spans="1:38" ht="15" customHeight="1">
      <c r="A13" s="69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8" ht="15" customHeight="1">
      <c r="A15" s="69"/>
      <c r="B15" s="5">
        <f>IFERROR(SUM(D15:AG15)/COUNTIF(D15:AG15,"&gt;0"),0)</f>
        <v>0.76296296296296284</v>
      </c>
      <c r="C15" s="53" t="str">
        <f>'Line Output'!C15</f>
        <v>S01</v>
      </c>
      <c r="D15" s="8" t="str">
        <f>IFERROR($C$14/SUMIFS('Job Number'!$I$2:$I$290,'Job Number'!$A$2:$A$290,'Line Performance'!D$1,'Job Number'!$B$2:$B$290,'Line Performance'!$C15,'Job Number'!$E$2:$E$290,'Line Performance'!$A$14),"")</f>
        <v/>
      </c>
      <c r="E15" s="8" t="str">
        <f>IFERROR($C$14/SUMIFS('Job Number'!$I$2:$I$290,'Job Number'!$A$2:$A$290,'Line Performance'!E$1,'Job Number'!$B$2:$B$290,'Line Performance'!$C15,'Job Number'!$E$2:$E$290,'Line Performance'!$A$14),"")</f>
        <v/>
      </c>
      <c r="F15" s="8" t="str">
        <f>IFERROR($C$14/SUMIFS('Job Number'!$I$2:$I$290,'Job Number'!$A$2:$A$290,'Line Performance'!F$1,'Job Number'!$B$2:$B$290,'Line Performance'!$C15,'Job Number'!$E$2:$E$290,'Line Performance'!$A$14),"")</f>
        <v/>
      </c>
      <c r="G15" s="8">
        <f>IFERROR($C$14/SUMIFS('Job Number'!$I$2:$I$290,'Job Number'!$A$2:$A$290,'Line Performance'!G$1,'Job Number'!$B$2:$B$290,'Line Performance'!$C15,'Job Number'!$E$2:$E$290,'Line Performance'!$A$14),"")</f>
        <v>0.66666666666666663</v>
      </c>
      <c r="H15" s="8">
        <f>IFERROR($C$14/SUMIFS('Job Number'!$I$2:$I$290,'Job Number'!$A$2:$A$290,'Line Performance'!H$1,'Job Number'!$B$2:$B$290,'Line Performance'!$C15,'Job Number'!$E$2:$E$290,'Line Performance'!$A$14),"")</f>
        <v>0.66666666666666663</v>
      </c>
      <c r="I15" s="8">
        <f>IFERROR($C$14/SUMIFS('Job Number'!$I$2:$I$290,'Job Number'!$A$2:$A$290,'Line Performance'!I$1,'Job Number'!$B$2:$B$290,'Line Performance'!$C15,'Job Number'!$E$2:$E$290,'Line Performance'!$A$14),"")</f>
        <v>0.66666666666666663</v>
      </c>
      <c r="J15" s="8">
        <f>IFERROR($C$14/SUMIFS('Job Number'!$I$2:$I$290,'Job Number'!$A$2:$A$290,'Line Performance'!J$1,'Job Number'!$B$2:$B$290,'Line Performance'!$C15,'Job Number'!$E$2:$E$290,'Line Performance'!$A$14),"")</f>
        <v>0.66666666666666663</v>
      </c>
      <c r="K15" s="8">
        <f>IFERROR($C$14/SUMIFS('Job Number'!$I$2:$I$290,'Job Number'!$A$2:$A$290,'Line Performance'!K$1,'Job Number'!$B$2:$B$290,'Line Performance'!$C15,'Job Number'!$E$2:$E$290,'Line Performance'!$A$14),"")</f>
        <v>0.66666666666666663</v>
      </c>
      <c r="L15" s="8">
        <f>IFERROR($C$14/SUMIFS('Job Number'!$I$2:$I$290,'Job Number'!$A$2:$A$290,'Line Performance'!L$1,'Job Number'!$B$2:$B$290,'Line Performance'!$C15,'Job Number'!$E$2:$E$290,'Line Performance'!$A$14),"")</f>
        <v>1.0666666666666667</v>
      </c>
      <c r="M15" s="8" t="str">
        <f>IFERROR($C$14/SUMIFS('Job Number'!$I$2:$I$290,'Job Number'!$A$2:$A$290,'Line Performance'!M$1,'Job Number'!$B$2:$B$290,'Line Performance'!$C15,'Job Number'!$E$2:$E$290,'Line Performance'!$A$14),"")</f>
        <v/>
      </c>
      <c r="N15" s="8" t="str">
        <f>IFERROR($C$14/SUMIFS('Job Number'!$I$2:$I$290,'Job Number'!$A$2:$A$290,'Line Performance'!N$1,'Job Number'!$B$2:$B$290,'Line Performance'!$C15,'Job Number'!$E$2:$E$290,'Line Performance'!$A$14),"")</f>
        <v/>
      </c>
      <c r="O15" s="8">
        <f>IFERROR($C$14/SUMIFS('Job Number'!$I$2:$I$290,'Job Number'!$A$2:$A$290,'Line Performance'!O$1,'Job Number'!$B$2:$B$290,'Line Performance'!$C15,'Job Number'!$E$2:$E$290,'Line Performance'!$A$14),"")</f>
        <v>0.8</v>
      </c>
      <c r="P15" s="8">
        <f>IFERROR($C$14/SUMIFS('Job Number'!$I$2:$I$290,'Job Number'!$A$2:$A$290,'Line Performance'!P$1,'Job Number'!$B$2:$B$290,'Line Performance'!$C15,'Job Number'!$E$2:$E$290,'Line Performance'!$A$14),"")</f>
        <v>0.88888888888888884</v>
      </c>
      <c r="Q15" s="8">
        <f>IFERROR($C$14/SUMIFS('Job Number'!$I$2:$I$290,'Job Number'!$A$2:$A$290,'Line Performance'!Q$1,'Job Number'!$B$2:$B$290,'Line Performance'!$C15,'Job Number'!$E$2:$E$290,'Line Performance'!$A$14),"")</f>
        <v>0.66666666666666663</v>
      </c>
      <c r="R15" s="8">
        <f>IFERROR($C$14/SUMIFS('Job Number'!$I$2:$I$290,'Job Number'!$A$2:$A$290,'Line Performance'!R$1,'Job Number'!$B$2:$B$290,'Line Performance'!$C15,'Job Number'!$E$2:$E$290,'Line Performance'!$A$14),"")</f>
        <v>0.66666666666666663</v>
      </c>
      <c r="S15" s="8">
        <f>IFERROR($C$14/SUMIFS('Job Number'!$I$2:$I$290,'Job Number'!$A$2:$A$290,'Line Performance'!S$1,'Job Number'!$B$2:$B$290,'Line Performance'!$C15,'Job Number'!$E$2:$E$290,'Line Performance'!$A$14),"")</f>
        <v>1.0666666666666667</v>
      </c>
      <c r="T15" s="8" t="str">
        <f>IFERROR($C$14/SUMIFS('Job Number'!$I$2:$I$290,'Job Number'!$A$2:$A$290,'Line Performance'!T$1,'Job Number'!$B$2:$B$290,'Line Performance'!$C15,'Job Number'!$E$2:$E$290,'Line Performance'!$A$14),"")</f>
        <v/>
      </c>
      <c r="U15" s="8">
        <f>IFERROR($C$14/SUMIFS('Job Number'!$I$2:$I$290,'Job Number'!$A$2:$A$290,'Line Performance'!U$1,'Job Number'!$B$2:$B$290,'Line Performance'!$C15,'Job Number'!$E$2:$E$290,'Line Performance'!$A$14),"")</f>
        <v>0.66666666666666663</v>
      </c>
      <c r="V15" s="8">
        <f>IFERROR($C$14/SUMIFS('Job Number'!$I$2:$I$290,'Job Number'!$A$2:$A$290,'Line Performance'!V$1,'Job Number'!$B$2:$B$290,'Line Performance'!$C15,'Job Number'!$E$2:$E$290,'Line Performance'!$A$14),"")</f>
        <v>0.66666666666666663</v>
      </c>
      <c r="W15" s="8">
        <f>IFERROR($C$14/SUMIFS('Job Number'!$I$2:$I$290,'Job Number'!$A$2:$A$290,'Line Performance'!W$1,'Job Number'!$B$2:$B$290,'Line Performance'!$C15,'Job Number'!$E$2:$E$290,'Line Performance'!$A$14),"")</f>
        <v>0.66666666666666663</v>
      </c>
      <c r="X15" s="8">
        <f>IFERROR($C$14/SUMIFS('Job Number'!$I$2:$I$290,'Job Number'!$A$2:$A$290,'Line Performance'!X$1,'Job Number'!$B$2:$B$290,'Line Performance'!$C15,'Job Number'!$E$2:$E$290,'Line Performance'!$A$14),"")</f>
        <v>1</v>
      </c>
      <c r="Y15" s="8">
        <f>IFERROR($C$14/SUMIFS('Job Number'!$I$2:$I$290,'Job Number'!$A$2:$A$290,'Line Performance'!Y$1,'Job Number'!$B$2:$B$290,'Line Performance'!$C15,'Job Number'!$E$2:$E$290,'Line Performance'!$A$14),"")</f>
        <v>0.66666666666666663</v>
      </c>
      <c r="Z15" s="8">
        <f>IFERROR($C$14/SUMIFS('Job Number'!$I$2:$I$290,'Job Number'!$A$2:$A$290,'Line Performance'!Z$1,'Job Number'!$B$2:$B$290,'Line Performance'!$C15,'Job Number'!$E$2:$E$290,'Line Performance'!$A$14),"")</f>
        <v>1.0666666666666667</v>
      </c>
      <c r="AA15" s="8" t="str">
        <f>IFERROR($C$14/SUMIFS('Job Number'!$I$2:$I$290,'Job Number'!$A$2:$A$290,'Line Performance'!AA$1,'Job Number'!$B$2:$B$290,'Line Performance'!$C15,'Job Number'!$E$2:$E$290,'Line Performance'!$A$14),"")</f>
        <v/>
      </c>
      <c r="AB15" s="8">
        <f>IFERROR($C$14/SUMIFS('Job Number'!$I$2:$I$290,'Job Number'!$A$2:$A$290,'Line Performance'!AB$1,'Job Number'!$B$2:$B$290,'Line Performance'!$C15,'Job Number'!$E$2:$E$290,'Line Performance'!$A$14),"")</f>
        <v>0.66666666666666663</v>
      </c>
      <c r="AC15" s="8">
        <f>IFERROR($C$14/SUMIFS('Job Number'!$I$2:$I$290,'Job Number'!$A$2:$A$290,'Line Performance'!AC$1,'Job Number'!$B$2:$B$290,'Line Performance'!$C15,'Job Number'!$E$2:$E$290,'Line Performance'!$A$14),"")</f>
        <v>0.66666666666666663</v>
      </c>
      <c r="AD15" s="8">
        <f>IFERROR($C$14/SUMIFS('Job Number'!$I$2:$I$290,'Job Number'!$A$2:$A$290,'Line Performance'!AD$1,'Job Number'!$B$2:$B$290,'Line Performance'!$C15,'Job Number'!$E$2:$E$290,'Line Performance'!$A$14),"")</f>
        <v>0.8</v>
      </c>
      <c r="AE15" s="8">
        <f>IFERROR($C$14/SUMIFS('Job Number'!$I$2:$I$290,'Job Number'!$A$2:$A$290,'Line Performance'!AE$1,'Job Number'!$B$2:$B$290,'Line Performance'!$C15,'Job Number'!$E$2:$E$290,'Line Performance'!$A$14),"")</f>
        <v>0.66666666666666663</v>
      </c>
      <c r="AF15" s="8" t="str">
        <f>IFERROR($C$14/SUMIFS('Job Number'!$I$2:$I$290,'Job Number'!$A$2:$A$290,'Line Performance'!AF$1,'Job Number'!$B$2:$B$290,'Line Performance'!$C15,'Job Number'!$E$2:$E$290,'Line Performance'!$A$14),"")</f>
        <v/>
      </c>
      <c r="AG15" s="8" t="str">
        <f>IFERROR($C$14/SUMIFS('Job Number'!$I$2:$I$290,'Job Number'!$A$2:$A$290,'Line Performance'!AG$1,'Job Number'!$B$2:$B$290,'Line Performance'!$C15,'Job Number'!$E$2:$E$290,'Line Performance'!$A$14),"")</f>
        <v/>
      </c>
      <c r="AH15" s="8" t="str">
        <f>IFERROR($C$14/SUMIFS('Job Number'!$I$2:$I$290,'Job Number'!$A$2:$A$290,'Line Performance'!AH$1,'Job Number'!$B$2:$B$290,'Line Performance'!$C15,'Job Number'!$E$2:$E$290,'Line Performance'!$A$14),"")</f>
        <v/>
      </c>
      <c r="AI15" s="8" t="str">
        <f>IFERROR(#REF!/SUMIFS('Job Number'!#REF!,'Job Number'!$A$2:$A$290,'Line Performance'!AI$1,'Job Number'!$B$2:$B$290,'Line Performance'!$C15,'Job Number'!$E$2:$E$290,'Line Performance'!#REF!),"")</f>
        <v/>
      </c>
      <c r="AJ15" s="8" t="str">
        <f>IFERROR(#REF!/SUMIFS('Job Number'!#REF!,'Job Number'!$A$2:$A$290,'Line Performance'!AJ$1,'Job Number'!$B$2:$B$290,'Line Performance'!$C15,'Job Number'!$E$2:$E$290,'Line Performance'!#REF!),"")</f>
        <v/>
      </c>
      <c r="AK15" s="8" t="str">
        <f>IFERROR(#REF!/SUMIFS('Job Number'!#REF!,'Job Number'!$A$2:$A$290,'Line Performance'!AK$1,'Job Number'!$B$2:$B$290,'Line Performance'!$C15,'Job Number'!$E$2:$E$290,'Line Performance'!#REF!),"")</f>
        <v/>
      </c>
      <c r="AL15" s="8" t="str">
        <f>IFERROR(#REF!/SUMIFS('Job Number'!#REF!,'Job Number'!$A$2:$A$290,'Line Performance'!AL$1,'Job Number'!$B$2:$B$290,'Line Performance'!$C15,'Job Number'!$E$2:$E$290,'Line Performance'!#REF!),"")</f>
        <v/>
      </c>
    </row>
    <row r="16" spans="1:38" ht="12.75" customHeight="1">
      <c r="A16" s="69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64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8" ht="15" customHeight="1">
      <c r="A18" s="69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Number'!$I$2:$I$290,'Job Number'!$A$2:$A$290,'Line Performance'!D$1,'Job Number'!$B$2:$B$290,'Line Performance'!$C18,'Job Number'!$E$2:$E$290,'Line Performance'!$A$17),"")</f>
        <v/>
      </c>
      <c r="E18" s="8" t="str">
        <f>IFERROR($C$17/SUMIFS('Job Number'!$I$2:$I$290,'Job Number'!$A$2:$A$290,'Line Performance'!E$1,'Job Number'!$B$2:$B$290,'Line Performance'!$C18,'Job Number'!$E$2:$E$290,'Line Performance'!$A$17),"")</f>
        <v/>
      </c>
      <c r="F18" s="8" t="str">
        <f>IFERROR($C$17/SUMIFS('Job Number'!$I$2:$I$290,'Job Number'!$A$2:$A$290,'Line Performance'!F$1,'Job Number'!$B$2:$B$290,'Line Performance'!$C18,'Job Number'!$E$2:$E$290,'Line Performance'!$A$17),"")</f>
        <v/>
      </c>
      <c r="G18" s="8" t="str">
        <f>IFERROR($C$17/SUMIFS('Job Number'!$I$2:$I$290,'Job Number'!$A$2:$A$290,'Line Performance'!G$1,'Job Number'!$B$2:$B$290,'Line Performance'!$C18,'Job Number'!$E$2:$E$290,'Line Performance'!$A$17),"")</f>
        <v/>
      </c>
      <c r="H18" s="8" t="str">
        <f>IFERROR($C$17/SUMIFS('Job Number'!$I$2:$I$290,'Job Number'!$A$2:$A$290,'Line Performance'!H$1,'Job Number'!$B$2:$B$290,'Line Performance'!$C18,'Job Number'!$E$2:$E$290,'Line Performance'!$A$17),"")</f>
        <v/>
      </c>
      <c r="I18" s="8" t="str">
        <f>IFERROR($C$17/SUMIFS('Job Number'!$I$2:$I$290,'Job Number'!$A$2:$A$290,'Line Performance'!I$1,'Job Number'!$B$2:$B$290,'Line Performance'!$C18,'Job Number'!$E$2:$E$290,'Line Performance'!$A$17),"")</f>
        <v/>
      </c>
      <c r="J18" s="8" t="str">
        <f>IFERROR($C$17/SUMIFS('Job Number'!$I$2:$I$290,'Job Number'!$A$2:$A$290,'Line Performance'!J$1,'Job Number'!$B$2:$B$290,'Line Performance'!$C18,'Job Number'!$E$2:$E$290,'Line Performance'!$A$17),"")</f>
        <v/>
      </c>
      <c r="K18" s="8" t="str">
        <f>IFERROR($C$17/SUMIFS('Job Number'!$I$2:$I$290,'Job Number'!$A$2:$A$290,'Line Performance'!K$1,'Job Number'!$B$2:$B$290,'Line Performance'!$C18,'Job Number'!$E$2:$E$290,'Line Performance'!$A$17),"")</f>
        <v/>
      </c>
      <c r="L18" s="8" t="str">
        <f>IFERROR($C$17/SUMIFS('Job Number'!$I$2:$I$290,'Job Number'!$A$2:$A$290,'Line Performance'!L$1,'Job Number'!$B$2:$B$290,'Line Performance'!$C18,'Job Number'!$E$2:$E$290,'Line Performance'!$A$17),"")</f>
        <v/>
      </c>
      <c r="M18" s="8" t="str">
        <f>IFERROR($C$17/SUMIFS('Job Number'!$I$2:$I$290,'Job Number'!$A$2:$A$290,'Line Performance'!M$1,'Job Number'!$B$2:$B$290,'Line Performance'!$C18,'Job Number'!$E$2:$E$290,'Line Performance'!$A$17),"")</f>
        <v/>
      </c>
      <c r="N18" s="8" t="str">
        <f>IFERROR($C$17/SUMIFS('Job Number'!$I$2:$I$290,'Job Number'!$A$2:$A$290,'Line Performance'!N$1,'Job Number'!$B$2:$B$290,'Line Performance'!$C18,'Job Number'!$E$2:$E$290,'Line Performance'!$A$17),"")</f>
        <v/>
      </c>
      <c r="O18" s="8" t="str">
        <f>IFERROR($C$17/SUMIFS('Job Number'!$I$2:$I$290,'Job Number'!$A$2:$A$290,'Line Performance'!O$1,'Job Number'!$B$2:$B$290,'Line Performance'!$C18,'Job Number'!$E$2:$E$290,'Line Performance'!$A$17),"")</f>
        <v/>
      </c>
      <c r="P18" s="8" t="str">
        <f>IFERROR($C$17/SUMIFS('Job Number'!$I$2:$I$290,'Job Number'!$A$2:$A$290,'Line Performance'!P$1,'Job Number'!$B$2:$B$290,'Line Performance'!$C18,'Job Number'!$E$2:$E$290,'Line Performance'!$A$17),"")</f>
        <v/>
      </c>
      <c r="Q18" s="8" t="str">
        <f>IFERROR($C$17/SUMIFS('Job Number'!$I$2:$I$290,'Job Number'!$A$2:$A$290,'Line Performance'!Q$1,'Job Number'!$B$2:$B$290,'Line Performance'!$C18,'Job Number'!$E$2:$E$290,'Line Performance'!$A$17),"")</f>
        <v/>
      </c>
      <c r="R18" s="8" t="str">
        <f>IFERROR($C$17/SUMIFS('Job Number'!$I$2:$I$290,'Job Number'!$A$2:$A$290,'Line Performance'!R$1,'Job Number'!$B$2:$B$290,'Line Performance'!$C18,'Job Number'!$E$2:$E$290,'Line Performance'!$A$17),"")</f>
        <v/>
      </c>
      <c r="S18" s="8" t="str">
        <f>IFERROR($C$17/SUMIFS('Job Number'!$I$2:$I$290,'Job Number'!$A$2:$A$290,'Line Performance'!S$1,'Job Number'!$B$2:$B$290,'Line Performance'!$C18,'Job Number'!$E$2:$E$290,'Line Performance'!$A$17),"")</f>
        <v/>
      </c>
      <c r="T18" s="8" t="str">
        <f>IFERROR($C$17/SUMIFS('Job Number'!$I$2:$I$290,'Job Number'!$A$2:$A$290,'Line Performance'!T$1,'Job Number'!$B$2:$B$290,'Line Performance'!$C18,'Job Number'!$E$2:$E$290,'Line Performance'!$A$17),"")</f>
        <v/>
      </c>
      <c r="U18" s="8" t="str">
        <f>IFERROR($C$17/SUMIFS('Job Number'!$I$2:$I$290,'Job Number'!$A$2:$A$290,'Line Performance'!U$1,'Job Number'!$B$2:$B$290,'Line Performance'!$C18,'Job Number'!$E$2:$E$290,'Line Performance'!$A$17),"")</f>
        <v/>
      </c>
      <c r="V18" s="8" t="str">
        <f>IFERROR($C$17/SUMIFS('Job Number'!$I$2:$I$290,'Job Number'!$A$2:$A$290,'Line Performance'!V$1,'Job Number'!$B$2:$B$290,'Line Performance'!$C18,'Job Number'!$E$2:$E$290,'Line Performance'!$A$17),"")</f>
        <v/>
      </c>
      <c r="W18" s="8" t="str">
        <f>IFERROR($C$17/SUMIFS('Job Number'!$I$2:$I$290,'Job Number'!$A$2:$A$290,'Line Performance'!W$1,'Job Number'!$B$2:$B$290,'Line Performance'!$C18,'Job Number'!$E$2:$E$290,'Line Performance'!$A$17),"")</f>
        <v/>
      </c>
      <c r="X18" s="8" t="str">
        <f>IFERROR($C$17/SUMIFS('Job Number'!$I$2:$I$290,'Job Number'!$A$2:$A$290,'Line Performance'!X$1,'Job Number'!$B$2:$B$290,'Line Performance'!$C18,'Job Number'!$E$2:$E$290,'Line Performance'!$A$17),"")</f>
        <v/>
      </c>
      <c r="Y18" s="8" t="str">
        <f>IFERROR($C$17/SUMIFS('Job Number'!$I$2:$I$290,'Job Number'!$A$2:$A$290,'Line Performance'!Y$1,'Job Number'!$B$2:$B$290,'Line Performance'!$C18,'Job Number'!$E$2:$E$290,'Line Performance'!$A$17),"")</f>
        <v/>
      </c>
      <c r="Z18" s="8" t="str">
        <f>IFERROR($C$17/SUMIFS('Job Number'!$I$2:$I$290,'Job Number'!$A$2:$A$290,'Line Performance'!Z$1,'Job Number'!$B$2:$B$290,'Line Performance'!$C18,'Job Number'!$E$2:$E$290,'Line Performance'!$A$17),"")</f>
        <v/>
      </c>
      <c r="AA18" s="8" t="str">
        <f>IFERROR($C$17/SUMIFS('Job Number'!$I$2:$I$290,'Job Number'!$A$2:$A$290,'Line Performance'!AA$1,'Job Number'!$B$2:$B$290,'Line Performance'!$C18,'Job Number'!$E$2:$E$290,'Line Performance'!$A$17),"")</f>
        <v/>
      </c>
      <c r="AB18" s="8" t="str">
        <f>IFERROR($C$17/SUMIFS('Job Number'!$I$2:$I$290,'Job Number'!$A$2:$A$290,'Line Performance'!AB$1,'Job Number'!$B$2:$B$290,'Line Performance'!$C18,'Job Number'!$E$2:$E$290,'Line Performance'!$A$17),"")</f>
        <v/>
      </c>
      <c r="AC18" s="8" t="str">
        <f>IFERROR($C$17/SUMIFS('Job Number'!$I$2:$I$290,'Job Number'!$A$2:$A$290,'Line Performance'!AC$1,'Job Number'!$B$2:$B$290,'Line Performance'!$C18,'Job Number'!$E$2:$E$290,'Line Performance'!$A$17),"")</f>
        <v/>
      </c>
      <c r="AD18" s="8" t="str">
        <f>IFERROR($C$17/SUMIFS('Job Number'!$I$2:$I$290,'Job Number'!$A$2:$A$290,'Line Performance'!AD$1,'Job Number'!$B$2:$B$290,'Line Performance'!$C18,'Job Number'!$E$2:$E$290,'Line Performance'!$A$17),"")</f>
        <v/>
      </c>
      <c r="AE18" s="8" t="str">
        <f>IFERROR($C$17/SUMIFS('Job Number'!$I$2:$I$290,'Job Number'!$A$2:$A$290,'Line Performance'!AE$1,'Job Number'!$B$2:$B$290,'Line Performance'!$C18,'Job Number'!$E$2:$E$290,'Line Performance'!$A$17),"")</f>
        <v/>
      </c>
      <c r="AF18" s="8" t="str">
        <f>IFERROR($C$17/SUMIFS('Job Number'!$I$2:$I$290,'Job Number'!$A$2:$A$290,'Line Performance'!AF$1,'Job Number'!$B$2:$B$290,'Line Performance'!$C18,'Job Number'!$E$2:$E$290,'Line Performance'!$A$17),"")</f>
        <v/>
      </c>
      <c r="AG18" s="8" t="str">
        <f>IFERROR($C$17/SUMIFS('Job Number'!$I$2:$I$290,'Job Number'!$A$2:$A$290,'Line Performance'!AG$1,'Job Number'!$B$2:$B$290,'Line Performance'!$C18,'Job Number'!$E$2:$E$290,'Line Performance'!$A$17),"")</f>
        <v/>
      </c>
      <c r="AH18" s="8" t="str">
        <f>IFERROR($C$17/SUMIFS('Job Number'!$I$2:$I$290,'Job Number'!$A$2:$A$290,'Line Performance'!AH$1,'Job Number'!$B$2:$B$290,'Line Performance'!$C18,'Job Number'!$E$2:$E$290,'Line Performance'!$A$17),"")</f>
        <v/>
      </c>
      <c r="AI18" s="8" t="str">
        <f>IFERROR(#REF!/SUMIFS('Job Number'!#REF!,'Job Number'!$A$2:$A$290,'Line Performance'!AI$1,'Job Number'!$B$2:$B$290,'Line Performance'!$C18,'Job Number'!$E$2:$E$290,'Line Performance'!#REF!),"")</f>
        <v/>
      </c>
      <c r="AJ18" s="8" t="str">
        <f>IFERROR(#REF!/SUMIFS('Job Number'!#REF!,'Job Number'!$A$2:$A$290,'Line Performance'!AJ$1,'Job Number'!$B$2:$B$290,'Line Performance'!$C18,'Job Number'!$E$2:$E$290,'Line Performance'!#REF!),"")</f>
        <v/>
      </c>
      <c r="AK18" s="8" t="str">
        <f>IFERROR(#REF!/SUMIFS('Job Number'!#REF!,'Job Number'!$A$2:$A$290,'Line Performance'!AK$1,'Job Number'!$B$2:$B$290,'Line Performance'!$C18,'Job Number'!$E$2:$E$290,'Line Performance'!#REF!),"")</f>
        <v/>
      </c>
      <c r="AL18" s="8" t="str">
        <f>IFERROR(#REF!/SUMIFS('Job Number'!#REF!,'Job Number'!$A$2:$A$290,'Line Performance'!AL$1,'Job Number'!$B$2:$B$290,'Line Performance'!$C18,'Job Number'!$E$2:$E$290,'Line Performance'!#REF!),"")</f>
        <v/>
      </c>
    </row>
    <row r="19" spans="1:38" ht="12.75" customHeight="1">
      <c r="A19" s="69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W01-03000024</v>
      </c>
      <c r="B20" s="42" t="str">
        <f>'Line Output'!B20</f>
        <v>0,260 A</v>
      </c>
      <c r="C20" s="52">
        <f>IFERROR(VLOOKUP(A20,'FG TYPE'!$B:$D,3,FALSE),0)</f>
        <v>111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8" ht="15" customHeight="1">
      <c r="A21" s="69"/>
      <c r="B21" s="5">
        <f>IFERROR(SUM(D21:AG21)/COUNTIF(D21:AG21,"&gt;0"),0)</f>
        <v>0</v>
      </c>
      <c r="C21" s="53" t="str">
        <f>'Line Output'!C21</f>
        <v>S01</v>
      </c>
      <c r="D21" s="8" t="str">
        <f>IFERROR($C$20/SUMIFS('Job Number'!$I$2:$I$290,'Job Number'!$A$2:$A$290,'Line Performance'!D$1,'Job Number'!$B$2:$B$290,'Line Performance'!$C21,'Job Number'!$E$2:$E$290,'Line Performance'!$A$20),"")</f>
        <v/>
      </c>
      <c r="E21" s="8" t="str">
        <f>IFERROR($C$20/SUMIFS('Job Number'!$I$2:$I$290,'Job Number'!$A$2:$A$290,'Line Performance'!E$1,'Job Number'!$B$2:$B$290,'Line Performance'!$C21,'Job Number'!$E$2:$E$290,'Line Performance'!$A$20),"")</f>
        <v/>
      </c>
      <c r="F21" s="8" t="str">
        <f>IFERROR($C$20/SUMIFS('Job Number'!$I$2:$I$290,'Job Number'!$A$2:$A$290,'Line Performance'!F$1,'Job Number'!$B$2:$B$290,'Line Performance'!$C21,'Job Number'!$E$2:$E$290,'Line Performance'!$A$20),"")</f>
        <v/>
      </c>
      <c r="G21" s="8" t="str">
        <f>IFERROR($C$20/SUMIFS('Job Number'!$I$2:$I$290,'Job Number'!$A$2:$A$290,'Line Performance'!G$1,'Job Number'!$B$2:$B$290,'Line Performance'!$C21,'Job Number'!$E$2:$E$290,'Line Performance'!$A$20),"")</f>
        <v/>
      </c>
      <c r="H21" s="8" t="str">
        <f>IFERROR($C$20/SUMIFS('Job Number'!$I$2:$I$290,'Job Number'!$A$2:$A$290,'Line Performance'!H$1,'Job Number'!$B$2:$B$290,'Line Performance'!$C21,'Job Number'!$E$2:$E$290,'Line Performance'!$A$20),"")</f>
        <v/>
      </c>
      <c r="I21" s="8" t="str">
        <f>IFERROR($C$20/SUMIFS('Job Number'!$I$2:$I$290,'Job Number'!$A$2:$A$290,'Line Performance'!I$1,'Job Number'!$B$2:$B$290,'Line Performance'!$C21,'Job Number'!$E$2:$E$290,'Line Performance'!$A$20),"")</f>
        <v/>
      </c>
      <c r="J21" s="8" t="str">
        <f>IFERROR($C$20/SUMIFS('Job Number'!$I$2:$I$290,'Job Number'!$A$2:$A$290,'Line Performance'!J$1,'Job Number'!$B$2:$B$290,'Line Performance'!$C21,'Job Number'!$E$2:$E$290,'Line Performance'!$A$20),"")</f>
        <v/>
      </c>
      <c r="K21" s="8" t="str">
        <f>IFERROR($C$20/SUMIFS('Job Number'!$I$2:$I$290,'Job Number'!$A$2:$A$290,'Line Performance'!K$1,'Job Number'!$B$2:$B$290,'Line Performance'!$C21,'Job Number'!$E$2:$E$290,'Line Performance'!$A$20),"")</f>
        <v/>
      </c>
      <c r="L21" s="8" t="str">
        <f>IFERROR($C$20/SUMIFS('Job Number'!$I$2:$I$290,'Job Number'!$A$2:$A$290,'Line Performance'!L$1,'Job Number'!$B$2:$B$290,'Line Performance'!$C21,'Job Number'!$E$2:$E$290,'Line Performance'!$A$20),"")</f>
        <v/>
      </c>
      <c r="M21" s="8" t="str">
        <f>IFERROR($C$20/SUMIFS('Job Number'!$I$2:$I$290,'Job Number'!$A$2:$A$290,'Line Performance'!M$1,'Job Number'!$B$2:$B$290,'Line Performance'!$C21,'Job Number'!$E$2:$E$290,'Line Performance'!$A$20),"")</f>
        <v/>
      </c>
      <c r="N21" s="8" t="str">
        <f>IFERROR($C$20/SUMIFS('Job Number'!$I$2:$I$290,'Job Number'!$A$2:$A$290,'Line Performance'!N$1,'Job Number'!$B$2:$B$290,'Line Performance'!$C21,'Job Number'!$E$2:$E$290,'Line Performance'!$A$20),"")</f>
        <v/>
      </c>
      <c r="O21" s="8" t="str">
        <f>IFERROR($C$20/SUMIFS('Job Number'!$I$2:$I$290,'Job Number'!$A$2:$A$290,'Line Performance'!O$1,'Job Number'!$B$2:$B$290,'Line Performance'!$C21,'Job Number'!$E$2:$E$290,'Line Performance'!$A$20),"")</f>
        <v/>
      </c>
      <c r="P21" s="8" t="str">
        <f>IFERROR($C$20/SUMIFS('Job Number'!$I$2:$I$290,'Job Number'!$A$2:$A$290,'Line Performance'!P$1,'Job Number'!$B$2:$B$290,'Line Performance'!$C21,'Job Number'!$E$2:$E$290,'Line Performance'!$A$20),"")</f>
        <v/>
      </c>
      <c r="Q21" s="8" t="str">
        <f>IFERROR($C$20/SUMIFS('Job Number'!$I$2:$I$290,'Job Number'!$A$2:$A$290,'Line Performance'!Q$1,'Job Number'!$B$2:$B$290,'Line Performance'!$C21,'Job Number'!$E$2:$E$290,'Line Performance'!$A$20),"")</f>
        <v/>
      </c>
      <c r="R21" s="8" t="str">
        <f>IFERROR($C$20/SUMIFS('Job Number'!$I$2:$I$290,'Job Number'!$A$2:$A$290,'Line Performance'!R$1,'Job Number'!$B$2:$B$290,'Line Performance'!$C21,'Job Number'!$E$2:$E$290,'Line Performance'!$A$20),"")</f>
        <v/>
      </c>
      <c r="S21" s="8" t="str">
        <f>IFERROR($C$20/SUMIFS('Job Number'!$I$2:$I$290,'Job Number'!$A$2:$A$290,'Line Performance'!S$1,'Job Number'!$B$2:$B$290,'Line Performance'!$C21,'Job Number'!$E$2:$E$290,'Line Performance'!$A$20),"")</f>
        <v/>
      </c>
      <c r="T21" s="8" t="str">
        <f>IFERROR($C$20/SUMIFS('Job Number'!$I$2:$I$290,'Job Number'!$A$2:$A$290,'Line Performance'!T$1,'Job Number'!$B$2:$B$290,'Line Performance'!$C21,'Job Number'!$E$2:$E$290,'Line Performance'!$A$20),"")</f>
        <v/>
      </c>
      <c r="U21" s="8" t="str">
        <f>IFERROR($C$20/SUMIFS('Job Number'!$I$2:$I$290,'Job Number'!$A$2:$A$290,'Line Performance'!U$1,'Job Number'!$B$2:$B$290,'Line Performance'!$C21,'Job Number'!$E$2:$E$290,'Line Performance'!$A$20),"")</f>
        <v/>
      </c>
      <c r="V21" s="8" t="str">
        <f>IFERROR($C$20/SUMIFS('Job Number'!$I$2:$I$290,'Job Number'!$A$2:$A$290,'Line Performance'!V$1,'Job Number'!$B$2:$B$290,'Line Performance'!$C21,'Job Number'!$E$2:$E$290,'Line Performance'!$A$20),"")</f>
        <v/>
      </c>
      <c r="W21" s="8" t="str">
        <f>IFERROR($C$20/SUMIFS('Job Number'!$I$2:$I$290,'Job Number'!$A$2:$A$290,'Line Performance'!W$1,'Job Number'!$B$2:$B$290,'Line Performance'!$C21,'Job Number'!$E$2:$E$290,'Line Performance'!$A$20),"")</f>
        <v/>
      </c>
      <c r="X21" s="8" t="str">
        <f>IFERROR($C$20/SUMIFS('Job Number'!$I$2:$I$290,'Job Number'!$A$2:$A$290,'Line Performance'!X$1,'Job Number'!$B$2:$B$290,'Line Performance'!$C21,'Job Number'!$E$2:$E$290,'Line Performance'!$A$20),"")</f>
        <v/>
      </c>
      <c r="Y21" s="8" t="str">
        <f>IFERROR($C$20/SUMIFS('Job Number'!$I$2:$I$290,'Job Number'!$A$2:$A$290,'Line Performance'!Y$1,'Job Number'!$B$2:$B$290,'Line Performance'!$C21,'Job Number'!$E$2:$E$290,'Line Performance'!$A$20),"")</f>
        <v/>
      </c>
      <c r="Z21" s="8" t="str">
        <f>IFERROR($C$20/SUMIFS('Job Number'!$I$2:$I$290,'Job Number'!$A$2:$A$290,'Line Performance'!Z$1,'Job Number'!$B$2:$B$290,'Line Performance'!$C21,'Job Number'!$E$2:$E$290,'Line Performance'!$A$20),"")</f>
        <v/>
      </c>
      <c r="AA21" s="8" t="str">
        <f>IFERROR($C$20/SUMIFS('Job Number'!$I$2:$I$290,'Job Number'!$A$2:$A$290,'Line Performance'!AA$1,'Job Number'!$B$2:$B$290,'Line Performance'!$C21,'Job Number'!$E$2:$E$290,'Line Performance'!$A$20),"")</f>
        <v/>
      </c>
      <c r="AB21" s="8" t="str">
        <f>IFERROR($C$20/SUMIFS('Job Number'!$I$2:$I$290,'Job Number'!$A$2:$A$290,'Line Performance'!AB$1,'Job Number'!$B$2:$B$290,'Line Performance'!$C21,'Job Number'!$E$2:$E$290,'Line Performance'!$A$20),"")</f>
        <v/>
      </c>
      <c r="AC21" s="8" t="str">
        <f>IFERROR($C$20/SUMIFS('Job Number'!$I$2:$I$290,'Job Number'!$A$2:$A$290,'Line Performance'!AC$1,'Job Number'!$B$2:$B$290,'Line Performance'!$C21,'Job Number'!$E$2:$E$290,'Line Performance'!$A$20),"")</f>
        <v/>
      </c>
      <c r="AD21" s="8" t="str">
        <f>IFERROR($C$20/SUMIFS('Job Number'!$I$2:$I$290,'Job Number'!$A$2:$A$290,'Line Performance'!AD$1,'Job Number'!$B$2:$B$290,'Line Performance'!$C21,'Job Number'!$E$2:$E$290,'Line Performance'!$A$20),"")</f>
        <v/>
      </c>
      <c r="AE21" s="8" t="str">
        <f>IFERROR($C$20/SUMIFS('Job Number'!$I$2:$I$290,'Job Number'!$A$2:$A$290,'Line Performance'!AE$1,'Job Number'!$B$2:$B$290,'Line Performance'!$C21,'Job Number'!$E$2:$E$290,'Line Performance'!$A$20),"")</f>
        <v/>
      </c>
      <c r="AF21" s="8" t="str">
        <f>IFERROR($C$20/SUMIFS('Job Number'!$I$2:$I$290,'Job Number'!$A$2:$A$290,'Line Performance'!AF$1,'Job Number'!$B$2:$B$290,'Line Performance'!$C21,'Job Number'!$E$2:$E$290,'Line Performance'!$A$20),"")</f>
        <v/>
      </c>
      <c r="AG21" s="8" t="str">
        <f>IFERROR($C$20/SUMIFS('Job Number'!$I$2:$I$290,'Job Number'!$A$2:$A$290,'Line Performance'!AG$1,'Job Number'!$B$2:$B$290,'Line Performance'!$C21,'Job Number'!$E$2:$E$290,'Line Performance'!$A$20),"")</f>
        <v/>
      </c>
      <c r="AH21" s="8" t="str">
        <f>IFERROR($C$20/SUMIFS('Job Number'!$I$2:$I$290,'Job Number'!$A$2:$A$290,'Line Performance'!AH$1,'Job Number'!$B$2:$B$290,'Line Performance'!$C21,'Job Number'!$E$2:$E$290,'Line Performance'!$A$20),"")</f>
        <v/>
      </c>
      <c r="AI21" s="8" t="str">
        <f>IFERROR(#REF!/SUMIFS('Job Number'!#REF!,'Job Number'!$A$2:$A$290,'Line Performance'!AI$1,'Job Number'!$B$2:$B$290,'Line Performance'!$C21,'Job Number'!$E$2:$E$290,'Line Performance'!#REF!),"")</f>
        <v/>
      </c>
      <c r="AJ21" s="8" t="str">
        <f>IFERROR(#REF!/SUMIFS('Job Number'!#REF!,'Job Number'!$A$2:$A$290,'Line Performance'!AJ$1,'Job Number'!$B$2:$B$290,'Line Performance'!$C21,'Job Number'!$E$2:$E$290,'Line Performance'!#REF!),"")</f>
        <v/>
      </c>
      <c r="AK21" s="8" t="str">
        <f>IFERROR(#REF!/SUMIFS('Job Number'!#REF!,'Job Number'!$A$2:$A$290,'Line Performance'!AK$1,'Job Number'!$B$2:$B$290,'Line Performance'!$C21,'Job Number'!$E$2:$E$290,'Line Performance'!#REF!),"")</f>
        <v/>
      </c>
      <c r="AL21" s="8" t="str">
        <f>IFERROR(#REF!/SUMIFS('Job Number'!#REF!,'Job Number'!$A$2:$A$290,'Line Performance'!AL$1,'Job Number'!$B$2:$B$290,'Line Performance'!$C21,'Job Number'!$E$2:$E$290,'Line Performance'!#REF!),"")</f>
        <v/>
      </c>
    </row>
    <row r="22" spans="1:38" ht="12.75" customHeight="1">
      <c r="A22" s="69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W01-03000032</v>
      </c>
      <c r="B23" s="42" t="str">
        <f>'Line Output'!B23</f>
        <v>0,320 A</v>
      </c>
      <c r="C23" s="52">
        <f>IFERROR(VLOOKUP(A23,'FG TYPE'!$B:$D,3,FALSE),0)</f>
        <v>134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8" ht="15" customHeight="1">
      <c r="A24" s="69"/>
      <c r="B24" s="5">
        <f>IFERROR(SUM(D24:AG24)/COUNTIF(D24:AG24,"&gt;0"),0)</f>
        <v>0</v>
      </c>
      <c r="C24" s="53" t="str">
        <f>'Line Output'!C24</f>
        <v>S01</v>
      </c>
      <c r="D24" s="8" t="str">
        <f>IFERROR($C$23/SUMIFS('Job Number'!$I$2:$I$290,'Job Number'!$A$2:$A$290,'Line Performance'!D$1,'Job Number'!$B$2:$B$290,'Line Performance'!$C24,'Job Number'!$E$2:$E$290,'Line Performance'!$A$23),"")</f>
        <v/>
      </c>
      <c r="E24" s="8" t="str">
        <f>IFERROR($C$23/SUMIFS('Job Number'!$I$2:$I$290,'Job Number'!$A$2:$A$290,'Line Performance'!E$1,'Job Number'!$B$2:$B$290,'Line Performance'!$C24,'Job Number'!$E$2:$E$290,'Line Performance'!$A$23),"")</f>
        <v/>
      </c>
      <c r="F24" s="8" t="str">
        <f>IFERROR($C$23/SUMIFS('Job Number'!$I$2:$I$290,'Job Number'!$A$2:$A$290,'Line Performance'!F$1,'Job Number'!$B$2:$B$290,'Line Performance'!$C24,'Job Number'!$E$2:$E$290,'Line Performance'!$A$23),"")</f>
        <v/>
      </c>
      <c r="G24" s="8" t="str">
        <f>IFERROR($C$23/SUMIFS('Job Number'!$I$2:$I$290,'Job Number'!$A$2:$A$290,'Line Performance'!G$1,'Job Number'!$B$2:$B$290,'Line Performance'!$C24,'Job Number'!$E$2:$E$290,'Line Performance'!$A$23),"")</f>
        <v/>
      </c>
      <c r="H24" s="8" t="str">
        <f>IFERROR($C$23/SUMIFS('Job Number'!$I$2:$I$290,'Job Number'!$A$2:$A$290,'Line Performance'!H$1,'Job Number'!$B$2:$B$290,'Line Performance'!$C24,'Job Number'!$E$2:$E$290,'Line Performance'!$A$23),"")</f>
        <v/>
      </c>
      <c r="I24" s="8" t="str">
        <f>IFERROR($C$23/SUMIFS('Job Number'!$I$2:$I$290,'Job Number'!$A$2:$A$290,'Line Performance'!I$1,'Job Number'!$B$2:$B$290,'Line Performance'!$C24,'Job Number'!$E$2:$E$290,'Line Performance'!$A$23),"")</f>
        <v/>
      </c>
      <c r="J24" s="8" t="str">
        <f>IFERROR($C$23/SUMIFS('Job Number'!$I$2:$I$290,'Job Number'!$A$2:$A$290,'Line Performance'!J$1,'Job Number'!$B$2:$B$290,'Line Performance'!$C24,'Job Number'!$E$2:$E$290,'Line Performance'!$A$23),"")</f>
        <v/>
      </c>
      <c r="K24" s="8" t="str">
        <f>IFERROR($C$23/SUMIFS('Job Number'!$I$2:$I$290,'Job Number'!$A$2:$A$290,'Line Performance'!K$1,'Job Number'!$B$2:$B$290,'Line Performance'!$C24,'Job Number'!$E$2:$E$290,'Line Performance'!$A$23),"")</f>
        <v/>
      </c>
      <c r="L24" s="8" t="str">
        <f>IFERROR($C$23/SUMIFS('Job Number'!$I$2:$I$290,'Job Number'!$A$2:$A$290,'Line Performance'!L$1,'Job Number'!$B$2:$B$290,'Line Performance'!$C24,'Job Number'!$E$2:$E$290,'Line Performance'!$A$23),"")</f>
        <v/>
      </c>
      <c r="M24" s="8" t="str">
        <f>IFERROR($C$23/SUMIFS('Job Number'!$I$2:$I$290,'Job Number'!$A$2:$A$290,'Line Performance'!M$1,'Job Number'!$B$2:$B$290,'Line Performance'!$C24,'Job Number'!$E$2:$E$290,'Line Performance'!$A$23),"")</f>
        <v/>
      </c>
      <c r="N24" s="8" t="str">
        <f>IFERROR($C$23/SUMIFS('Job Number'!$I$2:$I$290,'Job Number'!$A$2:$A$290,'Line Performance'!N$1,'Job Number'!$B$2:$B$290,'Line Performance'!$C24,'Job Number'!$E$2:$E$290,'Line Performance'!$A$23),"")</f>
        <v/>
      </c>
      <c r="O24" s="8" t="str">
        <f>IFERROR($C$23/SUMIFS('Job Number'!$I$2:$I$290,'Job Number'!$A$2:$A$290,'Line Performance'!O$1,'Job Number'!$B$2:$B$290,'Line Performance'!$C24,'Job Number'!$E$2:$E$290,'Line Performance'!$A$23),"")</f>
        <v/>
      </c>
      <c r="P24" s="8" t="str">
        <f>IFERROR($C$23/SUMIFS('Job Number'!$I$2:$I$290,'Job Number'!$A$2:$A$290,'Line Performance'!P$1,'Job Number'!$B$2:$B$290,'Line Performance'!$C24,'Job Number'!$E$2:$E$290,'Line Performance'!$A$23),"")</f>
        <v/>
      </c>
      <c r="Q24" s="8" t="str">
        <f>IFERROR($C$23/SUMIFS('Job Number'!$I$2:$I$290,'Job Number'!$A$2:$A$290,'Line Performance'!Q$1,'Job Number'!$B$2:$B$290,'Line Performance'!$C24,'Job Number'!$E$2:$E$290,'Line Performance'!$A$23),"")</f>
        <v/>
      </c>
      <c r="R24" s="8" t="str">
        <f>IFERROR($C$23/SUMIFS('Job Number'!$I$2:$I$290,'Job Number'!$A$2:$A$290,'Line Performance'!R$1,'Job Number'!$B$2:$B$290,'Line Performance'!$C24,'Job Number'!$E$2:$E$290,'Line Performance'!$A$23),"")</f>
        <v/>
      </c>
      <c r="S24" s="8" t="str">
        <f>IFERROR($C$23/SUMIFS('Job Number'!$I$2:$I$290,'Job Number'!$A$2:$A$290,'Line Performance'!S$1,'Job Number'!$B$2:$B$290,'Line Performance'!$C24,'Job Number'!$E$2:$E$290,'Line Performance'!$A$23),"")</f>
        <v/>
      </c>
      <c r="T24" s="8" t="str">
        <f>IFERROR($C$23/SUMIFS('Job Number'!$I$2:$I$290,'Job Number'!$A$2:$A$290,'Line Performance'!T$1,'Job Number'!$B$2:$B$290,'Line Performance'!$C24,'Job Number'!$E$2:$E$290,'Line Performance'!$A$23),"")</f>
        <v/>
      </c>
      <c r="U24" s="8" t="str">
        <f>IFERROR($C$23/SUMIFS('Job Number'!$I$2:$I$290,'Job Number'!$A$2:$A$290,'Line Performance'!U$1,'Job Number'!$B$2:$B$290,'Line Performance'!$C24,'Job Number'!$E$2:$E$290,'Line Performance'!$A$23),"")</f>
        <v/>
      </c>
      <c r="V24" s="8" t="str">
        <f>IFERROR($C$23/SUMIFS('Job Number'!$I$2:$I$290,'Job Number'!$A$2:$A$290,'Line Performance'!V$1,'Job Number'!$B$2:$B$290,'Line Performance'!$C24,'Job Number'!$E$2:$E$290,'Line Performance'!$A$23),"")</f>
        <v/>
      </c>
      <c r="W24" s="8" t="str">
        <f>IFERROR($C$23/SUMIFS('Job Number'!$I$2:$I$290,'Job Number'!$A$2:$A$290,'Line Performance'!W$1,'Job Number'!$B$2:$B$290,'Line Performance'!$C24,'Job Number'!$E$2:$E$290,'Line Performance'!$A$23),"")</f>
        <v/>
      </c>
      <c r="X24" s="8" t="str">
        <f>IFERROR($C$23/SUMIFS('Job Number'!$I$2:$I$290,'Job Number'!$A$2:$A$290,'Line Performance'!X$1,'Job Number'!$B$2:$B$290,'Line Performance'!$C24,'Job Number'!$E$2:$E$290,'Line Performance'!$A$23),"")</f>
        <v/>
      </c>
      <c r="Y24" s="8" t="str">
        <f>IFERROR($C$23/SUMIFS('Job Number'!$I$2:$I$290,'Job Number'!$A$2:$A$290,'Line Performance'!Y$1,'Job Number'!$B$2:$B$290,'Line Performance'!$C24,'Job Number'!$E$2:$E$290,'Line Performance'!$A$23),"")</f>
        <v/>
      </c>
      <c r="Z24" s="8" t="str">
        <f>IFERROR($C$23/SUMIFS('Job Number'!$I$2:$I$290,'Job Number'!$A$2:$A$290,'Line Performance'!Z$1,'Job Number'!$B$2:$B$290,'Line Performance'!$C24,'Job Number'!$E$2:$E$290,'Line Performance'!$A$23),"")</f>
        <v/>
      </c>
      <c r="AA24" s="8" t="str">
        <f>IFERROR($C$23/SUMIFS('Job Number'!$I$2:$I$290,'Job Number'!$A$2:$A$290,'Line Performance'!AA$1,'Job Number'!$B$2:$B$290,'Line Performance'!$C24,'Job Number'!$E$2:$E$290,'Line Performance'!$A$23),"")</f>
        <v/>
      </c>
      <c r="AB24" s="8" t="str">
        <f>IFERROR($C$23/SUMIFS('Job Number'!$I$2:$I$290,'Job Number'!$A$2:$A$290,'Line Performance'!AB$1,'Job Number'!$B$2:$B$290,'Line Performance'!$C24,'Job Number'!$E$2:$E$290,'Line Performance'!$A$23),"")</f>
        <v/>
      </c>
      <c r="AC24" s="8" t="str">
        <f>IFERROR($C$23/SUMIFS('Job Number'!$I$2:$I$290,'Job Number'!$A$2:$A$290,'Line Performance'!AC$1,'Job Number'!$B$2:$B$290,'Line Performance'!$C24,'Job Number'!$E$2:$E$290,'Line Performance'!$A$23),"")</f>
        <v/>
      </c>
      <c r="AD24" s="8" t="str">
        <f>IFERROR($C$23/SUMIFS('Job Number'!$I$2:$I$290,'Job Number'!$A$2:$A$290,'Line Performance'!AD$1,'Job Number'!$B$2:$B$290,'Line Performance'!$C24,'Job Number'!$E$2:$E$290,'Line Performance'!$A$23),"")</f>
        <v/>
      </c>
      <c r="AE24" s="8" t="str">
        <f>IFERROR($C$23/SUMIFS('Job Number'!$I$2:$I$290,'Job Number'!$A$2:$A$290,'Line Performance'!AE$1,'Job Number'!$B$2:$B$290,'Line Performance'!$C24,'Job Number'!$E$2:$E$290,'Line Performance'!$A$23),"")</f>
        <v/>
      </c>
      <c r="AF24" s="8" t="str">
        <f>IFERROR($C$23/SUMIFS('Job Number'!$I$2:$I$290,'Job Number'!$A$2:$A$290,'Line Performance'!AF$1,'Job Number'!$B$2:$B$290,'Line Performance'!$C24,'Job Number'!$E$2:$E$290,'Line Performance'!$A$23),"")</f>
        <v/>
      </c>
      <c r="AG24" s="8" t="str">
        <f>IFERROR($C$23/SUMIFS('Job Number'!$I$2:$I$290,'Job Number'!$A$2:$A$290,'Line Performance'!AG$1,'Job Number'!$B$2:$B$290,'Line Performance'!$C24,'Job Number'!$E$2:$E$290,'Line Performance'!$A$23),"")</f>
        <v/>
      </c>
      <c r="AH24" s="8" t="str">
        <f>IFERROR($C$23/SUMIFS('Job Number'!$I$2:$I$290,'Job Number'!$A$2:$A$290,'Line Performance'!AH$1,'Job Number'!$B$2:$B$290,'Line Performance'!$C24,'Job Number'!$E$2:$E$290,'Line Performance'!$A$23),"")</f>
        <v/>
      </c>
      <c r="AI24" s="8" t="str">
        <f>IFERROR(#REF!/SUMIFS('Job Number'!#REF!,'Job Number'!$A$2:$A$290,'Line Performance'!AI$1,'Job Number'!$B$2:$B$290,'Line Performance'!$C24,'Job Number'!$E$2:$E$290,'Line Performance'!#REF!),"")</f>
        <v/>
      </c>
      <c r="AJ24" s="8" t="str">
        <f>IFERROR(#REF!/SUMIFS('Job Number'!#REF!,'Job Number'!$A$2:$A$290,'Line Performance'!AJ$1,'Job Number'!$B$2:$B$290,'Line Performance'!$C24,'Job Number'!$E$2:$E$290,'Line Performance'!#REF!),"")</f>
        <v/>
      </c>
      <c r="AK24" s="8" t="str">
        <f>IFERROR(#REF!/SUMIFS('Job Number'!#REF!,'Job Number'!$A$2:$A$290,'Line Performance'!AK$1,'Job Number'!$B$2:$B$290,'Line Performance'!$C24,'Job Number'!$E$2:$E$290,'Line Performance'!#REF!),"")</f>
        <v/>
      </c>
      <c r="AL24" s="8" t="str">
        <f>IFERROR(#REF!/SUMIFS('Job Number'!#REF!,'Job Number'!$A$2:$A$290,'Line Performance'!AL$1,'Job Number'!$B$2:$B$290,'Line Performance'!$C24,'Job Number'!$E$2:$E$290,'Line Performance'!#REF!),"")</f>
        <v/>
      </c>
    </row>
    <row r="25" spans="1:38" ht="15" customHeight="1">
      <c r="A25" s="69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W01-04040001</v>
      </c>
      <c r="B26" s="42" t="str">
        <f>'Line Output'!B26</f>
        <v>0,080 UEW</v>
      </c>
      <c r="C26" s="52">
        <f>IFERROR(VLOOKUP(A26,'FG TYPE'!$B:$D,3,FALSE),0)</f>
        <v>13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8" ht="15" customHeight="1">
      <c r="A27" s="69"/>
      <c r="B27" s="5">
        <f>IFERROR(SUM(D27:AG27)/COUNTIF(D27:AG27,"&gt;0"),0)</f>
        <v>1.8858843537414962</v>
      </c>
      <c r="C27" s="53" t="str">
        <f>'Line Output'!C27</f>
        <v>S01</v>
      </c>
      <c r="D27" s="8">
        <f>IFERROR($C$26/SUMIFS('Job Number'!$I$2:$I$290,'Job Number'!$A$2:$A$290,'Line Performance'!D$1,'Job Number'!$B$2:$B$290,'Line Performance'!$C27,'Job Number'!$E$2:$E$290,'Line Performance'!$A$26),"")</f>
        <v>0.65</v>
      </c>
      <c r="E27" s="8">
        <f>IFERROR($C$26/SUMIFS('Job Number'!$I$2:$I$290,'Job Number'!$A$2:$A$290,'Line Performance'!E$1,'Job Number'!$B$2:$B$290,'Line Performance'!$C27,'Job Number'!$E$2:$E$290,'Line Performance'!$A$26),"")</f>
        <v>0.8666666666666667</v>
      </c>
      <c r="F27" s="8" t="str">
        <f>IFERROR($C$26/SUMIFS('Job Number'!$I$2:$I$290,'Job Number'!$A$2:$A$290,'Line Performance'!F$1,'Job Number'!$B$2:$B$290,'Line Performance'!$C27,'Job Number'!$E$2:$E$290,'Line Performance'!$A$26),"")</f>
        <v/>
      </c>
      <c r="G27" s="8">
        <f>IFERROR($C$26/SUMIFS('Job Number'!$I$2:$I$290,'Job Number'!$A$2:$A$290,'Line Performance'!G$1,'Job Number'!$B$2:$B$290,'Line Performance'!$C27,'Job Number'!$E$2:$E$290,'Line Performance'!$A$26),"")</f>
        <v>13</v>
      </c>
      <c r="H27" s="8" t="str">
        <f>IFERROR($C$26/SUMIFS('Job Number'!$I$2:$I$290,'Job Number'!$A$2:$A$290,'Line Performance'!H$1,'Job Number'!$B$2:$B$290,'Line Performance'!$C27,'Job Number'!$E$2:$E$290,'Line Performance'!$A$26),"")</f>
        <v/>
      </c>
      <c r="I27" s="8" t="str">
        <f>IFERROR($C$26/SUMIFS('Job Number'!$I$2:$I$290,'Job Number'!$A$2:$A$290,'Line Performance'!I$1,'Job Number'!$B$2:$B$290,'Line Performance'!$C27,'Job Number'!$E$2:$E$290,'Line Performance'!$A$26),"")</f>
        <v/>
      </c>
      <c r="J27" s="8" t="str">
        <f>IFERROR($C$26/SUMIFS('Job Number'!$I$2:$I$290,'Job Number'!$A$2:$A$290,'Line Performance'!J$1,'Job Number'!$B$2:$B$290,'Line Performance'!$C27,'Job Number'!$E$2:$E$290,'Line Performance'!$A$26),"")</f>
        <v/>
      </c>
      <c r="K27" s="8" t="str">
        <f>IFERROR($C$26/SUMIFS('Job Number'!$I$2:$I$290,'Job Number'!$A$2:$A$290,'Line Performance'!K$1,'Job Number'!$B$2:$B$290,'Line Performance'!$C27,'Job Number'!$E$2:$E$290,'Line Performance'!$A$26),"")</f>
        <v/>
      </c>
      <c r="L27" s="8" t="str">
        <f>IFERROR($C$26/SUMIFS('Job Number'!$I$2:$I$290,'Job Number'!$A$2:$A$290,'Line Performance'!L$1,'Job Number'!$B$2:$B$290,'Line Performance'!$C27,'Job Number'!$E$2:$E$290,'Line Performance'!$A$26),"")</f>
        <v/>
      </c>
      <c r="M27" s="8" t="str">
        <f>IFERROR($C$26/SUMIFS('Job Number'!$I$2:$I$290,'Job Number'!$A$2:$A$290,'Line Performance'!M$1,'Job Number'!$B$2:$B$290,'Line Performance'!$C27,'Job Number'!$E$2:$E$290,'Line Performance'!$A$26),"")</f>
        <v/>
      </c>
      <c r="N27" s="8" t="str">
        <f>IFERROR($C$26/SUMIFS('Job Number'!$I$2:$I$290,'Job Number'!$A$2:$A$290,'Line Performance'!N$1,'Job Number'!$B$2:$B$290,'Line Performance'!$C27,'Job Number'!$E$2:$E$290,'Line Performance'!$A$26),"")</f>
        <v/>
      </c>
      <c r="O27" s="8">
        <f>IFERROR($C$26/SUMIFS('Job Number'!$I$2:$I$290,'Job Number'!$A$2:$A$290,'Line Performance'!O$1,'Job Number'!$B$2:$B$290,'Line Performance'!$C27,'Job Number'!$E$2:$E$290,'Line Performance'!$A$26),"")</f>
        <v>0.9285714285714286</v>
      </c>
      <c r="P27" s="8">
        <f>IFERROR($C$26/SUMIFS('Job Number'!$I$2:$I$290,'Job Number'!$A$2:$A$290,'Line Performance'!P$1,'Job Number'!$B$2:$B$290,'Line Performance'!$C27,'Job Number'!$E$2:$E$290,'Line Performance'!$A$26),"")</f>
        <v>0.9285714285714286</v>
      </c>
      <c r="Q27" s="8">
        <f>IFERROR($C$26/SUMIFS('Job Number'!$I$2:$I$290,'Job Number'!$A$2:$A$290,'Line Performance'!Q$1,'Job Number'!$B$2:$B$290,'Line Performance'!$C27,'Job Number'!$E$2:$E$290,'Line Performance'!$A$26),"")</f>
        <v>2.1666666666666665</v>
      </c>
      <c r="R27" s="8" t="str">
        <f>IFERROR($C$26/SUMIFS('Job Number'!$I$2:$I$290,'Job Number'!$A$2:$A$290,'Line Performance'!R$1,'Job Number'!$B$2:$B$290,'Line Performance'!$C27,'Job Number'!$E$2:$E$290,'Line Performance'!$A$26),"")</f>
        <v/>
      </c>
      <c r="S27" s="8" t="str">
        <f>IFERROR($C$26/SUMIFS('Job Number'!$I$2:$I$290,'Job Number'!$A$2:$A$290,'Line Performance'!S$1,'Job Number'!$B$2:$B$290,'Line Performance'!$C27,'Job Number'!$E$2:$E$290,'Line Performance'!$A$26),"")</f>
        <v/>
      </c>
      <c r="T27" s="8" t="str">
        <f>IFERROR($C$26/SUMIFS('Job Number'!$I$2:$I$290,'Job Number'!$A$2:$A$290,'Line Performance'!T$1,'Job Number'!$B$2:$B$290,'Line Performance'!$C27,'Job Number'!$E$2:$E$290,'Line Performance'!$A$26),"")</f>
        <v/>
      </c>
      <c r="U27" s="8" t="str">
        <f>IFERROR($C$26/SUMIFS('Job Number'!$I$2:$I$290,'Job Number'!$A$2:$A$290,'Line Performance'!U$1,'Job Number'!$B$2:$B$290,'Line Performance'!$C27,'Job Number'!$E$2:$E$290,'Line Performance'!$A$26),"")</f>
        <v/>
      </c>
      <c r="V27" s="8">
        <f>IFERROR($C$26/SUMIFS('Job Number'!$I$2:$I$290,'Job Number'!$A$2:$A$290,'Line Performance'!V$1,'Job Number'!$B$2:$B$290,'Line Performance'!$C27,'Job Number'!$E$2:$E$290,'Line Performance'!$A$26),"")</f>
        <v>1.3</v>
      </c>
      <c r="W27" s="8">
        <f>IFERROR($C$26/SUMIFS('Job Number'!$I$2:$I$290,'Job Number'!$A$2:$A$290,'Line Performance'!W$1,'Job Number'!$B$2:$B$290,'Line Performance'!$C27,'Job Number'!$E$2:$E$290,'Line Performance'!$A$26),"")</f>
        <v>0.9285714285714286</v>
      </c>
      <c r="X27" s="8">
        <f>IFERROR($C$26/SUMIFS('Job Number'!$I$2:$I$290,'Job Number'!$A$2:$A$290,'Line Performance'!X$1,'Job Number'!$B$2:$B$290,'Line Performance'!$C27,'Job Number'!$E$2:$E$290,'Line Performance'!$A$26),"")</f>
        <v>1.3</v>
      </c>
      <c r="Y27" s="8">
        <f>IFERROR($C$26/SUMIFS('Job Number'!$I$2:$I$290,'Job Number'!$A$2:$A$290,'Line Performance'!Y$1,'Job Number'!$B$2:$B$290,'Line Performance'!$C27,'Job Number'!$E$2:$E$290,'Line Performance'!$A$26),"")</f>
        <v>1.0833333333333333</v>
      </c>
      <c r="Z27" s="8" t="str">
        <f>IFERROR($C$26/SUMIFS('Job Number'!$I$2:$I$290,'Job Number'!$A$2:$A$290,'Line Performance'!Z$1,'Job Number'!$B$2:$B$290,'Line Performance'!$C27,'Job Number'!$E$2:$E$290,'Line Performance'!$A$26),"")</f>
        <v/>
      </c>
      <c r="AA27" s="8" t="str">
        <f>IFERROR($C$26/SUMIFS('Job Number'!$I$2:$I$290,'Job Number'!$A$2:$A$290,'Line Performance'!AA$1,'Job Number'!$B$2:$B$290,'Line Performance'!$C27,'Job Number'!$E$2:$E$290,'Line Performance'!$A$26),"")</f>
        <v/>
      </c>
      <c r="AB27" s="8">
        <f>IFERROR($C$26/SUMIFS('Job Number'!$I$2:$I$290,'Job Number'!$A$2:$A$290,'Line Performance'!AB$1,'Job Number'!$B$2:$B$290,'Line Performance'!$C27,'Job Number'!$E$2:$E$290,'Line Performance'!$A$26),"")</f>
        <v>0.65</v>
      </c>
      <c r="AC27" s="8">
        <f>IFERROR($C$26/SUMIFS('Job Number'!$I$2:$I$290,'Job Number'!$A$2:$A$290,'Line Performance'!AC$1,'Job Number'!$B$2:$B$290,'Line Performance'!$C27,'Job Number'!$E$2:$E$290,'Line Performance'!$A$26),"")</f>
        <v>0.65</v>
      </c>
      <c r="AD27" s="8">
        <f>IFERROR($C$26/SUMIFS('Job Number'!$I$2:$I$290,'Job Number'!$A$2:$A$290,'Line Performance'!AD$1,'Job Number'!$B$2:$B$290,'Line Performance'!$C27,'Job Number'!$E$2:$E$290,'Line Performance'!$A$26),"")</f>
        <v>0.65</v>
      </c>
      <c r="AE27" s="8">
        <f>IFERROR($C$26/SUMIFS('Job Number'!$I$2:$I$290,'Job Number'!$A$2:$A$290,'Line Performance'!AE$1,'Job Number'!$B$2:$B$290,'Line Performance'!$C27,'Job Number'!$E$2:$E$290,'Line Performance'!$A$26),"")</f>
        <v>1.3</v>
      </c>
      <c r="AF27" s="8" t="str">
        <f>IFERROR($C$26/SUMIFS('Job Number'!$I$2:$I$290,'Job Number'!$A$2:$A$290,'Line Performance'!AF$1,'Job Number'!$B$2:$B$290,'Line Performance'!$C27,'Job Number'!$E$2:$E$290,'Line Performance'!$A$26),"")</f>
        <v/>
      </c>
      <c r="AG27" s="8" t="str">
        <f>IFERROR($C$26/SUMIFS('Job Number'!$I$2:$I$290,'Job Number'!$A$2:$A$290,'Line Performance'!AG$1,'Job Number'!$B$2:$B$290,'Line Performance'!$C27,'Job Number'!$E$2:$E$290,'Line Performance'!$A$26),"")</f>
        <v/>
      </c>
      <c r="AH27" s="8" t="str">
        <f>IFERROR($C$26/SUMIFS('Job Number'!$I$2:$I$290,'Job Number'!$A$2:$A$290,'Line Performance'!AH$1,'Job Number'!$B$2:$B$290,'Line Performance'!$C27,'Job Number'!$E$2:$E$290,'Line Performance'!$A$26),"")</f>
        <v/>
      </c>
      <c r="AI27" s="8" t="str">
        <f>IFERROR(#REF!/SUMIFS('Job Number'!#REF!,'Job Number'!$A$2:$A$290,'Line Performance'!AI$1,'Job Number'!$B$2:$B$290,'Line Performance'!$C27,'Job Number'!$E$2:$E$290,'Line Performance'!#REF!),"")</f>
        <v/>
      </c>
      <c r="AJ27" s="8" t="str">
        <f>IFERROR(#REF!/SUMIFS('Job Number'!#REF!,'Job Number'!$A$2:$A$290,'Line Performance'!AJ$1,'Job Number'!$B$2:$B$290,'Line Performance'!$C27,'Job Number'!$E$2:$E$290,'Line Performance'!#REF!),"")</f>
        <v/>
      </c>
      <c r="AK27" s="8" t="str">
        <f>IFERROR(#REF!/SUMIFS('Job Number'!#REF!,'Job Number'!$A$2:$A$290,'Line Performance'!AK$1,'Job Number'!$B$2:$B$290,'Line Performance'!$C27,'Job Number'!$E$2:$E$290,'Line Performance'!#REF!),"")</f>
        <v/>
      </c>
      <c r="AL27" s="8" t="str">
        <f>IFERROR(#REF!/SUMIFS('Job Number'!#REF!,'Job Number'!$A$2:$A$290,'Line Performance'!AL$1,'Job Number'!$B$2:$B$290,'Line Performance'!$C27,'Job Number'!$E$2:$E$290,'Line Performance'!#REF!),"")</f>
        <v/>
      </c>
    </row>
    <row r="28" spans="1:38" ht="15" customHeight="1">
      <c r="A28" s="69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W01-04040011-Y</v>
      </c>
      <c r="B29" s="42" t="str">
        <f>'Line Output'!B29</f>
        <v>0,080 T</v>
      </c>
      <c r="C29" s="52">
        <f>IFERROR(VLOOKUP(A29,'FG TYPE'!$B:$D,3,FALSE),0)</f>
        <v>15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8" ht="15" customHeight="1">
      <c r="A30" s="69"/>
      <c r="B30" s="5">
        <f>IFERROR(SUM(D30:AG30)/COUNTIF(D30:AG30,"&gt;0"),0)</f>
        <v>7.1388888888888893</v>
      </c>
      <c r="C30" s="53" t="str">
        <f>'Line Output'!C30</f>
        <v>S01</v>
      </c>
      <c r="D30" s="8" t="str">
        <f>IFERROR($C$29/SUMIFS('Job Number'!$I$2:$I$290,'Job Number'!$A$2:$A$290,'Line Performance'!D$1,'Job Number'!$B$2:$B$290,'Line Performance'!$C30,'Job Number'!$E$2:$E$290,'Line Performance'!$A$29),"")</f>
        <v/>
      </c>
      <c r="E30" s="8" t="str">
        <f>IFERROR($C$29/SUMIFS('Job Number'!$I$2:$I$290,'Job Number'!$A$2:$A$290,'Line Performance'!E$1,'Job Number'!$B$2:$B$290,'Line Performance'!$C30,'Job Number'!$E$2:$E$290,'Line Performance'!$A$29),"")</f>
        <v/>
      </c>
      <c r="F30" s="8" t="str">
        <f>IFERROR($C$29/SUMIFS('Job Number'!$I$2:$I$290,'Job Number'!$A$2:$A$290,'Line Performance'!F$1,'Job Number'!$B$2:$B$290,'Line Performance'!$C30,'Job Number'!$E$2:$E$290,'Line Performance'!$A$29),"")</f>
        <v/>
      </c>
      <c r="G30" s="8" t="str">
        <f>IFERROR($C$29/SUMIFS('Job Number'!$I$2:$I$290,'Job Number'!$A$2:$A$290,'Line Performance'!G$1,'Job Number'!$B$2:$B$290,'Line Performance'!$C30,'Job Number'!$E$2:$E$290,'Line Performance'!$A$29),"")</f>
        <v/>
      </c>
      <c r="H30" s="8">
        <f>IFERROR($C$29/SUMIFS('Job Number'!$I$2:$I$290,'Job Number'!$A$2:$A$290,'Line Performance'!H$1,'Job Number'!$B$2:$B$290,'Line Performance'!$C30,'Job Number'!$E$2:$E$290,'Line Performance'!$A$29),"")</f>
        <v>15</v>
      </c>
      <c r="I30" s="8">
        <f>IFERROR($C$29/SUMIFS('Job Number'!$I$2:$I$290,'Job Number'!$A$2:$A$290,'Line Performance'!I$1,'Job Number'!$B$2:$B$290,'Line Performance'!$C30,'Job Number'!$E$2:$E$290,'Line Performance'!$A$29),"")</f>
        <v>15</v>
      </c>
      <c r="J30" s="8" t="str">
        <f>IFERROR($C$29/SUMIFS('Job Number'!$I$2:$I$290,'Job Number'!$A$2:$A$290,'Line Performance'!J$1,'Job Number'!$B$2:$B$290,'Line Performance'!$C30,'Job Number'!$E$2:$E$290,'Line Performance'!$A$29),"")</f>
        <v/>
      </c>
      <c r="K30" s="8">
        <f>IFERROR($C$29/SUMIFS('Job Number'!$I$2:$I$290,'Job Number'!$A$2:$A$290,'Line Performance'!K$1,'Job Number'!$B$2:$B$290,'Line Performance'!$C30,'Job Number'!$E$2:$E$290,'Line Performance'!$A$29),"")</f>
        <v>10</v>
      </c>
      <c r="L30" s="8" t="str">
        <f>IFERROR($C$29/SUMIFS('Job Number'!$I$2:$I$290,'Job Number'!$A$2:$A$290,'Line Performance'!L$1,'Job Number'!$B$2:$B$290,'Line Performance'!$C30,'Job Number'!$E$2:$E$290,'Line Performance'!$A$29),"")</f>
        <v/>
      </c>
      <c r="M30" s="8" t="str">
        <f>IFERROR($C$29/SUMIFS('Job Number'!$I$2:$I$290,'Job Number'!$A$2:$A$290,'Line Performance'!M$1,'Job Number'!$B$2:$B$290,'Line Performance'!$C30,'Job Number'!$E$2:$E$290,'Line Performance'!$A$29),"")</f>
        <v/>
      </c>
      <c r="N30" s="8" t="str">
        <f>IFERROR($C$29/SUMIFS('Job Number'!$I$2:$I$290,'Job Number'!$A$2:$A$290,'Line Performance'!N$1,'Job Number'!$B$2:$B$290,'Line Performance'!$C30,'Job Number'!$E$2:$E$290,'Line Performance'!$A$29),"")</f>
        <v/>
      </c>
      <c r="O30" s="8" t="str">
        <f>IFERROR($C$29/SUMIFS('Job Number'!$I$2:$I$290,'Job Number'!$A$2:$A$290,'Line Performance'!O$1,'Job Number'!$B$2:$B$290,'Line Performance'!$C30,'Job Number'!$E$2:$E$290,'Line Performance'!$A$29),"")</f>
        <v/>
      </c>
      <c r="P30" s="8" t="str">
        <f>IFERROR($C$29/SUMIFS('Job Number'!$I$2:$I$290,'Job Number'!$A$2:$A$290,'Line Performance'!P$1,'Job Number'!$B$2:$B$290,'Line Performance'!$C30,'Job Number'!$E$2:$E$290,'Line Performance'!$A$29),"")</f>
        <v/>
      </c>
      <c r="Q30" s="8" t="str">
        <f>IFERROR($C$29/SUMIFS('Job Number'!$I$2:$I$290,'Job Number'!$A$2:$A$290,'Line Performance'!Q$1,'Job Number'!$B$2:$B$290,'Line Performance'!$C30,'Job Number'!$E$2:$E$290,'Line Performance'!$A$29),"")</f>
        <v/>
      </c>
      <c r="R30" s="8" t="str">
        <f>IFERROR($C$29/SUMIFS('Job Number'!$I$2:$I$290,'Job Number'!$A$2:$A$290,'Line Performance'!R$1,'Job Number'!$B$2:$B$290,'Line Performance'!$C30,'Job Number'!$E$2:$E$290,'Line Performance'!$A$29),"")</f>
        <v/>
      </c>
      <c r="S30" s="8" t="str">
        <f>IFERROR($C$29/SUMIFS('Job Number'!$I$2:$I$290,'Job Number'!$A$2:$A$290,'Line Performance'!S$1,'Job Number'!$B$2:$B$290,'Line Performance'!$C30,'Job Number'!$E$2:$E$290,'Line Performance'!$A$29),"")</f>
        <v/>
      </c>
      <c r="T30" s="8" t="str">
        <f>IFERROR($C$29/SUMIFS('Job Number'!$I$2:$I$290,'Job Number'!$A$2:$A$290,'Line Performance'!T$1,'Job Number'!$B$2:$B$290,'Line Performance'!$C30,'Job Number'!$E$2:$E$290,'Line Performance'!$A$29),"")</f>
        <v/>
      </c>
      <c r="U30" s="8" t="str">
        <f>IFERROR($C$29/SUMIFS('Job Number'!$I$2:$I$290,'Job Number'!$A$2:$A$290,'Line Performance'!U$1,'Job Number'!$B$2:$B$290,'Line Performance'!$C30,'Job Number'!$E$2:$E$290,'Line Performance'!$A$29),"")</f>
        <v/>
      </c>
      <c r="V30" s="8" t="str">
        <f>IFERROR($C$29/SUMIFS('Job Number'!$I$2:$I$290,'Job Number'!$A$2:$A$290,'Line Performance'!V$1,'Job Number'!$B$2:$B$290,'Line Performance'!$C30,'Job Number'!$E$2:$E$290,'Line Performance'!$A$29),"")</f>
        <v/>
      </c>
      <c r="W30" s="8" t="str">
        <f>IFERROR($C$29/SUMIFS('Job Number'!$I$2:$I$290,'Job Number'!$A$2:$A$290,'Line Performance'!W$1,'Job Number'!$B$2:$B$290,'Line Performance'!$C30,'Job Number'!$E$2:$E$290,'Line Performance'!$A$29),"")</f>
        <v/>
      </c>
      <c r="X30" s="8">
        <f>IFERROR($C$29/SUMIFS('Job Number'!$I$2:$I$290,'Job Number'!$A$2:$A$290,'Line Performance'!X$1,'Job Number'!$B$2:$B$290,'Line Performance'!$C30,'Job Number'!$E$2:$E$290,'Line Performance'!$A$29),"")</f>
        <v>5</v>
      </c>
      <c r="Y30" s="8">
        <f>IFERROR($C$29/SUMIFS('Job Number'!$I$2:$I$290,'Job Number'!$A$2:$A$290,'Line Performance'!Y$1,'Job Number'!$B$2:$B$290,'Line Performance'!$C30,'Job Number'!$E$2:$E$290,'Line Performance'!$A$29),"")</f>
        <v>3.75</v>
      </c>
      <c r="Z30" s="8" t="str">
        <f>IFERROR($C$29/SUMIFS('Job Number'!$I$2:$I$290,'Job Number'!$A$2:$A$290,'Line Performance'!Z$1,'Job Number'!$B$2:$B$290,'Line Performance'!$C30,'Job Number'!$E$2:$E$290,'Line Performance'!$A$29),"")</f>
        <v/>
      </c>
      <c r="AA30" s="8" t="str">
        <f>IFERROR($C$29/SUMIFS('Job Number'!$I$2:$I$290,'Job Number'!$A$2:$A$290,'Line Performance'!AA$1,'Job Number'!$B$2:$B$290,'Line Performance'!$C30,'Job Number'!$E$2:$E$290,'Line Performance'!$A$29),"")</f>
        <v/>
      </c>
      <c r="AB30" s="8">
        <f>IFERROR($C$29/SUMIFS('Job Number'!$I$2:$I$290,'Job Number'!$A$2:$A$290,'Line Performance'!AB$1,'Job Number'!$B$2:$B$290,'Line Performance'!$C30,'Job Number'!$E$2:$E$290,'Line Performance'!$A$29),"")</f>
        <v>3</v>
      </c>
      <c r="AC30" s="8">
        <f>IFERROR($C$29/SUMIFS('Job Number'!$I$2:$I$290,'Job Number'!$A$2:$A$290,'Line Performance'!AC$1,'Job Number'!$B$2:$B$290,'Line Performance'!$C30,'Job Number'!$E$2:$E$290,'Line Performance'!$A$29),"")</f>
        <v>3.75</v>
      </c>
      <c r="AD30" s="8">
        <f>IFERROR($C$29/SUMIFS('Job Number'!$I$2:$I$290,'Job Number'!$A$2:$A$290,'Line Performance'!AD$1,'Job Number'!$B$2:$B$290,'Line Performance'!$C30,'Job Number'!$E$2:$E$290,'Line Performance'!$A$29),"")</f>
        <v>3.75</v>
      </c>
      <c r="AE30" s="8">
        <f>IFERROR($C$29/SUMIFS('Job Number'!$I$2:$I$290,'Job Number'!$A$2:$A$290,'Line Performance'!AE$1,'Job Number'!$B$2:$B$290,'Line Performance'!$C30,'Job Number'!$E$2:$E$290,'Line Performance'!$A$29),"")</f>
        <v>5</v>
      </c>
      <c r="AF30" s="8" t="str">
        <f>IFERROR($C$29/SUMIFS('Job Number'!$I$2:$I$290,'Job Number'!$A$2:$A$290,'Line Performance'!AF$1,'Job Number'!$B$2:$B$290,'Line Performance'!$C30,'Job Number'!$E$2:$E$290,'Line Performance'!$A$29),"")</f>
        <v/>
      </c>
      <c r="AG30" s="8" t="str">
        <f>IFERROR($C$29/SUMIFS('Job Number'!$I$2:$I$290,'Job Number'!$A$2:$A$290,'Line Performance'!AG$1,'Job Number'!$B$2:$B$290,'Line Performance'!$C30,'Job Number'!$E$2:$E$290,'Line Performance'!$A$29),"")</f>
        <v/>
      </c>
      <c r="AH30" s="8" t="str">
        <f>IFERROR($C$29/SUMIFS('Job Number'!$I$2:$I$290,'Job Number'!$A$2:$A$290,'Line Performance'!AH$1,'Job Number'!$B$2:$B$290,'Line Performance'!$C30,'Job Number'!$E$2:$E$290,'Line Performance'!$A$29),"")</f>
        <v/>
      </c>
      <c r="AI30" s="8" t="str">
        <f>IFERROR(#REF!/SUMIFS('Job Number'!#REF!,'Job Number'!$A$2:$A$290,'Line Performance'!AI$1,'Job Number'!$B$2:$B$290,'Line Performance'!$C30,'Job Number'!$E$2:$E$290,'Line Performance'!#REF!),"")</f>
        <v/>
      </c>
      <c r="AJ30" s="8" t="str">
        <f>IFERROR(#REF!/SUMIFS('Job Number'!#REF!,'Job Number'!$A$2:$A$290,'Line Performance'!AJ$1,'Job Number'!$B$2:$B$290,'Line Performance'!$C30,'Job Number'!$E$2:$E$290,'Line Performance'!#REF!),"")</f>
        <v/>
      </c>
      <c r="AK30" s="8" t="str">
        <f>IFERROR(#REF!/SUMIFS('Job Number'!#REF!,'Job Number'!$A$2:$A$290,'Line Performance'!AK$1,'Job Number'!$B$2:$B$290,'Line Performance'!$C30,'Job Number'!$E$2:$E$290,'Line Performance'!#REF!),"")</f>
        <v/>
      </c>
      <c r="AL30" s="8" t="str">
        <f>IFERROR(#REF!/SUMIFS('Job Number'!#REF!,'Job Number'!$A$2:$A$290,'Line Performance'!AL$1,'Job Number'!$B$2:$B$290,'Line Performance'!$C30,'Job Number'!$E$2:$E$290,'Line Performance'!#REF!),"")</f>
        <v/>
      </c>
    </row>
    <row r="31" spans="1:38" ht="15" customHeight="1">
      <c r="A31" s="69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W01-04040013-Y</v>
      </c>
      <c r="B32" s="42" t="str">
        <f>'Line Output'!B32</f>
        <v>0,254 T</v>
      </c>
      <c r="C32" s="52">
        <f>IFERROR(VLOOKUP(A32,'FG TYPE'!$B:$D,3,FALSE),0)</f>
        <v>127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8" ht="15" customHeight="1">
      <c r="A33" s="69"/>
      <c r="B33" s="5">
        <f>IFERROR(SUM(D33:AG33)/COUNTIF(D33:AG33,"&gt;0"),0)</f>
        <v>0</v>
      </c>
      <c r="C33" s="53" t="str">
        <f>'Line Output'!C33</f>
        <v>S01</v>
      </c>
      <c r="D33" s="8" t="str">
        <f>IFERROR($C$32/SUMIFS('Job Number'!$I$2:$I$290,'Job Number'!$A$2:$A$290,'Line Performance'!D$1,'Job Number'!$B$2:$B$290,'Line Performance'!$C33,'Job Number'!$E$2:$E$290,'Line Performance'!$A$32),"")</f>
        <v/>
      </c>
      <c r="E33" s="8" t="str">
        <f>IFERROR($C$32/SUMIFS('Job Number'!$I$2:$I$290,'Job Number'!$A$2:$A$290,'Line Performance'!E$1,'Job Number'!$B$2:$B$290,'Line Performance'!$C33,'Job Number'!$E$2:$E$290,'Line Performance'!$A$32),"")</f>
        <v/>
      </c>
      <c r="F33" s="8" t="str">
        <f>IFERROR($C$32/SUMIFS('Job Number'!$I$2:$I$290,'Job Number'!$A$2:$A$290,'Line Performance'!F$1,'Job Number'!$B$2:$B$290,'Line Performance'!$C33,'Job Number'!$E$2:$E$290,'Line Performance'!$A$32),"")</f>
        <v/>
      </c>
      <c r="G33" s="8" t="str">
        <f>IFERROR($C$32/SUMIFS('Job Number'!$I$2:$I$290,'Job Number'!$A$2:$A$290,'Line Performance'!G$1,'Job Number'!$B$2:$B$290,'Line Performance'!$C33,'Job Number'!$E$2:$E$290,'Line Performance'!$A$32),"")</f>
        <v/>
      </c>
      <c r="H33" s="8" t="str">
        <f>IFERROR($C$32/SUMIFS('Job Number'!$I$2:$I$290,'Job Number'!$A$2:$A$290,'Line Performance'!H$1,'Job Number'!$B$2:$B$290,'Line Performance'!$C33,'Job Number'!$E$2:$E$290,'Line Performance'!$A$32),"")</f>
        <v/>
      </c>
      <c r="I33" s="8" t="str">
        <f>IFERROR($C$32/SUMIFS('Job Number'!$I$2:$I$290,'Job Number'!$A$2:$A$290,'Line Performance'!I$1,'Job Number'!$B$2:$B$290,'Line Performance'!$C33,'Job Number'!$E$2:$E$290,'Line Performance'!$A$32),"")</f>
        <v/>
      </c>
      <c r="J33" s="8" t="str">
        <f>IFERROR($C$32/SUMIFS('Job Number'!$I$2:$I$290,'Job Number'!$A$2:$A$290,'Line Performance'!J$1,'Job Number'!$B$2:$B$290,'Line Performance'!$C33,'Job Number'!$E$2:$E$290,'Line Performance'!$A$32),"")</f>
        <v/>
      </c>
      <c r="K33" s="8" t="str">
        <f>IFERROR($C$32/SUMIFS('Job Number'!$I$2:$I$290,'Job Number'!$A$2:$A$290,'Line Performance'!K$1,'Job Number'!$B$2:$B$290,'Line Performance'!$C33,'Job Number'!$E$2:$E$290,'Line Performance'!$A$32),"")</f>
        <v/>
      </c>
      <c r="L33" s="8" t="str">
        <f>IFERROR($C$32/SUMIFS('Job Number'!$I$2:$I$290,'Job Number'!$A$2:$A$290,'Line Performance'!L$1,'Job Number'!$B$2:$B$290,'Line Performance'!$C33,'Job Number'!$E$2:$E$290,'Line Performance'!$A$32),"")</f>
        <v/>
      </c>
      <c r="M33" s="8" t="str">
        <f>IFERROR($C$32/SUMIFS('Job Number'!$I$2:$I$290,'Job Number'!$A$2:$A$290,'Line Performance'!M$1,'Job Number'!$B$2:$B$290,'Line Performance'!$C33,'Job Number'!$E$2:$E$290,'Line Performance'!$A$32),"")</f>
        <v/>
      </c>
      <c r="N33" s="8" t="str">
        <f>IFERROR($C$32/SUMIFS('Job Number'!$I$2:$I$290,'Job Number'!$A$2:$A$290,'Line Performance'!N$1,'Job Number'!$B$2:$B$290,'Line Performance'!$C33,'Job Number'!$E$2:$E$290,'Line Performance'!$A$32),"")</f>
        <v/>
      </c>
      <c r="O33" s="8" t="str">
        <f>IFERROR($C$32/SUMIFS('Job Number'!$I$2:$I$290,'Job Number'!$A$2:$A$290,'Line Performance'!O$1,'Job Number'!$B$2:$B$290,'Line Performance'!$C33,'Job Number'!$E$2:$E$290,'Line Performance'!$A$32),"")</f>
        <v/>
      </c>
      <c r="P33" s="8" t="str">
        <f>IFERROR($C$32/SUMIFS('Job Number'!$I$2:$I$290,'Job Number'!$A$2:$A$290,'Line Performance'!P$1,'Job Number'!$B$2:$B$290,'Line Performance'!$C33,'Job Number'!$E$2:$E$290,'Line Performance'!$A$32),"")</f>
        <v/>
      </c>
      <c r="Q33" s="8" t="str">
        <f>IFERROR($C$32/SUMIFS('Job Number'!$I$2:$I$290,'Job Number'!$A$2:$A$290,'Line Performance'!Q$1,'Job Number'!$B$2:$B$290,'Line Performance'!$C33,'Job Number'!$E$2:$E$290,'Line Performance'!$A$32),"")</f>
        <v/>
      </c>
      <c r="R33" s="8" t="str">
        <f>IFERROR($C$32/SUMIFS('Job Number'!$I$2:$I$290,'Job Number'!$A$2:$A$290,'Line Performance'!R$1,'Job Number'!$B$2:$B$290,'Line Performance'!$C33,'Job Number'!$E$2:$E$290,'Line Performance'!$A$32),"")</f>
        <v/>
      </c>
      <c r="S33" s="8" t="str">
        <f>IFERROR($C$32/SUMIFS('Job Number'!$I$2:$I$290,'Job Number'!$A$2:$A$290,'Line Performance'!S$1,'Job Number'!$B$2:$B$290,'Line Performance'!$C33,'Job Number'!$E$2:$E$290,'Line Performance'!$A$32),"")</f>
        <v/>
      </c>
      <c r="T33" s="8" t="str">
        <f>IFERROR($C$32/SUMIFS('Job Number'!$I$2:$I$290,'Job Number'!$A$2:$A$290,'Line Performance'!T$1,'Job Number'!$B$2:$B$290,'Line Performance'!$C33,'Job Number'!$E$2:$E$290,'Line Performance'!$A$32),"")</f>
        <v/>
      </c>
      <c r="U33" s="8" t="str">
        <f>IFERROR($C$32/SUMIFS('Job Number'!$I$2:$I$290,'Job Number'!$A$2:$A$290,'Line Performance'!U$1,'Job Number'!$B$2:$B$290,'Line Performance'!$C33,'Job Number'!$E$2:$E$290,'Line Performance'!$A$32),"")</f>
        <v/>
      </c>
      <c r="V33" s="8" t="str">
        <f>IFERROR($C$32/SUMIFS('Job Number'!$I$2:$I$290,'Job Number'!$A$2:$A$290,'Line Performance'!V$1,'Job Number'!$B$2:$B$290,'Line Performance'!$C33,'Job Number'!$E$2:$E$290,'Line Performance'!$A$32),"")</f>
        <v/>
      </c>
      <c r="W33" s="8" t="str">
        <f>IFERROR($C$32/SUMIFS('Job Number'!$I$2:$I$290,'Job Number'!$A$2:$A$290,'Line Performance'!W$1,'Job Number'!$B$2:$B$290,'Line Performance'!$C33,'Job Number'!$E$2:$E$290,'Line Performance'!$A$32),"")</f>
        <v/>
      </c>
      <c r="X33" s="8" t="str">
        <f>IFERROR($C$32/SUMIFS('Job Number'!$I$2:$I$290,'Job Number'!$A$2:$A$290,'Line Performance'!X$1,'Job Number'!$B$2:$B$290,'Line Performance'!$C33,'Job Number'!$E$2:$E$290,'Line Performance'!$A$32),"")</f>
        <v/>
      </c>
      <c r="Y33" s="8" t="str">
        <f>IFERROR($C$32/SUMIFS('Job Number'!$I$2:$I$290,'Job Number'!$A$2:$A$290,'Line Performance'!Y$1,'Job Number'!$B$2:$B$290,'Line Performance'!$C33,'Job Number'!$E$2:$E$290,'Line Performance'!$A$32),"")</f>
        <v/>
      </c>
      <c r="Z33" s="8" t="str">
        <f>IFERROR($C$32/SUMIFS('Job Number'!$I$2:$I$290,'Job Number'!$A$2:$A$290,'Line Performance'!Z$1,'Job Number'!$B$2:$B$290,'Line Performance'!$C33,'Job Number'!$E$2:$E$290,'Line Performance'!$A$32),"")</f>
        <v/>
      </c>
      <c r="AA33" s="8" t="str">
        <f>IFERROR($C$32/SUMIFS('Job Number'!$I$2:$I$290,'Job Number'!$A$2:$A$290,'Line Performance'!AA$1,'Job Number'!$B$2:$B$290,'Line Performance'!$C33,'Job Number'!$E$2:$E$290,'Line Performance'!$A$32),"")</f>
        <v/>
      </c>
      <c r="AB33" s="8" t="str">
        <f>IFERROR($C$32/SUMIFS('Job Number'!$I$2:$I$290,'Job Number'!$A$2:$A$290,'Line Performance'!AB$1,'Job Number'!$B$2:$B$290,'Line Performance'!$C33,'Job Number'!$E$2:$E$290,'Line Performance'!$A$32),"")</f>
        <v/>
      </c>
      <c r="AC33" s="8" t="str">
        <f>IFERROR($C$32/SUMIFS('Job Number'!$I$2:$I$290,'Job Number'!$A$2:$A$290,'Line Performance'!AC$1,'Job Number'!$B$2:$B$290,'Line Performance'!$C33,'Job Number'!$E$2:$E$290,'Line Performance'!$A$32),"")</f>
        <v/>
      </c>
      <c r="AD33" s="8" t="str">
        <f>IFERROR($C$32/SUMIFS('Job Number'!$I$2:$I$290,'Job Number'!$A$2:$A$290,'Line Performance'!AD$1,'Job Number'!$B$2:$B$290,'Line Performance'!$C33,'Job Number'!$E$2:$E$290,'Line Performance'!$A$32),"")</f>
        <v/>
      </c>
      <c r="AE33" s="8" t="str">
        <f>IFERROR($C$32/SUMIFS('Job Number'!$I$2:$I$290,'Job Number'!$A$2:$A$290,'Line Performance'!AE$1,'Job Number'!$B$2:$B$290,'Line Performance'!$C33,'Job Number'!$E$2:$E$290,'Line Performance'!$A$32),"")</f>
        <v/>
      </c>
      <c r="AF33" s="8" t="str">
        <f>IFERROR($C$32/SUMIFS('Job Number'!$I$2:$I$290,'Job Number'!$A$2:$A$290,'Line Performance'!AF$1,'Job Number'!$B$2:$B$290,'Line Performance'!$C33,'Job Number'!$E$2:$E$290,'Line Performance'!$A$32),"")</f>
        <v/>
      </c>
      <c r="AG33" s="8" t="str">
        <f>IFERROR($C$32/SUMIFS('Job Number'!$I$2:$I$290,'Job Number'!$A$2:$A$290,'Line Performance'!AG$1,'Job Number'!$B$2:$B$290,'Line Performance'!$C33,'Job Number'!$E$2:$E$290,'Line Performance'!$A$32),"")</f>
        <v/>
      </c>
      <c r="AH33" s="8" t="str">
        <f>IFERROR($C$32/SUMIFS('Job Number'!$I$2:$I$290,'Job Number'!$A$2:$A$290,'Line Performance'!AH$1,'Job Number'!$B$2:$B$290,'Line Performance'!$C33,'Job Number'!$E$2:$E$290,'Line Performance'!$A$32),"")</f>
        <v/>
      </c>
      <c r="AI33" s="8" t="str">
        <f>IFERROR(#REF!/SUMIFS('Job Number'!#REF!,'Job Number'!$A$2:$A$290,'Line Performance'!AI$1,'Job Number'!$B$2:$B$290,'Line Performance'!$C33,'Job Number'!$E$2:$E$290,'Line Performance'!#REF!),"")</f>
        <v/>
      </c>
      <c r="AJ33" s="8" t="str">
        <f>IFERROR(#REF!/SUMIFS('Job Number'!#REF!,'Job Number'!$A$2:$A$290,'Line Performance'!AJ$1,'Job Number'!$B$2:$B$290,'Line Performance'!$C33,'Job Number'!$E$2:$E$290,'Line Performance'!#REF!),"")</f>
        <v/>
      </c>
      <c r="AK33" s="8" t="str">
        <f>IFERROR(#REF!/SUMIFS('Job Number'!#REF!,'Job Number'!$A$2:$A$290,'Line Performance'!AK$1,'Job Number'!$B$2:$B$290,'Line Performance'!$C33,'Job Number'!$E$2:$E$290,'Line Performance'!#REF!),"")</f>
        <v/>
      </c>
      <c r="AL33" s="8" t="str">
        <f>IFERROR(#REF!/SUMIFS('Job Number'!#REF!,'Job Number'!$A$2:$A$290,'Line Performance'!AL$1,'Job Number'!$B$2:$B$290,'Line Performance'!$C33,'Job Number'!$E$2:$E$290,'Line Performance'!#REF!),"")</f>
        <v/>
      </c>
    </row>
    <row r="34" spans="1:38" ht="15" customHeight="1">
      <c r="A34" s="69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W01-04040012</v>
      </c>
      <c r="B35" s="42" t="str">
        <f>'Line Output'!B35</f>
        <v>0,100 T</v>
      </c>
      <c r="C35" s="52">
        <f>IFERROR(VLOOKUP(A35,'FG TYPE'!$B:$D,3,FALSE),0)</f>
        <v>23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8" ht="15" customHeight="1">
      <c r="A36" s="69"/>
      <c r="B36" s="5">
        <f>IFERROR(SUM(D36:AG36)/COUNTIF(D36:AG36,"&gt;0"),0)</f>
        <v>15.87</v>
      </c>
      <c r="C36" s="53" t="str">
        <f>'Line Output'!C36</f>
        <v>S01</v>
      </c>
      <c r="D36" s="8" t="str">
        <f>IFERROR($C$35/SUMIFS('Job Number'!$I$2:$I$290,'Job Number'!$A$2:$A$290,'Line Performance'!D$1,'Job Number'!$B$2:$B$290,'Line Performance'!$C36,'Job Number'!$E$2:$E$290,'Line Performance'!$A$35),"")</f>
        <v/>
      </c>
      <c r="E36" s="8" t="str">
        <f>IFERROR($C$35/SUMIFS('Job Number'!$I$2:$I$290,'Job Number'!$A$2:$A$290,'Line Performance'!E$1,'Job Number'!$B$2:$B$290,'Line Performance'!$C36,'Job Number'!$E$2:$E$290,'Line Performance'!$A$35),"")</f>
        <v/>
      </c>
      <c r="F36" s="8" t="str">
        <f>IFERROR($C$35/SUMIFS('Job Number'!$I$2:$I$290,'Job Number'!$A$2:$A$290,'Line Performance'!F$1,'Job Number'!$B$2:$B$290,'Line Performance'!$C36,'Job Number'!$E$2:$E$290,'Line Performance'!$A$35),"")</f>
        <v/>
      </c>
      <c r="G36" s="8" t="str">
        <f>IFERROR($C$35/SUMIFS('Job Number'!$I$2:$I$290,'Job Number'!$A$2:$A$290,'Line Performance'!G$1,'Job Number'!$B$2:$B$290,'Line Performance'!$C36,'Job Number'!$E$2:$E$290,'Line Performance'!$A$35),"")</f>
        <v/>
      </c>
      <c r="H36" s="8">
        <f>IFERROR($C$35/SUMIFS('Job Number'!$I$2:$I$290,'Job Number'!$A$2:$A$290,'Line Performance'!H$1,'Job Number'!$B$2:$B$290,'Line Performance'!$C36,'Job Number'!$E$2:$E$290,'Line Performance'!$A$35),"")</f>
        <v>23</v>
      </c>
      <c r="I36" s="8">
        <f>IFERROR($C$35/SUMIFS('Job Number'!$I$2:$I$290,'Job Number'!$A$2:$A$290,'Line Performance'!I$1,'Job Number'!$B$2:$B$290,'Line Performance'!$C36,'Job Number'!$E$2:$E$290,'Line Performance'!$A$35),"")</f>
        <v>46</v>
      </c>
      <c r="J36" s="8" t="str">
        <f>IFERROR($C$35/SUMIFS('Job Number'!$I$2:$I$290,'Job Number'!$A$2:$A$290,'Line Performance'!J$1,'Job Number'!$B$2:$B$290,'Line Performance'!$C36,'Job Number'!$E$2:$E$290,'Line Performance'!$A$35),"")</f>
        <v/>
      </c>
      <c r="K36" s="8" t="str">
        <f>IFERROR($C$35/SUMIFS('Job Number'!$I$2:$I$290,'Job Number'!$A$2:$A$290,'Line Performance'!K$1,'Job Number'!$B$2:$B$290,'Line Performance'!$C36,'Job Number'!$E$2:$E$290,'Line Performance'!$A$35),"")</f>
        <v/>
      </c>
      <c r="L36" s="8" t="str">
        <f>IFERROR($C$35/SUMIFS('Job Number'!$I$2:$I$290,'Job Number'!$A$2:$A$290,'Line Performance'!L$1,'Job Number'!$B$2:$B$290,'Line Performance'!$C36,'Job Number'!$E$2:$E$290,'Line Performance'!$A$35),"")</f>
        <v/>
      </c>
      <c r="M36" s="8" t="str">
        <f>IFERROR($C$35/SUMIFS('Job Number'!$I$2:$I$290,'Job Number'!$A$2:$A$290,'Line Performance'!M$1,'Job Number'!$B$2:$B$290,'Line Performance'!$C36,'Job Number'!$E$2:$E$290,'Line Performance'!$A$35),"")</f>
        <v/>
      </c>
      <c r="N36" s="8" t="str">
        <f>IFERROR($C$35/SUMIFS('Job Number'!$I$2:$I$290,'Job Number'!$A$2:$A$290,'Line Performance'!N$1,'Job Number'!$B$2:$B$290,'Line Performance'!$C36,'Job Number'!$E$2:$E$290,'Line Performance'!$A$35),"")</f>
        <v/>
      </c>
      <c r="O36" s="8" t="str">
        <f>IFERROR($C$35/SUMIFS('Job Number'!$I$2:$I$290,'Job Number'!$A$2:$A$290,'Line Performance'!O$1,'Job Number'!$B$2:$B$290,'Line Performance'!$C36,'Job Number'!$E$2:$E$290,'Line Performance'!$A$35),"")</f>
        <v/>
      </c>
      <c r="P36" s="8" t="str">
        <f>IFERROR($C$35/SUMIFS('Job Number'!$I$2:$I$290,'Job Number'!$A$2:$A$290,'Line Performance'!P$1,'Job Number'!$B$2:$B$290,'Line Performance'!$C36,'Job Number'!$E$2:$E$290,'Line Performance'!$A$35),"")</f>
        <v/>
      </c>
      <c r="Q36" s="8" t="str">
        <f>IFERROR($C$35/SUMIFS('Job Number'!$I$2:$I$290,'Job Number'!$A$2:$A$290,'Line Performance'!Q$1,'Job Number'!$B$2:$B$290,'Line Performance'!$C36,'Job Number'!$E$2:$E$290,'Line Performance'!$A$35),"")</f>
        <v/>
      </c>
      <c r="R36" s="8" t="str">
        <f>IFERROR($C$35/SUMIFS('Job Number'!$I$2:$I$290,'Job Number'!$A$2:$A$290,'Line Performance'!R$1,'Job Number'!$B$2:$B$290,'Line Performance'!$C36,'Job Number'!$E$2:$E$290,'Line Performance'!$A$35),"")</f>
        <v/>
      </c>
      <c r="S36" s="8" t="str">
        <f>IFERROR($C$35/SUMIFS('Job Number'!$I$2:$I$290,'Job Number'!$A$2:$A$290,'Line Performance'!S$1,'Job Number'!$B$2:$B$290,'Line Performance'!$C36,'Job Number'!$E$2:$E$290,'Line Performance'!$A$35),"")</f>
        <v/>
      </c>
      <c r="T36" s="8" t="str">
        <f>IFERROR($C$35/SUMIFS('Job Number'!$I$2:$I$290,'Job Number'!$A$2:$A$290,'Line Performance'!T$1,'Job Number'!$B$2:$B$290,'Line Performance'!$C36,'Job Number'!$E$2:$E$290,'Line Performance'!$A$35),"")</f>
        <v/>
      </c>
      <c r="U36" s="8" t="str">
        <f>IFERROR($C$35/SUMIFS('Job Number'!$I$2:$I$290,'Job Number'!$A$2:$A$290,'Line Performance'!U$1,'Job Number'!$B$2:$B$290,'Line Performance'!$C36,'Job Number'!$E$2:$E$290,'Line Performance'!$A$35),"")</f>
        <v/>
      </c>
      <c r="V36" s="8" t="str">
        <f>IFERROR($C$35/SUMIFS('Job Number'!$I$2:$I$290,'Job Number'!$A$2:$A$290,'Line Performance'!V$1,'Job Number'!$B$2:$B$290,'Line Performance'!$C36,'Job Number'!$E$2:$E$290,'Line Performance'!$A$35),"")</f>
        <v/>
      </c>
      <c r="W36" s="8" t="str">
        <f>IFERROR($C$35/SUMIFS('Job Number'!$I$2:$I$290,'Job Number'!$A$2:$A$290,'Line Performance'!W$1,'Job Number'!$B$2:$B$290,'Line Performance'!$C36,'Job Number'!$E$2:$E$290,'Line Performance'!$A$35),"")</f>
        <v/>
      </c>
      <c r="X36" s="8">
        <f>IFERROR($C$35/SUMIFS('Job Number'!$I$2:$I$290,'Job Number'!$A$2:$A$290,'Line Performance'!X$1,'Job Number'!$B$2:$B$290,'Line Performance'!$C36,'Job Number'!$E$2:$E$290,'Line Performance'!$A$35),"")</f>
        <v>5.75</v>
      </c>
      <c r="Y36" s="8" t="str">
        <f>IFERROR($C$35/SUMIFS('Job Number'!$I$2:$I$290,'Job Number'!$A$2:$A$290,'Line Performance'!Y$1,'Job Number'!$B$2:$B$290,'Line Performance'!$C36,'Job Number'!$E$2:$E$290,'Line Performance'!$A$35),"")</f>
        <v/>
      </c>
      <c r="Z36" s="8" t="str">
        <f>IFERROR($C$35/SUMIFS('Job Number'!$I$2:$I$290,'Job Number'!$A$2:$A$290,'Line Performance'!Z$1,'Job Number'!$B$2:$B$290,'Line Performance'!$C36,'Job Number'!$E$2:$E$290,'Line Performance'!$A$35),"")</f>
        <v/>
      </c>
      <c r="AA36" s="8" t="str">
        <f>IFERROR($C$35/SUMIFS('Job Number'!$I$2:$I$290,'Job Number'!$A$2:$A$290,'Line Performance'!AA$1,'Job Number'!$B$2:$B$290,'Line Performance'!$C36,'Job Number'!$E$2:$E$290,'Line Performance'!$A$35),"")</f>
        <v/>
      </c>
      <c r="AB36" s="8" t="str">
        <f>IFERROR($C$35/SUMIFS('Job Number'!$I$2:$I$290,'Job Number'!$A$2:$A$290,'Line Performance'!AB$1,'Job Number'!$B$2:$B$290,'Line Performance'!$C36,'Job Number'!$E$2:$E$290,'Line Performance'!$A$35),"")</f>
        <v/>
      </c>
      <c r="AC36" s="8" t="str">
        <f>IFERROR($C$35/SUMIFS('Job Number'!$I$2:$I$290,'Job Number'!$A$2:$A$290,'Line Performance'!AC$1,'Job Number'!$B$2:$B$290,'Line Performance'!$C36,'Job Number'!$E$2:$E$290,'Line Performance'!$A$35),"")</f>
        <v/>
      </c>
      <c r="AD36" s="8">
        <f>IFERROR($C$35/SUMIFS('Job Number'!$I$2:$I$290,'Job Number'!$A$2:$A$290,'Line Performance'!AD$1,'Job Number'!$B$2:$B$290,'Line Performance'!$C36,'Job Number'!$E$2:$E$290,'Line Performance'!$A$35),"")</f>
        <v>2.2999999999999998</v>
      </c>
      <c r="AE36" s="8">
        <f>IFERROR($C$35/SUMIFS('Job Number'!$I$2:$I$290,'Job Number'!$A$2:$A$290,'Line Performance'!AE$1,'Job Number'!$B$2:$B$290,'Line Performance'!$C36,'Job Number'!$E$2:$E$290,'Line Performance'!$A$35),"")</f>
        <v>2.2999999999999998</v>
      </c>
      <c r="AF36" s="8" t="str">
        <f>IFERROR($C$35/SUMIFS('Job Number'!$I$2:$I$290,'Job Number'!$A$2:$A$290,'Line Performance'!AF$1,'Job Number'!$B$2:$B$290,'Line Performance'!$C36,'Job Number'!$E$2:$E$290,'Line Performance'!$A$35),"")</f>
        <v/>
      </c>
      <c r="AG36" s="8" t="str">
        <f>IFERROR($C$35/SUMIFS('Job Number'!$I$2:$I$290,'Job Number'!$A$2:$A$290,'Line Performance'!AG$1,'Job Number'!$B$2:$B$290,'Line Performance'!$C36,'Job Number'!$E$2:$E$290,'Line Performance'!$A$35),"")</f>
        <v/>
      </c>
      <c r="AH36" s="8" t="str">
        <f>IFERROR($C$35/SUMIFS('Job Number'!$I$2:$I$290,'Job Number'!$A$2:$A$290,'Line Performance'!AH$1,'Job Number'!$B$2:$B$290,'Line Performance'!$C36,'Job Number'!$E$2:$E$290,'Line Performance'!$A$35),"")</f>
        <v/>
      </c>
      <c r="AI36" s="8" t="str">
        <f>IFERROR(#REF!/SUMIFS('Job Number'!#REF!,'Job Number'!$A$2:$A$290,'Line Performance'!AI$1,'Job Number'!$B$2:$B$290,'Line Performance'!$C36,'Job Number'!$E$2:$E$290,'Line Performance'!#REF!),"")</f>
        <v/>
      </c>
      <c r="AJ36" s="8" t="str">
        <f>IFERROR(#REF!/SUMIFS('Job Number'!#REF!,'Job Number'!$A$2:$A$290,'Line Performance'!AJ$1,'Job Number'!$B$2:$B$290,'Line Performance'!$C36,'Job Number'!$E$2:$E$290,'Line Performance'!#REF!),"")</f>
        <v/>
      </c>
      <c r="AK36" s="8" t="str">
        <f>IFERROR(#REF!/SUMIFS('Job Number'!#REF!,'Job Number'!$A$2:$A$290,'Line Performance'!AK$1,'Job Number'!$B$2:$B$290,'Line Performance'!$C36,'Job Number'!$E$2:$E$290,'Line Performance'!#REF!),"")</f>
        <v/>
      </c>
      <c r="AL36" s="8" t="str">
        <f>IFERROR(#REF!/SUMIFS('Job Number'!#REF!,'Job Number'!$A$2:$A$290,'Line Performance'!AL$1,'Job Number'!$B$2:$B$290,'Line Performance'!$C36,'Job Number'!$E$2:$E$290,'Line Performance'!#REF!),"")</f>
        <v/>
      </c>
    </row>
    <row r="37" spans="1:38" ht="15" customHeight="1">
      <c r="A37" s="69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'FG TYPE'!B11</f>
        <v>W01-04040015</v>
      </c>
      <c r="B38" s="42" t="str">
        <f>'FG TYPE'!C11</f>
        <v>0,127 T</v>
      </c>
      <c r="C38" s="52">
        <f>IFERROR(VLOOKUP(A38,'FG TYPE'!$B:$D,3,FALSE),0)</f>
        <v>37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8" ht="15" customHeight="1">
      <c r="A39" s="69"/>
      <c r="B39" s="5">
        <f>IFERROR(SUM(D39:AG39)/COUNTIF(D39:AG39,"&gt;0"),0)</f>
        <v>16.738095238095237</v>
      </c>
      <c r="C39" s="53" t="str">
        <f>'FG TYPE'!E11</f>
        <v>S01</v>
      </c>
      <c r="D39" s="8" t="str">
        <f>IFERROR($C$38/SUMIFS('Job Number'!$I$2:$I$290,'Job Number'!$A$2:$A$290,'Line Performance'!D$1,'Job Number'!$B$2:$B$290,'Line Performance'!$C39,'Job Number'!$E$2:$E$290,'Line Performance'!$A$38),"")</f>
        <v/>
      </c>
      <c r="E39" s="8" t="str">
        <f>IFERROR($C$38/SUMIFS('Job Number'!$I$2:$I$290,'Job Number'!$A$2:$A$290,'Line Performance'!E$1,'Job Number'!$B$2:$B$290,'Line Performance'!$C39,'Job Number'!$E$2:$E$290,'Line Performance'!$A$38),"")</f>
        <v/>
      </c>
      <c r="F39" s="8" t="str">
        <f>IFERROR($C$38/SUMIFS('Job Number'!$I$2:$I$290,'Job Number'!$A$2:$A$290,'Line Performance'!F$1,'Job Number'!$B$2:$B$290,'Line Performance'!$C39,'Job Number'!$E$2:$E$290,'Line Performance'!$A$38),"")</f>
        <v/>
      </c>
      <c r="G39" s="8" t="str">
        <f>IFERROR($C$38/SUMIFS('Job Number'!$I$2:$I$290,'Job Number'!$A$2:$A$290,'Line Performance'!G$1,'Job Number'!$B$2:$B$290,'Line Performance'!$C39,'Job Number'!$E$2:$E$290,'Line Performance'!$A$38),"")</f>
        <v/>
      </c>
      <c r="H39" s="8" t="str">
        <f>IFERROR($C$38/SUMIFS('Job Number'!$I$2:$I$290,'Job Number'!$A$2:$A$290,'Line Performance'!H$1,'Job Number'!$B$2:$B$290,'Line Performance'!$C39,'Job Number'!$E$2:$E$290,'Line Performance'!$A$38),"")</f>
        <v/>
      </c>
      <c r="I39" s="8" t="str">
        <f>IFERROR($C$38/SUMIFS('Job Number'!$I$2:$I$290,'Job Number'!$A$2:$A$290,'Line Performance'!I$1,'Job Number'!$B$2:$B$290,'Line Performance'!$C39,'Job Number'!$E$2:$E$290,'Line Performance'!$A$38),"")</f>
        <v/>
      </c>
      <c r="J39" s="8" t="str">
        <f>IFERROR($C$38/SUMIFS('Job Number'!$I$2:$I$290,'Job Number'!$A$2:$A$290,'Line Performance'!J$1,'Job Number'!$B$2:$B$290,'Line Performance'!$C39,'Job Number'!$E$2:$E$290,'Line Performance'!$A$38),"")</f>
        <v/>
      </c>
      <c r="K39" s="8" t="str">
        <f>IFERROR($C$38/SUMIFS('Job Number'!$I$2:$I$290,'Job Number'!$A$2:$A$290,'Line Performance'!K$1,'Job Number'!$B$2:$B$290,'Line Performance'!$C39,'Job Number'!$E$2:$E$290,'Line Performance'!$A$38),"")</f>
        <v/>
      </c>
      <c r="L39" s="8" t="str">
        <f>IFERROR($C$38/SUMIFS('Job Number'!$I$2:$I$290,'Job Number'!$A$2:$A$290,'Line Performance'!L$1,'Job Number'!$B$2:$B$290,'Line Performance'!$C39,'Job Number'!$E$2:$E$290,'Line Performance'!$A$38),"")</f>
        <v/>
      </c>
      <c r="M39" s="8" t="str">
        <f>IFERROR($C$38/SUMIFS('Job Number'!$I$2:$I$290,'Job Number'!$A$2:$A$290,'Line Performance'!M$1,'Job Number'!$B$2:$B$290,'Line Performance'!$C39,'Job Number'!$E$2:$E$290,'Line Performance'!$A$38),"")</f>
        <v/>
      </c>
      <c r="N39" s="8" t="str">
        <f>IFERROR($C$38/SUMIFS('Job Number'!$I$2:$I$290,'Job Number'!$A$2:$A$290,'Line Performance'!N$1,'Job Number'!$B$2:$B$290,'Line Performance'!$C39,'Job Number'!$E$2:$E$290,'Line Performance'!$A$38),"")</f>
        <v/>
      </c>
      <c r="O39" s="8" t="str">
        <f>IFERROR($C$38/SUMIFS('Job Number'!$I$2:$I$290,'Job Number'!$A$2:$A$290,'Line Performance'!O$1,'Job Number'!$B$2:$B$290,'Line Performance'!$C39,'Job Number'!$E$2:$E$290,'Line Performance'!$A$38),"")</f>
        <v/>
      </c>
      <c r="P39" s="8">
        <f>IFERROR($C$38/SUMIFS('Job Number'!$I$2:$I$290,'Job Number'!$A$2:$A$290,'Line Performance'!P$1,'Job Number'!$B$2:$B$290,'Line Performance'!$C39,'Job Number'!$E$2:$E$290,'Line Performance'!$A$38),"")</f>
        <v>3.0833333333333335</v>
      </c>
      <c r="Q39" s="8">
        <f>IFERROR($C$38/SUMIFS('Job Number'!$I$2:$I$290,'Job Number'!$A$2:$A$290,'Line Performance'!Q$1,'Job Number'!$B$2:$B$290,'Line Performance'!$C39,'Job Number'!$E$2:$E$290,'Line Performance'!$A$38),"")</f>
        <v>12.333333333333334</v>
      </c>
      <c r="R39" s="8" t="str">
        <f>IFERROR($C$38/SUMIFS('Job Number'!$I$2:$I$290,'Job Number'!$A$2:$A$290,'Line Performance'!R$1,'Job Number'!$B$2:$B$290,'Line Performance'!$C39,'Job Number'!$E$2:$E$290,'Line Performance'!$A$38),"")</f>
        <v/>
      </c>
      <c r="S39" s="8" t="str">
        <f>IFERROR($C$38/SUMIFS('Job Number'!$I$2:$I$290,'Job Number'!$A$2:$A$290,'Line Performance'!S$1,'Job Number'!$B$2:$B$290,'Line Performance'!$C39,'Job Number'!$E$2:$E$290,'Line Performance'!$A$38),"")</f>
        <v/>
      </c>
      <c r="T39" s="8" t="str">
        <f>IFERROR($C$38/SUMIFS('Job Number'!$I$2:$I$290,'Job Number'!$A$2:$A$290,'Line Performance'!T$1,'Job Number'!$B$2:$B$290,'Line Performance'!$C39,'Job Number'!$E$2:$E$290,'Line Performance'!$A$38),"")</f>
        <v/>
      </c>
      <c r="U39" s="8" t="str">
        <f>IFERROR($C$38/SUMIFS('Job Number'!$I$2:$I$290,'Job Number'!$A$2:$A$290,'Line Performance'!U$1,'Job Number'!$B$2:$B$290,'Line Performance'!$C39,'Job Number'!$E$2:$E$290,'Line Performance'!$A$38),"")</f>
        <v/>
      </c>
      <c r="V39" s="8" t="str">
        <f>IFERROR($C$38/SUMIFS('Job Number'!$I$2:$I$290,'Job Number'!$A$2:$A$290,'Line Performance'!V$1,'Job Number'!$B$2:$B$290,'Line Performance'!$C39,'Job Number'!$E$2:$E$290,'Line Performance'!$A$38),"")</f>
        <v/>
      </c>
      <c r="W39" s="8" t="str">
        <f>IFERROR($C$38/SUMIFS('Job Number'!$I$2:$I$290,'Job Number'!$A$2:$A$290,'Line Performance'!W$1,'Job Number'!$B$2:$B$290,'Line Performance'!$C39,'Job Number'!$E$2:$E$290,'Line Performance'!$A$38),"")</f>
        <v/>
      </c>
      <c r="X39" s="8">
        <f>IFERROR($C$38/SUMIFS('Job Number'!$I$2:$I$290,'Job Number'!$A$2:$A$290,'Line Performance'!X$1,'Job Number'!$B$2:$B$290,'Line Performance'!$C39,'Job Number'!$E$2:$E$290,'Line Performance'!$A$38),"")</f>
        <v>9.25</v>
      </c>
      <c r="Y39" s="8">
        <f>IFERROR($C$38/SUMIFS('Job Number'!$I$2:$I$290,'Job Number'!$A$2:$A$290,'Line Performance'!Y$1,'Job Number'!$B$2:$B$290,'Line Performance'!$C39,'Job Number'!$E$2:$E$290,'Line Performance'!$A$38),"")</f>
        <v>9.25</v>
      </c>
      <c r="Z39" s="8">
        <f>IFERROR($C$38/SUMIFS('Job Number'!$I$2:$I$290,'Job Number'!$A$2:$A$290,'Line Performance'!Z$1,'Job Number'!$B$2:$B$290,'Line Performance'!$C39,'Job Number'!$E$2:$E$290,'Line Performance'!$A$38),"")</f>
        <v>9.25</v>
      </c>
      <c r="AA39" s="8" t="str">
        <f>IFERROR($C$38/SUMIFS('Job Number'!$I$2:$I$290,'Job Number'!$A$2:$A$290,'Line Performance'!AA$1,'Job Number'!$B$2:$B$290,'Line Performance'!$C39,'Job Number'!$E$2:$E$290,'Line Performance'!$A$38),"")</f>
        <v/>
      </c>
      <c r="AB39" s="8">
        <f>IFERROR($C$38/SUMIFS('Job Number'!$I$2:$I$290,'Job Number'!$A$2:$A$290,'Line Performance'!AB$1,'Job Number'!$B$2:$B$290,'Line Performance'!$C39,'Job Number'!$E$2:$E$290,'Line Performance'!$A$38),"")</f>
        <v>37</v>
      </c>
      <c r="AC39" s="8">
        <f>IFERROR($C$38/SUMIFS('Job Number'!$I$2:$I$290,'Job Number'!$A$2:$A$290,'Line Performance'!AC$1,'Job Number'!$B$2:$B$290,'Line Performance'!$C39,'Job Number'!$E$2:$E$290,'Line Performance'!$A$38),"")</f>
        <v>37</v>
      </c>
      <c r="AD39" s="8" t="str">
        <f>IFERROR($C$38/SUMIFS('Job Number'!$I$2:$I$290,'Job Number'!$A$2:$A$290,'Line Performance'!AD$1,'Job Number'!$B$2:$B$290,'Line Performance'!$C39,'Job Number'!$E$2:$E$290,'Line Performance'!$A$38),"")</f>
        <v/>
      </c>
      <c r="AE39" s="8" t="str">
        <f>IFERROR($C$38/SUMIFS('Job Number'!$I$2:$I$290,'Job Number'!$A$2:$A$290,'Line Performance'!AE$1,'Job Number'!$B$2:$B$290,'Line Performance'!$C39,'Job Number'!$E$2:$E$290,'Line Performance'!$A$38),"")</f>
        <v/>
      </c>
      <c r="AF39" s="8" t="str">
        <f>IFERROR($C$38/SUMIFS('Job Number'!$I$2:$I$290,'Job Number'!$A$2:$A$290,'Line Performance'!AF$1,'Job Number'!$B$2:$B$290,'Line Performance'!$C39,'Job Number'!$E$2:$E$290,'Line Performance'!$A$38),"")</f>
        <v/>
      </c>
      <c r="AG39" s="8" t="str">
        <f>IFERROR($C$38/SUMIFS('Job Number'!$I$2:$I$290,'Job Number'!$A$2:$A$290,'Line Performance'!AG$1,'Job Number'!$B$2:$B$290,'Line Performance'!$C39,'Job Number'!$E$2:$E$290,'Line Performance'!$A$38),"")</f>
        <v/>
      </c>
      <c r="AH39" s="8" t="str">
        <f>IFERROR($C$38/SUMIFS('Job Number'!$I$2:$I$290,'Job Number'!$A$2:$A$290,'Line Performance'!AH$1,'Job Number'!$B$2:$B$290,'Line Performance'!$C39,'Job Number'!$E$2:$E$290,'Line Performance'!$A$38),"")</f>
        <v/>
      </c>
      <c r="AI39" s="8" t="str">
        <f>IFERROR(#REF!/SUMIFS('Job Number'!#REF!,'Job Number'!$A$2:$A$290,'Line Performance'!AI$1,'Job Number'!$B$2:$B$290,'Line Performance'!$C39,'Job Number'!$E$2:$E$290,'Line Performance'!#REF!),"")</f>
        <v/>
      </c>
      <c r="AJ39" s="8" t="str">
        <f>IFERROR(#REF!/SUMIFS('Job Number'!#REF!,'Job Number'!$A$2:$A$290,'Line Performance'!AJ$1,'Job Number'!$B$2:$B$290,'Line Performance'!$C39,'Job Number'!$E$2:$E$290,'Line Performance'!#REF!),"")</f>
        <v/>
      </c>
      <c r="AK39" s="8" t="str">
        <f>IFERROR(#REF!/SUMIFS('Job Number'!#REF!,'Job Number'!$A$2:$A$290,'Line Performance'!AK$1,'Job Number'!$B$2:$B$290,'Line Performance'!$C39,'Job Number'!$E$2:$E$290,'Line Performance'!#REF!),"")</f>
        <v/>
      </c>
      <c r="AL39" s="8" t="str">
        <f>IFERROR(#REF!/SUMIFS('Job Number'!#REF!,'Job Number'!$A$2:$A$290,'Line Performance'!AL$1,'Job Number'!$B$2:$B$290,'Line Performance'!$C39,'Job Number'!$E$2:$E$290,'Line Performance'!#REF!),"")</f>
        <v/>
      </c>
    </row>
    <row r="40" spans="1:38" ht="15" customHeight="1">
      <c r="A40" s="69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'FG TYPE'!B13</f>
        <v>W01-04040004</v>
      </c>
      <c r="B41" s="42" t="str">
        <f>'FG TYPE'!C13</f>
        <v>0,160 T</v>
      </c>
      <c r="C41" s="52">
        <f>IFERROR(VLOOKUP(A41,'FG TYPE'!$B:$D,3,FALSE),0)</f>
        <v>53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8" ht="15" customHeight="1">
      <c r="A42" s="69"/>
      <c r="B42" s="5">
        <f>IFERROR(SUM(D42:AG42)/COUNTIF(D42:AG42,"&gt;0"),0)</f>
        <v>17.666666666666668</v>
      </c>
      <c r="C42" s="53" t="str">
        <f>'FG TYPE'!E13</f>
        <v>S01</v>
      </c>
      <c r="D42" s="8" t="str">
        <f>IFERROR($C$41/SUMIFS('Job Number'!$I$2:$I$290,'Job Number'!$A$2:$A$290,'Line Performance'!D$1,'Job Number'!$B$2:$B$290,'Line Performance'!$C42,'Job Number'!$E$2:$E$290,'Line Performance'!$A$41),"")</f>
        <v/>
      </c>
      <c r="E42" s="8" t="str">
        <f>IFERROR($C$41/SUMIFS('Job Number'!$I$2:$I$290,'Job Number'!$A$2:$A$290,'Line Performance'!E$1,'Job Number'!$B$2:$B$290,'Line Performance'!$C42,'Job Number'!$E$2:$E$290,'Line Performance'!$A$41),"")</f>
        <v/>
      </c>
      <c r="F42" s="8" t="str">
        <f>IFERROR($C$41/SUMIFS('Job Number'!$I$2:$I$290,'Job Number'!$A$2:$A$290,'Line Performance'!F$1,'Job Number'!$B$2:$B$290,'Line Performance'!$C42,'Job Number'!$E$2:$E$290,'Line Performance'!$A$41),"")</f>
        <v/>
      </c>
      <c r="G42" s="8" t="str">
        <f>IFERROR($C$41/SUMIFS('Job Number'!$I$2:$I$290,'Job Number'!$A$2:$A$290,'Line Performance'!G$1,'Job Number'!$B$2:$B$290,'Line Performance'!$C42,'Job Number'!$E$2:$E$290,'Line Performance'!$A$41),"")</f>
        <v/>
      </c>
      <c r="H42" s="8" t="str">
        <f>IFERROR($C$41/SUMIFS('Job Number'!$I$2:$I$290,'Job Number'!$A$2:$A$290,'Line Performance'!H$1,'Job Number'!$B$2:$B$290,'Line Performance'!$C42,'Job Number'!$E$2:$E$290,'Line Performance'!$A$41),"")</f>
        <v/>
      </c>
      <c r="I42" s="8" t="str">
        <f>IFERROR($C$41/SUMIFS('Job Number'!$I$2:$I$290,'Job Number'!$A$2:$A$290,'Line Performance'!I$1,'Job Number'!$B$2:$B$290,'Line Performance'!$C42,'Job Number'!$E$2:$E$290,'Line Performance'!$A$41),"")</f>
        <v/>
      </c>
      <c r="J42" s="8" t="str">
        <f>IFERROR($C$41/SUMIFS('Job Number'!$I$2:$I$290,'Job Number'!$A$2:$A$290,'Line Performance'!J$1,'Job Number'!$B$2:$B$290,'Line Performance'!$C42,'Job Number'!$E$2:$E$290,'Line Performance'!$A$41),"")</f>
        <v/>
      </c>
      <c r="K42" s="8" t="str">
        <f>IFERROR($C$41/SUMIFS('Job Number'!$I$2:$I$290,'Job Number'!$A$2:$A$290,'Line Performance'!K$1,'Job Number'!$B$2:$B$290,'Line Performance'!$C42,'Job Number'!$E$2:$E$290,'Line Performance'!$A$41),"")</f>
        <v/>
      </c>
      <c r="L42" s="8" t="str">
        <f>IFERROR($C$41/SUMIFS('Job Number'!$I$2:$I$290,'Job Number'!$A$2:$A$290,'Line Performance'!L$1,'Job Number'!$B$2:$B$290,'Line Performance'!$C42,'Job Number'!$E$2:$E$290,'Line Performance'!$A$41),"")</f>
        <v/>
      </c>
      <c r="M42" s="8" t="str">
        <f>IFERROR($C$41/SUMIFS('Job Number'!$I$2:$I$290,'Job Number'!$A$2:$A$290,'Line Performance'!M$1,'Job Number'!$B$2:$B$290,'Line Performance'!$C42,'Job Number'!$E$2:$E$290,'Line Performance'!$A$41),"")</f>
        <v/>
      </c>
      <c r="N42" s="8" t="str">
        <f>IFERROR($C$41/SUMIFS('Job Number'!$I$2:$I$290,'Job Number'!$A$2:$A$290,'Line Performance'!N$1,'Job Number'!$B$2:$B$290,'Line Performance'!$C42,'Job Number'!$E$2:$E$290,'Line Performance'!$A$41),"")</f>
        <v/>
      </c>
      <c r="O42" s="8" t="str">
        <f>IFERROR($C$41/SUMIFS('Job Number'!$I$2:$I$290,'Job Number'!$A$2:$A$290,'Line Performance'!O$1,'Job Number'!$B$2:$B$290,'Line Performance'!$C42,'Job Number'!$E$2:$E$290,'Line Performance'!$A$41),"")</f>
        <v/>
      </c>
      <c r="P42" s="8">
        <f>IFERROR($C$41/SUMIFS('Job Number'!$I$2:$I$290,'Job Number'!$A$2:$A$290,'Line Performance'!P$1,'Job Number'!$B$2:$B$290,'Line Performance'!$C42,'Job Number'!$E$2:$E$290,'Line Performance'!$A$41),"")</f>
        <v>8.8333333333333339</v>
      </c>
      <c r="Q42" s="8">
        <f>IFERROR($C$41/SUMIFS('Job Number'!$I$2:$I$290,'Job Number'!$A$2:$A$290,'Line Performance'!Q$1,'Job Number'!$B$2:$B$290,'Line Performance'!$C42,'Job Number'!$E$2:$E$290,'Line Performance'!$A$41),"")</f>
        <v>26.5</v>
      </c>
      <c r="R42" s="8" t="str">
        <f>IFERROR($C$41/SUMIFS('Job Number'!$I$2:$I$290,'Job Number'!$A$2:$A$290,'Line Performance'!R$1,'Job Number'!$B$2:$B$290,'Line Performance'!$C42,'Job Number'!$E$2:$E$290,'Line Performance'!$A$41),"")</f>
        <v/>
      </c>
      <c r="S42" s="8" t="str">
        <f>IFERROR($C$41/SUMIFS('Job Number'!$I$2:$I$290,'Job Number'!$A$2:$A$290,'Line Performance'!S$1,'Job Number'!$B$2:$B$290,'Line Performance'!$C42,'Job Number'!$E$2:$E$290,'Line Performance'!$A$41),"")</f>
        <v/>
      </c>
      <c r="T42" s="8" t="str">
        <f>IFERROR($C$41/SUMIFS('Job Number'!$I$2:$I$290,'Job Number'!$A$2:$A$290,'Line Performance'!T$1,'Job Number'!$B$2:$B$290,'Line Performance'!$C42,'Job Number'!$E$2:$E$290,'Line Performance'!$A$41),"")</f>
        <v/>
      </c>
      <c r="U42" s="8" t="str">
        <f>IFERROR($C$41/SUMIFS('Job Number'!$I$2:$I$290,'Job Number'!$A$2:$A$290,'Line Performance'!U$1,'Job Number'!$B$2:$B$290,'Line Performance'!$C42,'Job Number'!$E$2:$E$290,'Line Performance'!$A$41),"")</f>
        <v/>
      </c>
      <c r="V42" s="8" t="str">
        <f>IFERROR($C$41/SUMIFS('Job Number'!$I$2:$I$290,'Job Number'!$A$2:$A$290,'Line Performance'!V$1,'Job Number'!$B$2:$B$290,'Line Performance'!$C42,'Job Number'!$E$2:$E$290,'Line Performance'!$A$41),"")</f>
        <v/>
      </c>
      <c r="W42" s="8" t="str">
        <f>IFERROR($C$41/SUMIFS('Job Number'!$I$2:$I$290,'Job Number'!$A$2:$A$290,'Line Performance'!W$1,'Job Number'!$B$2:$B$290,'Line Performance'!$C42,'Job Number'!$E$2:$E$290,'Line Performance'!$A$41),"")</f>
        <v/>
      </c>
      <c r="X42" s="8" t="str">
        <f>IFERROR($C$41/SUMIFS('Job Number'!$I$2:$I$290,'Job Number'!$A$2:$A$290,'Line Performance'!X$1,'Job Number'!$B$2:$B$290,'Line Performance'!$C42,'Job Number'!$E$2:$E$290,'Line Performance'!$A$41),"")</f>
        <v/>
      </c>
      <c r="Y42" s="8" t="str">
        <f>IFERROR($C$41/SUMIFS('Job Number'!$I$2:$I$290,'Job Number'!$A$2:$A$290,'Line Performance'!Y$1,'Job Number'!$B$2:$B$290,'Line Performance'!$C42,'Job Number'!$E$2:$E$290,'Line Performance'!$A$41),"")</f>
        <v/>
      </c>
      <c r="Z42" s="8" t="str">
        <f>IFERROR($C$41/SUMIFS('Job Number'!$I$2:$I$290,'Job Number'!$A$2:$A$290,'Line Performance'!Z$1,'Job Number'!$B$2:$B$290,'Line Performance'!$C42,'Job Number'!$E$2:$E$290,'Line Performance'!$A$41),"")</f>
        <v/>
      </c>
      <c r="AA42" s="8" t="str">
        <f>IFERROR($C$41/SUMIFS('Job Number'!$I$2:$I$290,'Job Number'!$A$2:$A$290,'Line Performance'!AA$1,'Job Number'!$B$2:$B$290,'Line Performance'!$C42,'Job Number'!$E$2:$E$290,'Line Performance'!$A$41),"")</f>
        <v/>
      </c>
      <c r="AB42" s="8" t="str">
        <f>IFERROR($C$41/SUMIFS('Job Number'!$I$2:$I$290,'Job Number'!$A$2:$A$290,'Line Performance'!AB$1,'Job Number'!$B$2:$B$290,'Line Performance'!$C42,'Job Number'!$E$2:$E$290,'Line Performance'!$A$41),"")</f>
        <v/>
      </c>
      <c r="AC42" s="8" t="str">
        <f>IFERROR($C$41/SUMIFS('Job Number'!$I$2:$I$290,'Job Number'!$A$2:$A$290,'Line Performance'!AC$1,'Job Number'!$B$2:$B$290,'Line Performance'!$C42,'Job Number'!$E$2:$E$290,'Line Performance'!$A$41),"")</f>
        <v/>
      </c>
      <c r="AD42" s="8" t="str">
        <f>IFERROR($C$41/SUMIFS('Job Number'!$I$2:$I$290,'Job Number'!$A$2:$A$290,'Line Performance'!AD$1,'Job Number'!$B$2:$B$290,'Line Performance'!$C42,'Job Number'!$E$2:$E$290,'Line Performance'!$A$41),"")</f>
        <v/>
      </c>
      <c r="AE42" s="8" t="str">
        <f>IFERROR($C$41/SUMIFS('Job Number'!$I$2:$I$290,'Job Number'!$A$2:$A$290,'Line Performance'!AE$1,'Job Number'!$B$2:$B$290,'Line Performance'!$C42,'Job Number'!$E$2:$E$290,'Line Performance'!$A$41),"")</f>
        <v/>
      </c>
      <c r="AF42" s="8" t="str">
        <f>IFERROR($C$41/SUMIFS('Job Number'!$I$2:$I$290,'Job Number'!$A$2:$A$290,'Line Performance'!AF$1,'Job Number'!$B$2:$B$290,'Line Performance'!$C42,'Job Number'!$E$2:$E$290,'Line Performance'!$A$41),"")</f>
        <v/>
      </c>
      <c r="AG42" s="8" t="str">
        <f>IFERROR($C$41/SUMIFS('Job Number'!$I$2:$I$290,'Job Number'!$A$2:$A$290,'Line Performance'!AG$1,'Job Number'!$B$2:$B$290,'Line Performance'!$C42,'Job Number'!$E$2:$E$290,'Line Performance'!$A$41),"")</f>
        <v/>
      </c>
      <c r="AH42" s="8" t="str">
        <f>IFERROR($C$41/SUMIFS('Job Number'!$I$2:$I$290,'Job Number'!$A$2:$A$290,'Line Performance'!AH$1,'Job Number'!$B$2:$B$290,'Line Performance'!$C42,'Job Number'!$E$2:$E$290,'Line Performance'!$A$41),"")</f>
        <v/>
      </c>
      <c r="AI42" s="8" t="str">
        <f>IFERROR(#REF!/SUMIFS('Job Number'!#REF!,'Job Number'!$A$2:$A$290,'Line Performance'!AI$1,'Job Number'!$B$2:$B$290,'Line Performance'!$C42,'Job Number'!$E$2:$E$290,'Line Performance'!#REF!),"")</f>
        <v/>
      </c>
      <c r="AJ42" s="8" t="str">
        <f>IFERROR(#REF!/SUMIFS('Job Number'!#REF!,'Job Number'!$A$2:$A$290,'Line Performance'!AJ$1,'Job Number'!$B$2:$B$290,'Line Performance'!$C42,'Job Number'!$E$2:$E$290,'Line Performance'!#REF!),"")</f>
        <v/>
      </c>
      <c r="AK42" s="8" t="str">
        <f>IFERROR(#REF!/SUMIFS('Job Number'!#REF!,'Job Number'!$A$2:$A$290,'Line Performance'!AK$1,'Job Number'!$B$2:$B$290,'Line Performance'!$C42,'Job Number'!$E$2:$E$290,'Line Performance'!#REF!),"")</f>
        <v/>
      </c>
      <c r="AL42" s="8" t="str">
        <f>IFERROR(#REF!/SUMIFS('Job Number'!#REF!,'Job Number'!$A$2:$A$290,'Line Performance'!AL$1,'Job Number'!$B$2:$B$290,'Line Performance'!$C42,'Job Number'!$E$2:$E$290,'Line Performance'!#REF!),"")</f>
        <v/>
      </c>
    </row>
    <row r="43" spans="1:38" ht="15" customHeight="1">
      <c r="A43" s="69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W03-71010060-Y</v>
      </c>
      <c r="B44" s="42" t="str">
        <f>'Line Output'!B44</f>
        <v>AY01</v>
      </c>
      <c r="C44" s="52">
        <f>IFERROR(VLOOKUP(A44,'FG TYPE'!$B:$D,3,FALSE),0)</f>
        <v>80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8" ht="15" customHeight="1">
      <c r="A45" s="69"/>
      <c r="B45" s="5">
        <f>IFERROR(SUM(D45:AG45)/COUNTIF(D45:AG45,"&gt;0"),0)</f>
        <v>0</v>
      </c>
      <c r="C45" s="53" t="str">
        <f>'Line Output'!C45</f>
        <v>Y01</v>
      </c>
      <c r="D45" s="8" t="str">
        <f>IFERROR($C$44/SUMIFS('Job Number'!$I$2:$I$290,'Job Number'!$A$2:$A$290,'Line Performance'!D$1,'Job Number'!$B$2:$B$290,'Line Performance'!$C45,'Job Number'!$E$2:$E$290,'Line Performance'!$A$44),"")</f>
        <v/>
      </c>
      <c r="E45" s="8" t="str">
        <f>IFERROR($C$44/SUMIFS('Job Number'!$I$2:$I$290,'Job Number'!$A$2:$A$290,'Line Performance'!E$1,'Job Number'!$B$2:$B$290,'Line Performance'!$C45,'Job Number'!$E$2:$E$290,'Line Performance'!$A$44),"")</f>
        <v/>
      </c>
      <c r="F45" s="8" t="str">
        <f>IFERROR($C$44/SUMIFS('Job Number'!$I$2:$I$290,'Job Number'!$A$2:$A$290,'Line Performance'!F$1,'Job Number'!$B$2:$B$290,'Line Performance'!$C45,'Job Number'!$E$2:$E$290,'Line Performance'!$A$44),"")</f>
        <v/>
      </c>
      <c r="G45" s="8" t="str">
        <f>IFERROR($C$44/SUMIFS('Job Number'!$I$2:$I$290,'Job Number'!$A$2:$A$290,'Line Performance'!G$1,'Job Number'!$B$2:$B$290,'Line Performance'!$C45,'Job Number'!$E$2:$E$290,'Line Performance'!$A$44),"")</f>
        <v/>
      </c>
      <c r="H45" s="8" t="str">
        <f>IFERROR($C$44/SUMIFS('Job Number'!$I$2:$I$290,'Job Number'!$A$2:$A$290,'Line Performance'!H$1,'Job Number'!$B$2:$B$290,'Line Performance'!$C45,'Job Number'!$E$2:$E$290,'Line Performance'!$A$44),"")</f>
        <v/>
      </c>
      <c r="I45" s="8" t="str">
        <f>IFERROR($C$44/SUMIFS('Job Number'!$I$2:$I$290,'Job Number'!$A$2:$A$290,'Line Performance'!I$1,'Job Number'!$B$2:$B$290,'Line Performance'!$C45,'Job Number'!$E$2:$E$290,'Line Performance'!$A$44),"")</f>
        <v/>
      </c>
      <c r="J45" s="8" t="str">
        <f>IFERROR($C$44/SUMIFS('Job Number'!$I$2:$I$290,'Job Number'!$A$2:$A$290,'Line Performance'!J$1,'Job Number'!$B$2:$B$290,'Line Performance'!$C45,'Job Number'!$E$2:$E$290,'Line Performance'!$A$44),"")</f>
        <v/>
      </c>
      <c r="K45" s="8" t="str">
        <f>IFERROR($C$44/SUMIFS('Job Number'!$I$2:$I$290,'Job Number'!$A$2:$A$290,'Line Performance'!K$1,'Job Number'!$B$2:$B$290,'Line Performance'!$C45,'Job Number'!$E$2:$E$290,'Line Performance'!$A$44),"")</f>
        <v/>
      </c>
      <c r="L45" s="8" t="str">
        <f>IFERROR($C$44/SUMIFS('Job Number'!$I$2:$I$290,'Job Number'!$A$2:$A$290,'Line Performance'!L$1,'Job Number'!$B$2:$B$290,'Line Performance'!$C45,'Job Number'!$E$2:$E$290,'Line Performance'!$A$44),"")</f>
        <v/>
      </c>
      <c r="M45" s="8" t="str">
        <f>IFERROR($C$44/SUMIFS('Job Number'!$I$2:$I$290,'Job Number'!$A$2:$A$290,'Line Performance'!M$1,'Job Number'!$B$2:$B$290,'Line Performance'!$C45,'Job Number'!$E$2:$E$290,'Line Performance'!$A$44),"")</f>
        <v/>
      </c>
      <c r="N45" s="8" t="str">
        <f>IFERROR($C$44/SUMIFS('Job Number'!$I$2:$I$290,'Job Number'!$A$2:$A$290,'Line Performance'!N$1,'Job Number'!$B$2:$B$290,'Line Performance'!$C45,'Job Number'!$E$2:$E$290,'Line Performance'!$A$44),"")</f>
        <v/>
      </c>
      <c r="O45" s="8" t="str">
        <f>IFERROR($C$44/SUMIFS('Job Number'!$I$2:$I$290,'Job Number'!$A$2:$A$290,'Line Performance'!O$1,'Job Number'!$B$2:$B$290,'Line Performance'!$C45,'Job Number'!$E$2:$E$290,'Line Performance'!$A$44),"")</f>
        <v/>
      </c>
      <c r="P45" s="8" t="str">
        <f>IFERROR($C$44/SUMIFS('Job Number'!$I$2:$I$290,'Job Number'!$A$2:$A$290,'Line Performance'!P$1,'Job Number'!$B$2:$B$290,'Line Performance'!$C45,'Job Number'!$E$2:$E$290,'Line Performance'!$A$44),"")</f>
        <v/>
      </c>
      <c r="Q45" s="8" t="str">
        <f>IFERROR($C$44/SUMIFS('Job Number'!$I$2:$I$290,'Job Number'!$A$2:$A$290,'Line Performance'!Q$1,'Job Number'!$B$2:$B$290,'Line Performance'!$C45,'Job Number'!$E$2:$E$290,'Line Performance'!$A$44),"")</f>
        <v/>
      </c>
      <c r="R45" s="8" t="str">
        <f>IFERROR($C$44/SUMIFS('Job Number'!$I$2:$I$290,'Job Number'!$A$2:$A$290,'Line Performance'!R$1,'Job Number'!$B$2:$B$290,'Line Performance'!$C45,'Job Number'!$E$2:$E$290,'Line Performance'!$A$44),"")</f>
        <v/>
      </c>
      <c r="S45" s="8" t="str">
        <f>IFERROR($C$44/SUMIFS('Job Number'!$I$2:$I$290,'Job Number'!$A$2:$A$290,'Line Performance'!S$1,'Job Number'!$B$2:$B$290,'Line Performance'!$C45,'Job Number'!$E$2:$E$290,'Line Performance'!$A$44),"")</f>
        <v/>
      </c>
      <c r="T45" s="8" t="str">
        <f>IFERROR($C$44/SUMIFS('Job Number'!$I$2:$I$290,'Job Number'!$A$2:$A$290,'Line Performance'!T$1,'Job Number'!$B$2:$B$290,'Line Performance'!$C45,'Job Number'!$E$2:$E$290,'Line Performance'!$A$44),"")</f>
        <v/>
      </c>
      <c r="U45" s="8" t="str">
        <f>IFERROR($C$44/SUMIFS('Job Number'!$I$2:$I$290,'Job Number'!$A$2:$A$290,'Line Performance'!U$1,'Job Number'!$B$2:$B$290,'Line Performance'!$C45,'Job Number'!$E$2:$E$290,'Line Performance'!$A$44),"")</f>
        <v/>
      </c>
      <c r="V45" s="8" t="str">
        <f>IFERROR($C$44/SUMIFS('Job Number'!$I$2:$I$290,'Job Number'!$A$2:$A$290,'Line Performance'!V$1,'Job Number'!$B$2:$B$290,'Line Performance'!$C45,'Job Number'!$E$2:$E$290,'Line Performance'!$A$44),"")</f>
        <v/>
      </c>
      <c r="W45" s="8" t="str">
        <f>IFERROR($C$44/SUMIFS('Job Number'!$I$2:$I$290,'Job Number'!$A$2:$A$290,'Line Performance'!W$1,'Job Number'!$B$2:$B$290,'Line Performance'!$C45,'Job Number'!$E$2:$E$290,'Line Performance'!$A$44),"")</f>
        <v/>
      </c>
      <c r="X45" s="8" t="str">
        <f>IFERROR($C$44/SUMIFS('Job Number'!$I$2:$I$290,'Job Number'!$A$2:$A$290,'Line Performance'!X$1,'Job Number'!$B$2:$B$290,'Line Performance'!$C45,'Job Number'!$E$2:$E$290,'Line Performance'!$A$44),"")</f>
        <v/>
      </c>
      <c r="Y45" s="8" t="str">
        <f>IFERROR($C$44/SUMIFS('Job Number'!$I$2:$I$290,'Job Number'!$A$2:$A$290,'Line Performance'!Y$1,'Job Number'!$B$2:$B$290,'Line Performance'!$C45,'Job Number'!$E$2:$E$290,'Line Performance'!$A$44),"")</f>
        <v/>
      </c>
      <c r="Z45" s="8" t="str">
        <f>IFERROR($C$44/SUMIFS('Job Number'!$I$2:$I$290,'Job Number'!$A$2:$A$290,'Line Performance'!Z$1,'Job Number'!$B$2:$B$290,'Line Performance'!$C45,'Job Number'!$E$2:$E$290,'Line Performance'!$A$44),"")</f>
        <v/>
      </c>
      <c r="AA45" s="8" t="str">
        <f>IFERROR($C$44/SUMIFS('Job Number'!$I$2:$I$290,'Job Number'!$A$2:$A$290,'Line Performance'!AA$1,'Job Number'!$B$2:$B$290,'Line Performance'!$C45,'Job Number'!$E$2:$E$290,'Line Performance'!$A$44),"")</f>
        <v/>
      </c>
      <c r="AB45" s="8" t="str">
        <f>IFERROR($C$44/SUMIFS('Job Number'!$I$2:$I$290,'Job Number'!$A$2:$A$290,'Line Performance'!AB$1,'Job Number'!$B$2:$B$290,'Line Performance'!$C45,'Job Number'!$E$2:$E$290,'Line Performance'!$A$44),"")</f>
        <v/>
      </c>
      <c r="AC45" s="8" t="str">
        <f>IFERROR($C$44/SUMIFS('Job Number'!$I$2:$I$290,'Job Number'!$A$2:$A$290,'Line Performance'!AC$1,'Job Number'!$B$2:$B$290,'Line Performance'!$C45,'Job Number'!$E$2:$E$290,'Line Performance'!$A$44),"")</f>
        <v/>
      </c>
      <c r="AD45" s="8" t="str">
        <f>IFERROR($C$44/SUMIFS('Job Number'!$I$2:$I$290,'Job Number'!$A$2:$A$290,'Line Performance'!AD$1,'Job Number'!$B$2:$B$290,'Line Performance'!$C45,'Job Number'!$E$2:$E$290,'Line Performance'!$A$44),"")</f>
        <v/>
      </c>
      <c r="AE45" s="8" t="str">
        <f>IFERROR($C$44/SUMIFS('Job Number'!$I$2:$I$290,'Job Number'!$A$2:$A$290,'Line Performance'!AE$1,'Job Number'!$B$2:$B$290,'Line Performance'!$C45,'Job Number'!$E$2:$E$290,'Line Performance'!$A$44),"")</f>
        <v/>
      </c>
      <c r="AF45" s="8" t="str">
        <f>IFERROR($C$44/SUMIFS('Job Number'!$I$2:$I$290,'Job Number'!$A$2:$A$290,'Line Performance'!AF$1,'Job Number'!$B$2:$B$290,'Line Performance'!$C45,'Job Number'!$E$2:$E$290,'Line Performance'!$A$44),"")</f>
        <v/>
      </c>
      <c r="AG45" s="8" t="str">
        <f>IFERROR($C$44/SUMIFS('Job Number'!$I$2:$I$290,'Job Number'!$A$2:$A$290,'Line Performance'!AG$1,'Job Number'!$B$2:$B$290,'Line Performance'!$C45,'Job Number'!$E$2:$E$290,'Line Performance'!$A$44),"")</f>
        <v/>
      </c>
      <c r="AH45" s="8" t="str">
        <f>IFERROR($C$44/SUMIFS('Job Number'!$I$2:$I$290,'Job Number'!$A$2:$A$290,'Line Performance'!AH$1,'Job Number'!$B$2:$B$290,'Line Performance'!$C45,'Job Number'!$E$2:$E$290,'Line Performance'!$A$44),"")</f>
        <v/>
      </c>
      <c r="AI45" s="8" t="str">
        <f>IFERROR(#REF!/SUMIFS('Job Number'!#REF!,'Job Number'!$A$2:$A$290,'Line Performance'!AI$1,'Job Number'!$B$2:$B$290,'Line Performance'!$C45,'Job Number'!$E$2:$E$290,'Line Performance'!#REF!),"")</f>
        <v/>
      </c>
      <c r="AJ45" s="8" t="str">
        <f>IFERROR(#REF!/SUMIFS('Job Number'!#REF!,'Job Number'!$A$2:$A$290,'Line Performance'!AJ$1,'Job Number'!$B$2:$B$290,'Line Performance'!$C45,'Job Number'!$E$2:$E$290,'Line Performance'!#REF!),"")</f>
        <v/>
      </c>
      <c r="AK45" s="8" t="str">
        <f>IFERROR(#REF!/SUMIFS('Job Number'!#REF!,'Job Number'!$A$2:$A$290,'Line Performance'!AK$1,'Job Number'!$B$2:$B$290,'Line Performance'!$C45,'Job Number'!$E$2:$E$290,'Line Performance'!#REF!),"")</f>
        <v/>
      </c>
      <c r="AL45" s="8" t="str">
        <f>IFERROR(#REF!/SUMIFS('Job Number'!#REF!,'Job Number'!$A$2:$A$290,'Line Performance'!AL$1,'Job Number'!$B$2:$B$290,'Line Performance'!$C45,'Job Number'!$E$2:$E$290,'Line Performance'!#REF!),"")</f>
        <v/>
      </c>
    </row>
    <row r="46" spans="1:38" ht="15" customHeight="1">
      <c r="A46" s="69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W03-71010061-Y</v>
      </c>
      <c r="B47" s="42" t="str">
        <f>'Line Output'!B47</f>
        <v>AX88</v>
      </c>
      <c r="C47" s="52">
        <f>IFERROR(VLOOKUP(A47,'FG TYPE'!$B:$D,3,FALSE),0)</f>
        <v>80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8" ht="15" customHeight="1">
      <c r="A48" s="69"/>
      <c r="B48" s="5">
        <f>IFERROR(SUM(D48:AG48)/COUNTIF(D48:AG48,"&gt;0"),0)</f>
        <v>15.803030303030305</v>
      </c>
      <c r="C48" s="53" t="str">
        <f>'Line Output'!C48</f>
        <v>Y01</v>
      </c>
      <c r="D48" s="8" t="str">
        <f>IFERROR($C$47/SUMIFS('Job Number'!$I$2:$I$290,'Job Number'!$A$2:$A$290,'Line Performance'!D$1,'Job Number'!$B$2:$B$290,'Line Performance'!$C48,'Job Number'!$E$2:$E$290,'Line Performance'!$A$47),"")</f>
        <v/>
      </c>
      <c r="E48" s="8">
        <f>IFERROR($C$47/SUMIFS('Job Number'!$I$2:$I$290,'Job Number'!$A$2:$A$290,'Line Performance'!E$1,'Job Number'!$B$2:$B$290,'Line Performance'!$C48,'Job Number'!$E$2:$E$290,'Line Performance'!$A$47),"")</f>
        <v>10</v>
      </c>
      <c r="F48" s="8" t="str">
        <f>IFERROR($C$47/SUMIFS('Job Number'!$I$2:$I$290,'Job Number'!$A$2:$A$290,'Line Performance'!F$1,'Job Number'!$B$2:$B$290,'Line Performance'!$C48,'Job Number'!$E$2:$E$290,'Line Performance'!$A$47),"")</f>
        <v/>
      </c>
      <c r="G48" s="8" t="str">
        <f>IFERROR($C$47/SUMIFS('Job Number'!$I$2:$I$290,'Job Number'!$A$2:$A$290,'Line Performance'!G$1,'Job Number'!$B$2:$B$290,'Line Performance'!$C48,'Job Number'!$E$2:$E$290,'Line Performance'!$A$47),"")</f>
        <v/>
      </c>
      <c r="H48" s="8" t="str">
        <f>IFERROR($C$47/SUMIFS('Job Number'!$I$2:$I$290,'Job Number'!$A$2:$A$290,'Line Performance'!H$1,'Job Number'!$B$2:$B$290,'Line Performance'!$C48,'Job Number'!$E$2:$E$290,'Line Performance'!$A$47),"")</f>
        <v/>
      </c>
      <c r="I48" s="8" t="str">
        <f>IFERROR($C$47/SUMIFS('Job Number'!$I$2:$I$290,'Job Number'!$A$2:$A$290,'Line Performance'!I$1,'Job Number'!$B$2:$B$290,'Line Performance'!$C48,'Job Number'!$E$2:$E$290,'Line Performance'!$A$47),"")</f>
        <v/>
      </c>
      <c r="J48" s="8" t="str">
        <f>IFERROR($C$47/SUMIFS('Job Number'!$I$2:$I$290,'Job Number'!$A$2:$A$290,'Line Performance'!J$1,'Job Number'!$B$2:$B$290,'Line Performance'!$C48,'Job Number'!$E$2:$E$290,'Line Performance'!$A$47),"")</f>
        <v/>
      </c>
      <c r="K48" s="8" t="str">
        <f>IFERROR($C$47/SUMIFS('Job Number'!$I$2:$I$290,'Job Number'!$A$2:$A$290,'Line Performance'!K$1,'Job Number'!$B$2:$B$290,'Line Performance'!$C48,'Job Number'!$E$2:$E$290,'Line Performance'!$A$47),"")</f>
        <v/>
      </c>
      <c r="L48" s="8" t="str">
        <f>IFERROR($C$47/SUMIFS('Job Number'!$I$2:$I$290,'Job Number'!$A$2:$A$290,'Line Performance'!L$1,'Job Number'!$B$2:$B$290,'Line Performance'!$C48,'Job Number'!$E$2:$E$290,'Line Performance'!$A$47),"")</f>
        <v/>
      </c>
      <c r="M48" s="8" t="str">
        <f>IFERROR($C$47/SUMIFS('Job Number'!$I$2:$I$290,'Job Number'!$A$2:$A$290,'Line Performance'!M$1,'Job Number'!$B$2:$B$290,'Line Performance'!$C48,'Job Number'!$E$2:$E$290,'Line Performance'!$A$47),"")</f>
        <v/>
      </c>
      <c r="N48" s="8" t="str">
        <f>IFERROR($C$47/SUMIFS('Job Number'!$I$2:$I$290,'Job Number'!$A$2:$A$290,'Line Performance'!N$1,'Job Number'!$B$2:$B$290,'Line Performance'!$C48,'Job Number'!$E$2:$E$290,'Line Performance'!$A$47),"")</f>
        <v/>
      </c>
      <c r="O48" s="8" t="str">
        <f>IFERROR($C$47/SUMIFS('Job Number'!$I$2:$I$290,'Job Number'!$A$2:$A$290,'Line Performance'!O$1,'Job Number'!$B$2:$B$290,'Line Performance'!$C48,'Job Number'!$E$2:$E$290,'Line Performance'!$A$47),"")</f>
        <v/>
      </c>
      <c r="P48" s="8" t="str">
        <f>IFERROR($C$47/SUMIFS('Job Number'!$I$2:$I$290,'Job Number'!$A$2:$A$290,'Line Performance'!P$1,'Job Number'!$B$2:$B$290,'Line Performance'!$C48,'Job Number'!$E$2:$E$290,'Line Performance'!$A$47),"")</f>
        <v/>
      </c>
      <c r="Q48" s="8" t="str">
        <f>IFERROR($C$47/SUMIFS('Job Number'!$I$2:$I$290,'Job Number'!$A$2:$A$290,'Line Performance'!Q$1,'Job Number'!$B$2:$B$290,'Line Performance'!$C48,'Job Number'!$E$2:$E$290,'Line Performance'!$A$47),"")</f>
        <v/>
      </c>
      <c r="R48" s="8" t="str">
        <f>IFERROR($C$47/SUMIFS('Job Number'!$I$2:$I$290,'Job Number'!$A$2:$A$290,'Line Performance'!R$1,'Job Number'!$B$2:$B$290,'Line Performance'!$C48,'Job Number'!$E$2:$E$290,'Line Performance'!$A$47),"")</f>
        <v/>
      </c>
      <c r="S48" s="8" t="str">
        <f>IFERROR($C$47/SUMIFS('Job Number'!$I$2:$I$290,'Job Number'!$A$2:$A$290,'Line Performance'!S$1,'Job Number'!$B$2:$B$290,'Line Performance'!$C48,'Job Number'!$E$2:$E$290,'Line Performance'!$A$47),"")</f>
        <v/>
      </c>
      <c r="T48" s="8" t="str">
        <f>IFERROR($C$47/SUMIFS('Job Number'!$I$2:$I$290,'Job Number'!$A$2:$A$290,'Line Performance'!T$1,'Job Number'!$B$2:$B$290,'Line Performance'!$C48,'Job Number'!$E$2:$E$290,'Line Performance'!$A$47),"")</f>
        <v/>
      </c>
      <c r="U48" s="8" t="str">
        <f>IFERROR($C$47/SUMIFS('Job Number'!$I$2:$I$290,'Job Number'!$A$2:$A$290,'Line Performance'!U$1,'Job Number'!$B$2:$B$290,'Line Performance'!$C48,'Job Number'!$E$2:$E$290,'Line Performance'!$A$47),"")</f>
        <v/>
      </c>
      <c r="V48" s="8" t="str">
        <f>IFERROR($C$47/SUMIFS('Job Number'!$I$2:$I$290,'Job Number'!$A$2:$A$290,'Line Performance'!V$1,'Job Number'!$B$2:$B$290,'Line Performance'!$C48,'Job Number'!$E$2:$E$290,'Line Performance'!$A$47),"")</f>
        <v/>
      </c>
      <c r="W48" s="8" t="str">
        <f>IFERROR($C$47/SUMIFS('Job Number'!$I$2:$I$290,'Job Number'!$A$2:$A$290,'Line Performance'!W$1,'Job Number'!$B$2:$B$290,'Line Performance'!$C48,'Job Number'!$E$2:$E$290,'Line Performance'!$A$47),"")</f>
        <v/>
      </c>
      <c r="X48" s="8" t="str">
        <f>IFERROR($C$47/SUMIFS('Job Number'!$I$2:$I$290,'Job Number'!$A$2:$A$290,'Line Performance'!X$1,'Job Number'!$B$2:$B$290,'Line Performance'!$C48,'Job Number'!$E$2:$E$290,'Line Performance'!$A$47),"")</f>
        <v/>
      </c>
      <c r="Y48" s="8" t="str">
        <f>IFERROR($C$47/SUMIFS('Job Number'!$I$2:$I$290,'Job Number'!$A$2:$A$290,'Line Performance'!Y$1,'Job Number'!$B$2:$B$290,'Line Performance'!$C48,'Job Number'!$E$2:$E$290,'Line Performance'!$A$47),"")</f>
        <v/>
      </c>
      <c r="Z48" s="8" t="str">
        <f>IFERROR($C$47/SUMIFS('Job Number'!$I$2:$I$290,'Job Number'!$A$2:$A$290,'Line Performance'!Z$1,'Job Number'!$B$2:$B$290,'Line Performance'!$C48,'Job Number'!$E$2:$E$290,'Line Performance'!$A$47),"")</f>
        <v/>
      </c>
      <c r="AA48" s="8" t="str">
        <f>IFERROR($C$47/SUMIFS('Job Number'!$I$2:$I$290,'Job Number'!$A$2:$A$290,'Line Performance'!AA$1,'Job Number'!$B$2:$B$290,'Line Performance'!$C48,'Job Number'!$E$2:$E$290,'Line Performance'!$A$47),"")</f>
        <v/>
      </c>
      <c r="AB48" s="8">
        <f>IFERROR($C$47/SUMIFS('Job Number'!$I$2:$I$290,'Job Number'!$A$2:$A$290,'Line Performance'!AB$1,'Job Number'!$B$2:$B$290,'Line Performance'!$C48,'Job Number'!$E$2:$E$290,'Line Performance'!$A$47),"")</f>
        <v>14.545454545454545</v>
      </c>
      <c r="AC48" s="8">
        <f>IFERROR($C$47/SUMIFS('Job Number'!$I$2:$I$290,'Job Number'!$A$2:$A$290,'Line Performance'!AC$1,'Job Number'!$B$2:$B$290,'Line Performance'!$C48,'Job Number'!$E$2:$E$290,'Line Performance'!$A$47),"")</f>
        <v>6.666666666666667</v>
      </c>
      <c r="AD48" s="8">
        <f>IFERROR($C$47/SUMIFS('Job Number'!$I$2:$I$290,'Job Number'!$A$2:$A$290,'Line Performance'!AD$1,'Job Number'!$B$2:$B$290,'Line Performance'!$C48,'Job Number'!$E$2:$E$290,'Line Performance'!$A$47),"")</f>
        <v>32</v>
      </c>
      <c r="AE48" s="8" t="str">
        <f>IFERROR($C$47/SUMIFS('Job Number'!$I$2:$I$290,'Job Number'!$A$2:$A$290,'Line Performance'!AE$1,'Job Number'!$B$2:$B$290,'Line Performance'!$C48,'Job Number'!$E$2:$E$290,'Line Performance'!$A$47),"")</f>
        <v/>
      </c>
      <c r="AF48" s="8" t="str">
        <f>IFERROR($C$47/SUMIFS('Job Number'!$I$2:$I$290,'Job Number'!$A$2:$A$290,'Line Performance'!AF$1,'Job Number'!$B$2:$B$290,'Line Performance'!$C48,'Job Number'!$E$2:$E$290,'Line Performance'!$A$47),"")</f>
        <v/>
      </c>
      <c r="AG48" s="8" t="str">
        <f>IFERROR($C$47/SUMIFS('Job Number'!$I$2:$I$290,'Job Number'!$A$2:$A$290,'Line Performance'!AG$1,'Job Number'!$B$2:$B$290,'Line Performance'!$C48,'Job Number'!$E$2:$E$290,'Line Performance'!$A$47),"")</f>
        <v/>
      </c>
      <c r="AH48" s="8" t="str">
        <f>IFERROR($C$47/SUMIFS('Job Number'!$I$2:$I$290,'Job Number'!$A$2:$A$290,'Line Performance'!AH$1,'Job Number'!$B$2:$B$290,'Line Performance'!$C48,'Job Number'!$E$2:$E$290,'Line Performance'!$A$47),"")</f>
        <v/>
      </c>
      <c r="AI48" s="8" t="str">
        <f>IFERROR(#REF!/SUMIFS('Job Number'!#REF!,'Job Number'!$A$2:$A$290,'Line Performance'!AI$1,'Job Number'!$B$2:$B$290,'Line Performance'!$C48,'Job Number'!$E$2:$E$290,'Line Performance'!#REF!),"")</f>
        <v/>
      </c>
      <c r="AJ48" s="8" t="str">
        <f>IFERROR(#REF!/SUMIFS('Job Number'!#REF!,'Job Number'!$A$2:$A$290,'Line Performance'!AJ$1,'Job Number'!$B$2:$B$290,'Line Performance'!$C48,'Job Number'!$E$2:$E$290,'Line Performance'!#REF!),"")</f>
        <v/>
      </c>
      <c r="AK48" s="8" t="str">
        <f>IFERROR(#REF!/SUMIFS('Job Number'!#REF!,'Job Number'!$A$2:$A$290,'Line Performance'!AK$1,'Job Number'!$B$2:$B$290,'Line Performance'!$C48,'Job Number'!$E$2:$E$290,'Line Performance'!#REF!),"")</f>
        <v/>
      </c>
      <c r="AL48" s="8" t="str">
        <f>IFERROR(#REF!/SUMIFS('Job Number'!#REF!,'Job Number'!$A$2:$A$290,'Line Performance'!AL$1,'Job Number'!$B$2:$B$290,'Line Performance'!$C48,'Job Number'!$E$2:$E$290,'Line Performance'!#REF!),"")</f>
        <v/>
      </c>
    </row>
    <row r="49" spans="1:38" ht="15" customHeight="1">
      <c r="A49" s="69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W03-25040027-Y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8" ht="15" customHeight="1">
      <c r="A51" s="69"/>
      <c r="B51" s="5">
        <f>IFERROR(SUM(D51:AG51)/COUNTIF(D51:AG51,"&gt;0"),0)</f>
        <v>0</v>
      </c>
      <c r="C51" s="53" t="str">
        <f>'Line Output'!C51</f>
        <v>Y01</v>
      </c>
      <c r="D51" s="8" t="str">
        <f>IFERROR($C$50/SUMIFS('Job Number'!$I$2:$I$290,'Job Number'!$A$2:$A$290,'Line Performance'!D$1,'Job Number'!$B$2:$B$290,'Line Performance'!$C51,'Job Number'!$E$2:$E$290,'Line Performance'!$A$50),"")</f>
        <v/>
      </c>
      <c r="E51" s="8" t="str">
        <f>IFERROR($C$50/SUMIFS('Job Number'!$I$2:$I$290,'Job Number'!$A$2:$A$290,'Line Performance'!E$1,'Job Number'!$B$2:$B$290,'Line Performance'!$C51,'Job Number'!$E$2:$E$290,'Line Performance'!$A$50),"")</f>
        <v/>
      </c>
      <c r="F51" s="8" t="str">
        <f>IFERROR($C$50/SUMIFS('Job Number'!$I$2:$I$290,'Job Number'!$A$2:$A$290,'Line Performance'!F$1,'Job Number'!$B$2:$B$290,'Line Performance'!$C51,'Job Number'!$E$2:$E$290,'Line Performance'!$A$50),"")</f>
        <v/>
      </c>
      <c r="G51" s="8" t="str">
        <f>IFERROR($C$50/SUMIFS('Job Number'!$I$2:$I$290,'Job Number'!$A$2:$A$290,'Line Performance'!G$1,'Job Number'!$B$2:$B$290,'Line Performance'!$C51,'Job Number'!$E$2:$E$290,'Line Performance'!$A$50),"")</f>
        <v/>
      </c>
      <c r="H51" s="8" t="str">
        <f>IFERROR($C$50/SUMIFS('Job Number'!$I$2:$I$290,'Job Number'!$A$2:$A$290,'Line Performance'!H$1,'Job Number'!$B$2:$B$290,'Line Performance'!$C51,'Job Number'!$E$2:$E$290,'Line Performance'!$A$50),"")</f>
        <v/>
      </c>
      <c r="I51" s="8" t="str">
        <f>IFERROR($C$50/SUMIFS('Job Number'!$I$2:$I$290,'Job Number'!$A$2:$A$290,'Line Performance'!I$1,'Job Number'!$B$2:$B$290,'Line Performance'!$C51,'Job Number'!$E$2:$E$290,'Line Performance'!$A$50),"")</f>
        <v/>
      </c>
      <c r="J51" s="8" t="str">
        <f>IFERROR($C$50/SUMIFS('Job Number'!$I$2:$I$290,'Job Number'!$A$2:$A$290,'Line Performance'!J$1,'Job Number'!$B$2:$B$290,'Line Performance'!$C51,'Job Number'!$E$2:$E$290,'Line Performance'!$A$50),"")</f>
        <v/>
      </c>
      <c r="K51" s="8" t="str">
        <f>IFERROR($C$50/SUMIFS('Job Number'!$I$2:$I$290,'Job Number'!$A$2:$A$290,'Line Performance'!K$1,'Job Number'!$B$2:$B$290,'Line Performance'!$C51,'Job Number'!$E$2:$E$290,'Line Performance'!$A$50),"")</f>
        <v/>
      </c>
      <c r="L51" s="8" t="str">
        <f>IFERROR($C$50/SUMIFS('Job Number'!$I$2:$I$290,'Job Number'!$A$2:$A$290,'Line Performance'!L$1,'Job Number'!$B$2:$B$290,'Line Performance'!$C51,'Job Number'!$E$2:$E$290,'Line Performance'!$A$50),"")</f>
        <v/>
      </c>
      <c r="M51" s="8" t="str">
        <f>IFERROR($C$50/SUMIFS('Job Number'!$I$2:$I$290,'Job Number'!$A$2:$A$290,'Line Performance'!M$1,'Job Number'!$B$2:$B$290,'Line Performance'!$C51,'Job Number'!$E$2:$E$290,'Line Performance'!$A$50),"")</f>
        <v/>
      </c>
      <c r="N51" s="8" t="str">
        <f>IFERROR($C$50/SUMIFS('Job Number'!$I$2:$I$290,'Job Number'!$A$2:$A$290,'Line Performance'!N$1,'Job Number'!$B$2:$B$290,'Line Performance'!$C51,'Job Number'!$E$2:$E$290,'Line Performance'!$A$50),"")</f>
        <v/>
      </c>
      <c r="O51" s="8" t="str">
        <f>IFERROR($C$50/SUMIFS('Job Number'!$I$2:$I$290,'Job Number'!$A$2:$A$290,'Line Performance'!O$1,'Job Number'!$B$2:$B$290,'Line Performance'!$C51,'Job Number'!$E$2:$E$290,'Line Performance'!$A$50),"")</f>
        <v/>
      </c>
      <c r="P51" s="8" t="str">
        <f>IFERROR($C$50/SUMIFS('Job Number'!$I$2:$I$290,'Job Number'!$A$2:$A$290,'Line Performance'!P$1,'Job Number'!$B$2:$B$290,'Line Performance'!$C51,'Job Number'!$E$2:$E$290,'Line Performance'!$A$50),"")</f>
        <v/>
      </c>
      <c r="Q51" s="8" t="str">
        <f>IFERROR($C$50/SUMIFS('Job Number'!$I$2:$I$290,'Job Number'!$A$2:$A$290,'Line Performance'!Q$1,'Job Number'!$B$2:$B$290,'Line Performance'!$C51,'Job Number'!$E$2:$E$290,'Line Performance'!$A$50),"")</f>
        <v/>
      </c>
      <c r="R51" s="8" t="str">
        <f>IFERROR($C$50/SUMIFS('Job Number'!$I$2:$I$290,'Job Number'!$A$2:$A$290,'Line Performance'!R$1,'Job Number'!$B$2:$B$290,'Line Performance'!$C51,'Job Number'!$E$2:$E$290,'Line Performance'!$A$50),"")</f>
        <v/>
      </c>
      <c r="S51" s="8" t="str">
        <f>IFERROR($C$50/SUMIFS('Job Number'!$I$2:$I$290,'Job Number'!$A$2:$A$290,'Line Performance'!S$1,'Job Number'!$B$2:$B$290,'Line Performance'!$C51,'Job Number'!$E$2:$E$290,'Line Performance'!$A$50),"")</f>
        <v/>
      </c>
      <c r="T51" s="8" t="str">
        <f>IFERROR($C$50/SUMIFS('Job Number'!$I$2:$I$290,'Job Number'!$A$2:$A$290,'Line Performance'!T$1,'Job Number'!$B$2:$B$290,'Line Performance'!$C51,'Job Number'!$E$2:$E$290,'Line Performance'!$A$50),"")</f>
        <v/>
      </c>
      <c r="U51" s="8" t="str">
        <f>IFERROR($C$50/SUMIFS('Job Number'!$I$2:$I$290,'Job Number'!$A$2:$A$290,'Line Performance'!U$1,'Job Number'!$B$2:$B$290,'Line Performance'!$C51,'Job Number'!$E$2:$E$290,'Line Performance'!$A$50),"")</f>
        <v/>
      </c>
      <c r="V51" s="8" t="str">
        <f>IFERROR($C$50/SUMIFS('Job Number'!$I$2:$I$290,'Job Number'!$A$2:$A$290,'Line Performance'!V$1,'Job Number'!$B$2:$B$290,'Line Performance'!$C51,'Job Number'!$E$2:$E$290,'Line Performance'!$A$50),"")</f>
        <v/>
      </c>
      <c r="W51" s="8" t="str">
        <f>IFERROR($C$50/SUMIFS('Job Number'!$I$2:$I$290,'Job Number'!$A$2:$A$290,'Line Performance'!W$1,'Job Number'!$B$2:$B$290,'Line Performance'!$C51,'Job Number'!$E$2:$E$290,'Line Performance'!$A$50),"")</f>
        <v/>
      </c>
      <c r="X51" s="8" t="str">
        <f>IFERROR($C$50/SUMIFS('Job Number'!$I$2:$I$290,'Job Number'!$A$2:$A$290,'Line Performance'!X$1,'Job Number'!$B$2:$B$290,'Line Performance'!$C51,'Job Number'!$E$2:$E$290,'Line Performance'!$A$50),"")</f>
        <v/>
      </c>
      <c r="Y51" s="8" t="str">
        <f>IFERROR($C$50/SUMIFS('Job Number'!$I$2:$I$290,'Job Number'!$A$2:$A$290,'Line Performance'!Y$1,'Job Number'!$B$2:$B$290,'Line Performance'!$C51,'Job Number'!$E$2:$E$290,'Line Performance'!$A$50),"")</f>
        <v/>
      </c>
      <c r="Z51" s="8" t="str">
        <f>IFERROR($C$50/SUMIFS('Job Number'!$I$2:$I$290,'Job Number'!$A$2:$A$290,'Line Performance'!Z$1,'Job Number'!$B$2:$B$290,'Line Performance'!$C51,'Job Number'!$E$2:$E$290,'Line Performance'!$A$50),"")</f>
        <v/>
      </c>
      <c r="AA51" s="8" t="str">
        <f>IFERROR($C$50/SUMIFS('Job Number'!$I$2:$I$290,'Job Number'!$A$2:$A$290,'Line Performance'!AA$1,'Job Number'!$B$2:$B$290,'Line Performance'!$C51,'Job Number'!$E$2:$E$290,'Line Performance'!$A$50),"")</f>
        <v/>
      </c>
      <c r="AB51" s="8" t="str">
        <f>IFERROR($C$50/SUMIFS('Job Number'!$I$2:$I$290,'Job Number'!$A$2:$A$290,'Line Performance'!AB$1,'Job Number'!$B$2:$B$290,'Line Performance'!$C51,'Job Number'!$E$2:$E$290,'Line Performance'!$A$50),"")</f>
        <v/>
      </c>
      <c r="AC51" s="8" t="str">
        <f>IFERROR($C$50/SUMIFS('Job Number'!$I$2:$I$290,'Job Number'!$A$2:$A$290,'Line Performance'!AC$1,'Job Number'!$B$2:$B$290,'Line Performance'!$C51,'Job Number'!$E$2:$E$290,'Line Performance'!$A$50),"")</f>
        <v/>
      </c>
      <c r="AD51" s="8" t="str">
        <f>IFERROR($C$50/SUMIFS('Job Number'!$I$2:$I$290,'Job Number'!$A$2:$A$290,'Line Performance'!AD$1,'Job Number'!$B$2:$B$290,'Line Performance'!$C51,'Job Number'!$E$2:$E$290,'Line Performance'!$A$50),"")</f>
        <v/>
      </c>
      <c r="AE51" s="8" t="str">
        <f>IFERROR($C$50/SUMIFS('Job Number'!$I$2:$I$290,'Job Number'!$A$2:$A$290,'Line Performance'!AE$1,'Job Number'!$B$2:$B$290,'Line Performance'!$C51,'Job Number'!$E$2:$E$290,'Line Performance'!$A$50),"")</f>
        <v/>
      </c>
      <c r="AF51" s="8" t="str">
        <f>IFERROR($C$50/SUMIFS('Job Number'!$I$2:$I$290,'Job Number'!$A$2:$A$290,'Line Performance'!AF$1,'Job Number'!$B$2:$B$290,'Line Performance'!$C51,'Job Number'!$E$2:$E$290,'Line Performance'!$A$50),"")</f>
        <v/>
      </c>
      <c r="AG51" s="8" t="str">
        <f>IFERROR($C$50/SUMIFS('Job Number'!$I$2:$I$290,'Job Number'!$A$2:$A$290,'Line Performance'!AG$1,'Job Number'!$B$2:$B$290,'Line Performance'!$C51,'Job Number'!$E$2:$E$290,'Line Performance'!$A$50),"")</f>
        <v/>
      </c>
      <c r="AH51" s="8" t="str">
        <f>IFERROR($C$50/SUMIFS('Job Number'!$I$2:$I$290,'Job Number'!$A$2:$A$290,'Line Performance'!AH$1,'Job Number'!$B$2:$B$290,'Line Performance'!$C51,'Job Number'!$E$2:$E$290,'Line Performance'!$A$50),"")</f>
        <v/>
      </c>
      <c r="AI51" s="8" t="str">
        <f>IFERROR(#REF!/SUMIFS('Job Number'!#REF!,'Job Number'!$A$2:$A$290,'Line Performance'!AI$1,'Job Number'!$B$2:$B$290,'Line Performance'!$C51,'Job Number'!$E$2:$E$290,'Line Performance'!#REF!),"")</f>
        <v/>
      </c>
      <c r="AJ51" s="8" t="str">
        <f>IFERROR(#REF!/SUMIFS('Job Number'!#REF!,'Job Number'!$A$2:$A$290,'Line Performance'!AJ$1,'Job Number'!$B$2:$B$290,'Line Performance'!$C51,'Job Number'!$E$2:$E$290,'Line Performance'!#REF!),"")</f>
        <v/>
      </c>
      <c r="AK51" s="8" t="str">
        <f>IFERROR(#REF!/SUMIFS('Job Number'!#REF!,'Job Number'!$A$2:$A$290,'Line Performance'!AK$1,'Job Number'!$B$2:$B$290,'Line Performance'!$C51,'Job Number'!$E$2:$E$290,'Line Performance'!#REF!),"")</f>
        <v/>
      </c>
      <c r="AL51" s="8" t="str">
        <f>IFERROR(#REF!/SUMIFS('Job Number'!#REF!,'Job Number'!$A$2:$A$290,'Line Performance'!AL$1,'Job Number'!$B$2:$B$290,'Line Performance'!$C51,'Job Number'!$E$2:$E$290,'Line Performance'!#REF!),"")</f>
        <v/>
      </c>
    </row>
    <row r="52" spans="1:38" ht="15" customHeight="1">
      <c r="A52" s="69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W03-25040028-Y</v>
      </c>
      <c r="B53" s="42" t="str">
        <f>'Line Output'!B53</f>
        <v>28#*2C+24#*2C+AL+D+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8" ht="15" customHeight="1">
      <c r="A54" s="69"/>
      <c r="B54" s="5">
        <f>IFERROR(SUM(D54:AG54)/COUNTIF(D54:AG54,"&gt;0"),0)</f>
        <v>10</v>
      </c>
      <c r="C54" s="53" t="str">
        <f>'Line Output'!C54</f>
        <v>Y01</v>
      </c>
      <c r="D54" s="8" t="str">
        <f>IFERROR($C$53/SUMIFS('Job Number'!$I$2:$I$290,'Job Number'!$A$2:$A$290,'Line Performance'!D$1,'Job Number'!$B$2:$B$290,'Line Performance'!$C54,'Job Number'!$E$2:$E$290,'Line Performance'!$A$53),"")</f>
        <v/>
      </c>
      <c r="E54" s="8" t="str">
        <f>IFERROR($C$53/SUMIFS('Job Number'!$I$2:$I$290,'Job Number'!$A$2:$A$290,'Line Performance'!E$1,'Job Number'!$B$2:$B$290,'Line Performance'!$C54,'Job Number'!$E$2:$E$290,'Line Performance'!$A$53),"")</f>
        <v/>
      </c>
      <c r="F54" s="8" t="str">
        <f>IFERROR($C$53/SUMIFS('Job Number'!$I$2:$I$290,'Job Number'!$A$2:$A$290,'Line Performance'!F$1,'Job Number'!$B$2:$B$290,'Line Performance'!$C54,'Job Number'!$E$2:$E$290,'Line Performance'!$A$53),"")</f>
        <v/>
      </c>
      <c r="G54" s="8" t="str">
        <f>IFERROR($C$53/SUMIFS('Job Number'!$I$2:$I$290,'Job Number'!$A$2:$A$290,'Line Performance'!G$1,'Job Number'!$B$2:$B$290,'Line Performance'!$C54,'Job Number'!$E$2:$E$290,'Line Performance'!$A$53),"")</f>
        <v/>
      </c>
      <c r="H54" s="8" t="str">
        <f>IFERROR($C$53/SUMIFS('Job Number'!$I$2:$I$290,'Job Number'!$A$2:$A$290,'Line Performance'!H$1,'Job Number'!$B$2:$B$290,'Line Performance'!$C54,'Job Number'!$E$2:$E$290,'Line Performance'!$A$53),"")</f>
        <v/>
      </c>
      <c r="I54" s="8" t="str">
        <f>IFERROR($C$53/SUMIFS('Job Number'!$I$2:$I$290,'Job Number'!$A$2:$A$290,'Line Performance'!I$1,'Job Number'!$B$2:$B$290,'Line Performance'!$C54,'Job Number'!$E$2:$E$290,'Line Performance'!$A$53),"")</f>
        <v/>
      </c>
      <c r="J54" s="8" t="str">
        <f>IFERROR($C$53/SUMIFS('Job Number'!$I$2:$I$290,'Job Number'!$A$2:$A$290,'Line Performance'!J$1,'Job Number'!$B$2:$B$290,'Line Performance'!$C54,'Job Number'!$E$2:$E$290,'Line Performance'!$A$53),"")</f>
        <v/>
      </c>
      <c r="K54" s="8" t="str">
        <f>IFERROR($C$53/SUMIFS('Job Number'!$I$2:$I$290,'Job Number'!$A$2:$A$290,'Line Performance'!K$1,'Job Number'!$B$2:$B$290,'Line Performance'!$C54,'Job Number'!$E$2:$E$290,'Line Performance'!$A$53),"")</f>
        <v/>
      </c>
      <c r="L54" s="8" t="str">
        <f>IFERROR($C$53/SUMIFS('Job Number'!$I$2:$I$290,'Job Number'!$A$2:$A$290,'Line Performance'!L$1,'Job Number'!$B$2:$B$290,'Line Performance'!$C54,'Job Number'!$E$2:$E$290,'Line Performance'!$A$53),"")</f>
        <v/>
      </c>
      <c r="M54" s="8" t="str">
        <f>IFERROR($C$53/SUMIFS('Job Number'!$I$2:$I$290,'Job Number'!$A$2:$A$290,'Line Performance'!M$1,'Job Number'!$B$2:$B$290,'Line Performance'!$C54,'Job Number'!$E$2:$E$290,'Line Performance'!$A$53),"")</f>
        <v/>
      </c>
      <c r="N54" s="8" t="str">
        <f>IFERROR($C$53/SUMIFS('Job Number'!$I$2:$I$290,'Job Number'!$A$2:$A$290,'Line Performance'!N$1,'Job Number'!$B$2:$B$290,'Line Performance'!$C54,'Job Number'!$E$2:$E$290,'Line Performance'!$A$53),"")</f>
        <v/>
      </c>
      <c r="O54" s="8" t="str">
        <f>IFERROR($C$53/SUMIFS('Job Number'!$I$2:$I$290,'Job Number'!$A$2:$A$290,'Line Performance'!O$1,'Job Number'!$B$2:$B$290,'Line Performance'!$C54,'Job Number'!$E$2:$E$290,'Line Performance'!$A$53),"")</f>
        <v/>
      </c>
      <c r="P54" s="8">
        <f>IFERROR($C$53/SUMIFS('Job Number'!$I$2:$I$290,'Job Number'!$A$2:$A$290,'Line Performance'!P$1,'Job Number'!$B$2:$B$290,'Line Performance'!$C54,'Job Number'!$E$2:$E$290,'Line Performance'!$A$53),"")</f>
        <v>10</v>
      </c>
      <c r="Q54" s="8" t="str">
        <f>IFERROR($C$53/SUMIFS('Job Number'!$I$2:$I$290,'Job Number'!$A$2:$A$290,'Line Performance'!Q$1,'Job Number'!$B$2:$B$290,'Line Performance'!$C54,'Job Number'!$E$2:$E$290,'Line Performance'!$A$53),"")</f>
        <v/>
      </c>
      <c r="R54" s="8" t="str">
        <f>IFERROR($C$53/SUMIFS('Job Number'!$I$2:$I$290,'Job Number'!$A$2:$A$290,'Line Performance'!R$1,'Job Number'!$B$2:$B$290,'Line Performance'!$C54,'Job Number'!$E$2:$E$290,'Line Performance'!$A$53),"")</f>
        <v/>
      </c>
      <c r="S54" s="8" t="str">
        <f>IFERROR($C$53/SUMIFS('Job Number'!$I$2:$I$290,'Job Number'!$A$2:$A$290,'Line Performance'!S$1,'Job Number'!$B$2:$B$290,'Line Performance'!$C54,'Job Number'!$E$2:$E$290,'Line Performance'!$A$53),"")</f>
        <v/>
      </c>
      <c r="T54" s="8" t="str">
        <f>IFERROR($C$53/SUMIFS('Job Number'!$I$2:$I$290,'Job Number'!$A$2:$A$290,'Line Performance'!T$1,'Job Number'!$B$2:$B$290,'Line Performance'!$C54,'Job Number'!$E$2:$E$290,'Line Performance'!$A$53),"")</f>
        <v/>
      </c>
      <c r="U54" s="8" t="str">
        <f>IFERROR($C$53/SUMIFS('Job Number'!$I$2:$I$290,'Job Number'!$A$2:$A$290,'Line Performance'!U$1,'Job Number'!$B$2:$B$290,'Line Performance'!$C54,'Job Number'!$E$2:$E$290,'Line Performance'!$A$53),"")</f>
        <v/>
      </c>
      <c r="V54" s="8" t="str">
        <f>IFERROR($C$53/SUMIFS('Job Number'!$I$2:$I$290,'Job Number'!$A$2:$A$290,'Line Performance'!V$1,'Job Number'!$B$2:$B$290,'Line Performance'!$C54,'Job Number'!$E$2:$E$290,'Line Performance'!$A$53),"")</f>
        <v/>
      </c>
      <c r="W54" s="8" t="str">
        <f>IFERROR($C$53/SUMIFS('Job Number'!$I$2:$I$290,'Job Number'!$A$2:$A$290,'Line Performance'!W$1,'Job Number'!$B$2:$B$290,'Line Performance'!$C54,'Job Number'!$E$2:$E$290,'Line Performance'!$A$53),"")</f>
        <v/>
      </c>
      <c r="X54" s="8" t="str">
        <f>IFERROR($C$53/SUMIFS('Job Number'!$I$2:$I$290,'Job Number'!$A$2:$A$290,'Line Performance'!X$1,'Job Number'!$B$2:$B$290,'Line Performance'!$C54,'Job Number'!$E$2:$E$290,'Line Performance'!$A$53),"")</f>
        <v/>
      </c>
      <c r="Y54" s="8" t="str">
        <f>IFERROR($C$53/SUMIFS('Job Number'!$I$2:$I$290,'Job Number'!$A$2:$A$290,'Line Performance'!Y$1,'Job Number'!$B$2:$B$290,'Line Performance'!$C54,'Job Number'!$E$2:$E$290,'Line Performance'!$A$53),"")</f>
        <v/>
      </c>
      <c r="Z54" s="8" t="str">
        <f>IFERROR($C$53/SUMIFS('Job Number'!$I$2:$I$290,'Job Number'!$A$2:$A$290,'Line Performance'!Z$1,'Job Number'!$B$2:$B$290,'Line Performance'!$C54,'Job Number'!$E$2:$E$290,'Line Performance'!$A$53),"")</f>
        <v/>
      </c>
      <c r="AA54" s="8" t="str">
        <f>IFERROR($C$53/SUMIFS('Job Number'!$I$2:$I$290,'Job Number'!$A$2:$A$290,'Line Performance'!AA$1,'Job Number'!$B$2:$B$290,'Line Performance'!$C54,'Job Number'!$E$2:$E$290,'Line Performance'!$A$53),"")</f>
        <v/>
      </c>
      <c r="AB54" s="8" t="str">
        <f>IFERROR($C$53/SUMIFS('Job Number'!$I$2:$I$290,'Job Number'!$A$2:$A$290,'Line Performance'!AB$1,'Job Number'!$B$2:$B$290,'Line Performance'!$C54,'Job Number'!$E$2:$E$290,'Line Performance'!$A$53),"")</f>
        <v/>
      </c>
      <c r="AC54" s="8" t="str">
        <f>IFERROR($C$53/SUMIFS('Job Number'!$I$2:$I$290,'Job Number'!$A$2:$A$290,'Line Performance'!AC$1,'Job Number'!$B$2:$B$290,'Line Performance'!$C54,'Job Number'!$E$2:$E$290,'Line Performance'!$A$53),"")</f>
        <v/>
      </c>
      <c r="AD54" s="8" t="str">
        <f>IFERROR($C$53/SUMIFS('Job Number'!$I$2:$I$290,'Job Number'!$A$2:$A$290,'Line Performance'!AD$1,'Job Number'!$B$2:$B$290,'Line Performance'!$C54,'Job Number'!$E$2:$E$290,'Line Performance'!$A$53),"")</f>
        <v/>
      </c>
      <c r="AE54" s="8" t="str">
        <f>IFERROR($C$53/SUMIFS('Job Number'!$I$2:$I$290,'Job Number'!$A$2:$A$290,'Line Performance'!AE$1,'Job Number'!$B$2:$B$290,'Line Performance'!$C54,'Job Number'!$E$2:$E$290,'Line Performance'!$A$53),"")</f>
        <v/>
      </c>
      <c r="AF54" s="8" t="str">
        <f>IFERROR($C$53/SUMIFS('Job Number'!$I$2:$I$290,'Job Number'!$A$2:$A$290,'Line Performance'!AF$1,'Job Number'!$B$2:$B$290,'Line Performance'!$C54,'Job Number'!$E$2:$E$290,'Line Performance'!$A$53),"")</f>
        <v/>
      </c>
      <c r="AG54" s="8" t="str">
        <f>IFERROR($C$53/SUMIFS('Job Number'!$I$2:$I$290,'Job Number'!$A$2:$A$290,'Line Performance'!AG$1,'Job Number'!$B$2:$B$290,'Line Performance'!$C54,'Job Number'!$E$2:$E$290,'Line Performance'!$A$53),"")</f>
        <v/>
      </c>
      <c r="AH54" s="8" t="str">
        <f>IFERROR($C$53/SUMIFS('Job Number'!$I$2:$I$290,'Job Number'!$A$2:$A$290,'Line Performance'!AH$1,'Job Number'!$B$2:$B$290,'Line Performance'!$C54,'Job Number'!$E$2:$E$290,'Line Performance'!$A$53),"")</f>
        <v/>
      </c>
      <c r="AI54" s="8" t="str">
        <f>IFERROR(#REF!/SUMIFS('Job Number'!#REF!,'Job Number'!$A$2:$A$290,'Line Performance'!AI$1,'Job Number'!$B$2:$B$290,'Line Performance'!$C54,'Job Number'!$E$2:$E$290,'Line Performance'!#REF!),"")</f>
        <v/>
      </c>
      <c r="AJ54" s="8" t="str">
        <f>IFERROR(#REF!/SUMIFS('Job Number'!#REF!,'Job Number'!$A$2:$A$290,'Line Performance'!AJ$1,'Job Number'!$B$2:$B$290,'Line Performance'!$C54,'Job Number'!$E$2:$E$290,'Line Performance'!#REF!),"")</f>
        <v/>
      </c>
      <c r="AK54" s="8" t="str">
        <f>IFERROR(#REF!/SUMIFS('Job Number'!#REF!,'Job Number'!$A$2:$A$290,'Line Performance'!AK$1,'Job Number'!$B$2:$B$290,'Line Performance'!$C54,'Job Number'!$E$2:$E$290,'Line Performance'!#REF!),"")</f>
        <v/>
      </c>
      <c r="AL54" s="8" t="str">
        <f>IFERROR(#REF!/SUMIFS('Job Number'!#REF!,'Job Number'!$A$2:$A$290,'Line Performance'!AL$1,'Job Number'!$B$2:$B$290,'Line Performance'!$C54,'Job Number'!$E$2:$E$290,'Line Performance'!#REF!),"")</f>
        <v/>
      </c>
    </row>
    <row r="55" spans="1:38" ht="15" customHeight="1">
      <c r="A55" s="69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W03-25040029-Y</v>
      </c>
      <c r="B56" s="42" t="str">
        <f>'Line Output'!B56</f>
        <v>28#*2C+24#*2C+AL+D+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8" ht="15" customHeight="1">
      <c r="A57" s="69"/>
      <c r="B57" s="5">
        <f>IFERROR(SUM(D57:AG57)/COUNTIF(D57:AG57,"&gt;0"),0)</f>
        <v>0</v>
      </c>
      <c r="C57" s="53" t="str">
        <f>'Line Output'!C57</f>
        <v>Y01</v>
      </c>
      <c r="D57" s="8" t="str">
        <f>IFERROR($C$56/SUMIFS('Job Number'!$I$2:$I$290,'Job Number'!$A$2:$A$290,'Line Performance'!D$1,'Job Number'!$B$2:$B$290,'Line Performance'!$C57,'Job Number'!$E$2:$E$290,'Line Performance'!$A$56),"")</f>
        <v/>
      </c>
      <c r="E57" s="8" t="str">
        <f>IFERROR($C$56/SUMIFS('Job Number'!$I$2:$I$290,'Job Number'!$A$2:$A$290,'Line Performance'!E$1,'Job Number'!$B$2:$B$290,'Line Performance'!$C57,'Job Number'!$E$2:$E$290,'Line Performance'!$A$56),"")</f>
        <v/>
      </c>
      <c r="F57" s="8" t="str">
        <f>IFERROR($C$56/SUMIFS('Job Number'!$I$2:$I$290,'Job Number'!$A$2:$A$290,'Line Performance'!F$1,'Job Number'!$B$2:$B$290,'Line Performance'!$C57,'Job Number'!$E$2:$E$290,'Line Performance'!$A$56),"")</f>
        <v/>
      </c>
      <c r="G57" s="8" t="str">
        <f>IFERROR($C$56/SUMIFS('Job Number'!$I$2:$I$290,'Job Number'!$A$2:$A$290,'Line Performance'!G$1,'Job Number'!$B$2:$B$290,'Line Performance'!$C57,'Job Number'!$E$2:$E$290,'Line Performance'!$A$56),"")</f>
        <v/>
      </c>
      <c r="H57" s="8" t="str">
        <f>IFERROR($C$56/SUMIFS('Job Number'!$I$2:$I$290,'Job Number'!$A$2:$A$290,'Line Performance'!H$1,'Job Number'!$B$2:$B$290,'Line Performance'!$C57,'Job Number'!$E$2:$E$290,'Line Performance'!$A$56),"")</f>
        <v/>
      </c>
      <c r="I57" s="8" t="str">
        <f>IFERROR($C$56/SUMIFS('Job Number'!$I$2:$I$290,'Job Number'!$A$2:$A$290,'Line Performance'!I$1,'Job Number'!$B$2:$B$290,'Line Performance'!$C57,'Job Number'!$E$2:$E$290,'Line Performance'!$A$56),"")</f>
        <v/>
      </c>
      <c r="J57" s="8" t="str">
        <f>IFERROR($C$56/SUMIFS('Job Number'!$I$2:$I$290,'Job Number'!$A$2:$A$290,'Line Performance'!J$1,'Job Number'!$B$2:$B$290,'Line Performance'!$C57,'Job Number'!$E$2:$E$290,'Line Performance'!$A$56),"")</f>
        <v/>
      </c>
      <c r="K57" s="8" t="str">
        <f>IFERROR($C$56/SUMIFS('Job Number'!$I$2:$I$290,'Job Number'!$A$2:$A$290,'Line Performance'!K$1,'Job Number'!$B$2:$B$290,'Line Performance'!$C57,'Job Number'!$E$2:$E$290,'Line Performance'!$A$56),"")</f>
        <v/>
      </c>
      <c r="L57" s="8" t="str">
        <f>IFERROR($C$56/SUMIFS('Job Number'!$I$2:$I$290,'Job Number'!$A$2:$A$290,'Line Performance'!L$1,'Job Number'!$B$2:$B$290,'Line Performance'!$C57,'Job Number'!$E$2:$E$290,'Line Performance'!$A$56),"")</f>
        <v/>
      </c>
      <c r="M57" s="8" t="str">
        <f>IFERROR($C$56/SUMIFS('Job Number'!$I$2:$I$290,'Job Number'!$A$2:$A$290,'Line Performance'!M$1,'Job Number'!$B$2:$B$290,'Line Performance'!$C57,'Job Number'!$E$2:$E$290,'Line Performance'!$A$56),"")</f>
        <v/>
      </c>
      <c r="N57" s="8" t="str">
        <f>IFERROR($C$56/SUMIFS('Job Number'!$I$2:$I$290,'Job Number'!$A$2:$A$290,'Line Performance'!N$1,'Job Number'!$B$2:$B$290,'Line Performance'!$C57,'Job Number'!$E$2:$E$290,'Line Performance'!$A$56),"")</f>
        <v/>
      </c>
      <c r="O57" s="8" t="str">
        <f>IFERROR($C$56/SUMIFS('Job Number'!$I$2:$I$290,'Job Number'!$A$2:$A$290,'Line Performance'!O$1,'Job Number'!$B$2:$B$290,'Line Performance'!$C57,'Job Number'!$E$2:$E$290,'Line Performance'!$A$56),"")</f>
        <v/>
      </c>
      <c r="P57" s="8" t="str">
        <f>IFERROR($C$56/SUMIFS('Job Number'!$I$2:$I$290,'Job Number'!$A$2:$A$290,'Line Performance'!P$1,'Job Number'!$B$2:$B$290,'Line Performance'!$C57,'Job Number'!$E$2:$E$290,'Line Performance'!$A$56),"")</f>
        <v/>
      </c>
      <c r="Q57" s="8" t="str">
        <f>IFERROR($C$56/SUMIFS('Job Number'!$I$2:$I$290,'Job Number'!$A$2:$A$290,'Line Performance'!Q$1,'Job Number'!$B$2:$B$290,'Line Performance'!$C57,'Job Number'!$E$2:$E$290,'Line Performance'!$A$56),"")</f>
        <v/>
      </c>
      <c r="R57" s="8" t="str">
        <f>IFERROR($C$56/SUMIFS('Job Number'!$I$2:$I$290,'Job Number'!$A$2:$A$290,'Line Performance'!R$1,'Job Number'!$B$2:$B$290,'Line Performance'!$C57,'Job Number'!$E$2:$E$290,'Line Performance'!$A$56),"")</f>
        <v/>
      </c>
      <c r="S57" s="8" t="str">
        <f>IFERROR($C$56/SUMIFS('Job Number'!$I$2:$I$290,'Job Number'!$A$2:$A$290,'Line Performance'!S$1,'Job Number'!$B$2:$B$290,'Line Performance'!$C57,'Job Number'!$E$2:$E$290,'Line Performance'!$A$56),"")</f>
        <v/>
      </c>
      <c r="T57" s="8" t="str">
        <f>IFERROR($C$56/SUMIFS('Job Number'!$I$2:$I$290,'Job Number'!$A$2:$A$290,'Line Performance'!T$1,'Job Number'!$B$2:$B$290,'Line Performance'!$C57,'Job Number'!$E$2:$E$290,'Line Performance'!$A$56),"")</f>
        <v/>
      </c>
      <c r="U57" s="8" t="str">
        <f>IFERROR($C$56/SUMIFS('Job Number'!$I$2:$I$290,'Job Number'!$A$2:$A$290,'Line Performance'!U$1,'Job Number'!$B$2:$B$290,'Line Performance'!$C57,'Job Number'!$E$2:$E$290,'Line Performance'!$A$56),"")</f>
        <v/>
      </c>
      <c r="V57" s="8" t="str">
        <f>IFERROR($C$56/SUMIFS('Job Number'!$I$2:$I$290,'Job Number'!$A$2:$A$290,'Line Performance'!V$1,'Job Number'!$B$2:$B$290,'Line Performance'!$C57,'Job Number'!$E$2:$E$290,'Line Performance'!$A$56),"")</f>
        <v/>
      </c>
      <c r="W57" s="8" t="str">
        <f>IFERROR($C$56/SUMIFS('Job Number'!$I$2:$I$290,'Job Number'!$A$2:$A$290,'Line Performance'!W$1,'Job Number'!$B$2:$B$290,'Line Performance'!$C57,'Job Number'!$E$2:$E$290,'Line Performance'!$A$56),"")</f>
        <v/>
      </c>
      <c r="X57" s="8" t="str">
        <f>IFERROR($C$56/SUMIFS('Job Number'!$I$2:$I$290,'Job Number'!$A$2:$A$290,'Line Performance'!X$1,'Job Number'!$B$2:$B$290,'Line Performance'!$C57,'Job Number'!$E$2:$E$290,'Line Performance'!$A$56),"")</f>
        <v/>
      </c>
      <c r="Y57" s="8" t="str">
        <f>IFERROR($C$56/SUMIFS('Job Number'!$I$2:$I$290,'Job Number'!$A$2:$A$290,'Line Performance'!Y$1,'Job Number'!$B$2:$B$290,'Line Performance'!$C57,'Job Number'!$E$2:$E$290,'Line Performance'!$A$56),"")</f>
        <v/>
      </c>
      <c r="Z57" s="8" t="str">
        <f>IFERROR($C$56/SUMIFS('Job Number'!$I$2:$I$290,'Job Number'!$A$2:$A$290,'Line Performance'!Z$1,'Job Number'!$B$2:$B$290,'Line Performance'!$C57,'Job Number'!$E$2:$E$290,'Line Performance'!$A$56),"")</f>
        <v/>
      </c>
      <c r="AA57" s="8" t="str">
        <f>IFERROR($C$56/SUMIFS('Job Number'!$I$2:$I$290,'Job Number'!$A$2:$A$290,'Line Performance'!AA$1,'Job Number'!$B$2:$B$290,'Line Performance'!$C57,'Job Number'!$E$2:$E$290,'Line Performance'!$A$56),"")</f>
        <v/>
      </c>
      <c r="AB57" s="8" t="str">
        <f>IFERROR($C$56/SUMIFS('Job Number'!$I$2:$I$290,'Job Number'!$A$2:$A$290,'Line Performance'!AB$1,'Job Number'!$B$2:$B$290,'Line Performance'!$C57,'Job Number'!$E$2:$E$290,'Line Performance'!$A$56),"")</f>
        <v/>
      </c>
      <c r="AC57" s="8" t="str">
        <f>IFERROR($C$56/SUMIFS('Job Number'!$I$2:$I$290,'Job Number'!$A$2:$A$290,'Line Performance'!AC$1,'Job Number'!$B$2:$B$290,'Line Performance'!$C57,'Job Number'!$E$2:$E$290,'Line Performance'!$A$56),"")</f>
        <v/>
      </c>
      <c r="AD57" s="8" t="str">
        <f>IFERROR($C$56/SUMIFS('Job Number'!$I$2:$I$290,'Job Number'!$A$2:$A$290,'Line Performance'!AD$1,'Job Number'!$B$2:$B$290,'Line Performance'!$C57,'Job Number'!$E$2:$E$290,'Line Performance'!$A$56),"")</f>
        <v/>
      </c>
      <c r="AE57" s="8" t="str">
        <f>IFERROR($C$56/SUMIFS('Job Number'!$I$2:$I$290,'Job Number'!$A$2:$A$290,'Line Performance'!AE$1,'Job Number'!$B$2:$B$290,'Line Performance'!$C57,'Job Number'!$E$2:$E$290,'Line Performance'!$A$56),"")</f>
        <v/>
      </c>
      <c r="AF57" s="8" t="str">
        <f>IFERROR($C$56/SUMIFS('Job Number'!$I$2:$I$290,'Job Number'!$A$2:$A$290,'Line Performance'!AF$1,'Job Number'!$B$2:$B$290,'Line Performance'!$C57,'Job Number'!$E$2:$E$290,'Line Performance'!$A$56),"")</f>
        <v/>
      </c>
      <c r="AG57" s="8" t="str">
        <f>IFERROR($C$56/SUMIFS('Job Number'!$I$2:$I$290,'Job Number'!$A$2:$A$290,'Line Performance'!AG$1,'Job Number'!$B$2:$B$290,'Line Performance'!$C57,'Job Number'!$E$2:$E$290,'Line Performance'!$A$56),"")</f>
        <v/>
      </c>
      <c r="AH57" s="8" t="str">
        <f>IFERROR($C$56/SUMIFS('Job Number'!$I$2:$I$290,'Job Number'!$A$2:$A$290,'Line Performance'!AH$1,'Job Number'!$B$2:$B$290,'Line Performance'!$C57,'Job Number'!$E$2:$E$290,'Line Performance'!$A$56),"")</f>
        <v/>
      </c>
      <c r="AI57" s="8" t="str">
        <f>IFERROR(#REF!/SUMIFS('Job Number'!#REF!,'Job Number'!$A$2:$A$290,'Line Performance'!AI$1,'Job Number'!$B$2:$B$290,'Line Performance'!$C57,'Job Number'!$E$2:$E$290,'Line Performance'!#REF!),"")</f>
        <v/>
      </c>
      <c r="AJ57" s="8" t="str">
        <f>IFERROR(#REF!/SUMIFS('Job Number'!#REF!,'Job Number'!$A$2:$A$290,'Line Performance'!AJ$1,'Job Number'!$B$2:$B$290,'Line Performance'!$C57,'Job Number'!$E$2:$E$290,'Line Performance'!#REF!),"")</f>
        <v/>
      </c>
      <c r="AK57" s="8" t="str">
        <f>IFERROR(#REF!/SUMIFS('Job Number'!#REF!,'Job Number'!$A$2:$A$290,'Line Performance'!AK$1,'Job Number'!$B$2:$B$290,'Line Performance'!$C57,'Job Number'!$E$2:$E$290,'Line Performance'!#REF!),"")</f>
        <v/>
      </c>
      <c r="AL57" s="8" t="str">
        <f>IFERROR(#REF!/SUMIFS('Job Number'!#REF!,'Job Number'!$A$2:$A$290,'Line Performance'!AL$1,'Job Number'!$B$2:$B$290,'Line Performance'!$C57,'Job Number'!$E$2:$E$290,'Line Performance'!#REF!),"")</f>
        <v/>
      </c>
    </row>
    <row r="58" spans="1:38" ht="15" customHeight="1">
      <c r="A58" s="69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W03-25040030-Y</v>
      </c>
      <c r="B59" s="42" t="str">
        <f>'Line Output'!B59</f>
        <v>28#*2C+24#*2C+AL+D+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8" ht="15" customHeight="1">
      <c r="A60" s="69"/>
      <c r="B60" s="5">
        <f>IFERROR(SUM(D60:AG60)/COUNTIF(D60:AG60,"&gt;0"),0)</f>
        <v>0</v>
      </c>
      <c r="C60" s="53" t="str">
        <f>'Line Output'!C60</f>
        <v>Y01</v>
      </c>
      <c r="D60" s="8" t="str">
        <f>IFERROR($C$59/SUMIFS('Job Number'!$I$2:$I$290,'Job Number'!$A$2:$A$290,'Line Performance'!D$1,'Job Number'!$B$2:$B$290,'Line Performance'!$C60,'Job Number'!$E$2:$E$290,'Line Performance'!$A$59),"")</f>
        <v/>
      </c>
      <c r="E60" s="8" t="str">
        <f>IFERROR($C$59/SUMIFS('Job Number'!$I$2:$I$290,'Job Number'!$A$2:$A$290,'Line Performance'!E$1,'Job Number'!$B$2:$B$290,'Line Performance'!$C60,'Job Number'!$E$2:$E$290,'Line Performance'!$A$59),"")</f>
        <v/>
      </c>
      <c r="F60" s="8" t="str">
        <f>IFERROR($C$59/SUMIFS('Job Number'!$I$2:$I$290,'Job Number'!$A$2:$A$290,'Line Performance'!F$1,'Job Number'!$B$2:$B$290,'Line Performance'!$C60,'Job Number'!$E$2:$E$290,'Line Performance'!$A$59),"")</f>
        <v/>
      </c>
      <c r="G60" s="8" t="str">
        <f>IFERROR($C$59/SUMIFS('Job Number'!$I$2:$I$290,'Job Number'!$A$2:$A$290,'Line Performance'!G$1,'Job Number'!$B$2:$B$290,'Line Performance'!$C60,'Job Number'!$E$2:$E$290,'Line Performance'!$A$59),"")</f>
        <v/>
      </c>
      <c r="H60" s="8" t="str">
        <f>IFERROR($C$59/SUMIFS('Job Number'!$I$2:$I$290,'Job Number'!$A$2:$A$290,'Line Performance'!H$1,'Job Number'!$B$2:$B$290,'Line Performance'!$C60,'Job Number'!$E$2:$E$290,'Line Performance'!$A$59),"")</f>
        <v/>
      </c>
      <c r="I60" s="8" t="str">
        <f>IFERROR($C$59/SUMIFS('Job Number'!$I$2:$I$290,'Job Number'!$A$2:$A$290,'Line Performance'!I$1,'Job Number'!$B$2:$B$290,'Line Performance'!$C60,'Job Number'!$E$2:$E$290,'Line Performance'!$A$59),"")</f>
        <v/>
      </c>
      <c r="J60" s="8" t="str">
        <f>IFERROR($C$59/SUMIFS('Job Number'!$I$2:$I$290,'Job Number'!$A$2:$A$290,'Line Performance'!J$1,'Job Number'!$B$2:$B$290,'Line Performance'!$C60,'Job Number'!$E$2:$E$290,'Line Performance'!$A$59),"")</f>
        <v/>
      </c>
      <c r="K60" s="8" t="str">
        <f>IFERROR($C$59/SUMIFS('Job Number'!$I$2:$I$290,'Job Number'!$A$2:$A$290,'Line Performance'!K$1,'Job Number'!$B$2:$B$290,'Line Performance'!$C60,'Job Number'!$E$2:$E$290,'Line Performance'!$A$59),"")</f>
        <v/>
      </c>
      <c r="L60" s="8" t="str">
        <f>IFERROR($C$59/SUMIFS('Job Number'!$I$2:$I$290,'Job Number'!$A$2:$A$290,'Line Performance'!L$1,'Job Number'!$B$2:$B$290,'Line Performance'!$C60,'Job Number'!$E$2:$E$290,'Line Performance'!$A$59),"")</f>
        <v/>
      </c>
      <c r="M60" s="8" t="str">
        <f>IFERROR($C$59/SUMIFS('Job Number'!$I$2:$I$290,'Job Number'!$A$2:$A$290,'Line Performance'!M$1,'Job Number'!$B$2:$B$290,'Line Performance'!$C60,'Job Number'!$E$2:$E$290,'Line Performance'!$A$59),"")</f>
        <v/>
      </c>
      <c r="N60" s="8" t="str">
        <f>IFERROR($C$59/SUMIFS('Job Number'!$I$2:$I$290,'Job Number'!$A$2:$A$290,'Line Performance'!N$1,'Job Number'!$B$2:$B$290,'Line Performance'!$C60,'Job Number'!$E$2:$E$290,'Line Performance'!$A$59),"")</f>
        <v/>
      </c>
      <c r="O60" s="8" t="str">
        <f>IFERROR($C$59/SUMIFS('Job Number'!$I$2:$I$290,'Job Number'!$A$2:$A$290,'Line Performance'!O$1,'Job Number'!$B$2:$B$290,'Line Performance'!$C60,'Job Number'!$E$2:$E$290,'Line Performance'!$A$59),"")</f>
        <v/>
      </c>
      <c r="P60" s="8" t="str">
        <f>IFERROR($C$59/SUMIFS('Job Number'!$I$2:$I$290,'Job Number'!$A$2:$A$290,'Line Performance'!P$1,'Job Number'!$B$2:$B$290,'Line Performance'!$C60,'Job Number'!$E$2:$E$290,'Line Performance'!$A$59),"")</f>
        <v/>
      </c>
      <c r="Q60" s="8" t="str">
        <f>IFERROR($C$59/SUMIFS('Job Number'!$I$2:$I$290,'Job Number'!$A$2:$A$290,'Line Performance'!Q$1,'Job Number'!$B$2:$B$290,'Line Performance'!$C60,'Job Number'!$E$2:$E$290,'Line Performance'!$A$59),"")</f>
        <v/>
      </c>
      <c r="R60" s="8" t="str">
        <f>IFERROR($C$59/SUMIFS('Job Number'!$I$2:$I$290,'Job Number'!$A$2:$A$290,'Line Performance'!R$1,'Job Number'!$B$2:$B$290,'Line Performance'!$C60,'Job Number'!$E$2:$E$290,'Line Performance'!$A$59),"")</f>
        <v/>
      </c>
      <c r="S60" s="8" t="str">
        <f>IFERROR($C$59/SUMIFS('Job Number'!$I$2:$I$290,'Job Number'!$A$2:$A$290,'Line Performance'!S$1,'Job Number'!$B$2:$B$290,'Line Performance'!$C60,'Job Number'!$E$2:$E$290,'Line Performance'!$A$59),"")</f>
        <v/>
      </c>
      <c r="T60" s="8" t="str">
        <f>IFERROR($C$59/SUMIFS('Job Number'!$I$2:$I$290,'Job Number'!$A$2:$A$290,'Line Performance'!T$1,'Job Number'!$B$2:$B$290,'Line Performance'!$C60,'Job Number'!$E$2:$E$290,'Line Performance'!$A$59),"")</f>
        <v/>
      </c>
      <c r="U60" s="8" t="str">
        <f>IFERROR($C$59/SUMIFS('Job Number'!$I$2:$I$290,'Job Number'!$A$2:$A$290,'Line Performance'!U$1,'Job Number'!$B$2:$B$290,'Line Performance'!$C60,'Job Number'!$E$2:$E$290,'Line Performance'!$A$59),"")</f>
        <v/>
      </c>
      <c r="V60" s="8" t="str">
        <f>IFERROR($C$59/SUMIFS('Job Number'!$I$2:$I$290,'Job Number'!$A$2:$A$290,'Line Performance'!V$1,'Job Number'!$B$2:$B$290,'Line Performance'!$C60,'Job Number'!$E$2:$E$290,'Line Performance'!$A$59),"")</f>
        <v/>
      </c>
      <c r="W60" s="8" t="str">
        <f>IFERROR($C$59/SUMIFS('Job Number'!$I$2:$I$290,'Job Number'!$A$2:$A$290,'Line Performance'!W$1,'Job Number'!$B$2:$B$290,'Line Performance'!$C60,'Job Number'!$E$2:$E$290,'Line Performance'!$A$59),"")</f>
        <v/>
      </c>
      <c r="X60" s="8" t="str">
        <f>IFERROR($C$59/SUMIFS('Job Number'!$I$2:$I$290,'Job Number'!$A$2:$A$290,'Line Performance'!X$1,'Job Number'!$B$2:$B$290,'Line Performance'!$C60,'Job Number'!$E$2:$E$290,'Line Performance'!$A$59),"")</f>
        <v/>
      </c>
      <c r="Y60" s="8" t="str">
        <f>IFERROR($C$59/SUMIFS('Job Number'!$I$2:$I$290,'Job Number'!$A$2:$A$290,'Line Performance'!Y$1,'Job Number'!$B$2:$B$290,'Line Performance'!$C60,'Job Number'!$E$2:$E$290,'Line Performance'!$A$59),"")</f>
        <v/>
      </c>
      <c r="Z60" s="8" t="str">
        <f>IFERROR($C$59/SUMIFS('Job Number'!$I$2:$I$290,'Job Number'!$A$2:$A$290,'Line Performance'!Z$1,'Job Number'!$B$2:$B$290,'Line Performance'!$C60,'Job Number'!$E$2:$E$290,'Line Performance'!$A$59),"")</f>
        <v/>
      </c>
      <c r="AA60" s="8" t="str">
        <f>IFERROR($C$59/SUMIFS('Job Number'!$I$2:$I$290,'Job Number'!$A$2:$A$290,'Line Performance'!AA$1,'Job Number'!$B$2:$B$290,'Line Performance'!$C60,'Job Number'!$E$2:$E$290,'Line Performance'!$A$59),"")</f>
        <v/>
      </c>
      <c r="AB60" s="8" t="str">
        <f>IFERROR($C$59/SUMIFS('Job Number'!$I$2:$I$290,'Job Number'!$A$2:$A$290,'Line Performance'!AB$1,'Job Number'!$B$2:$B$290,'Line Performance'!$C60,'Job Number'!$E$2:$E$290,'Line Performance'!$A$59),"")</f>
        <v/>
      </c>
      <c r="AC60" s="8" t="str">
        <f>IFERROR($C$59/SUMIFS('Job Number'!$I$2:$I$290,'Job Number'!$A$2:$A$290,'Line Performance'!AC$1,'Job Number'!$B$2:$B$290,'Line Performance'!$C60,'Job Number'!$E$2:$E$290,'Line Performance'!$A$59),"")</f>
        <v/>
      </c>
      <c r="AD60" s="8" t="str">
        <f>IFERROR($C$59/SUMIFS('Job Number'!$I$2:$I$290,'Job Number'!$A$2:$A$290,'Line Performance'!AD$1,'Job Number'!$B$2:$B$290,'Line Performance'!$C60,'Job Number'!$E$2:$E$290,'Line Performance'!$A$59),"")</f>
        <v/>
      </c>
      <c r="AE60" s="8" t="str">
        <f>IFERROR($C$59/SUMIFS('Job Number'!$I$2:$I$290,'Job Number'!$A$2:$A$290,'Line Performance'!AE$1,'Job Number'!$B$2:$B$290,'Line Performance'!$C60,'Job Number'!$E$2:$E$290,'Line Performance'!$A$59),"")</f>
        <v/>
      </c>
      <c r="AF60" s="8" t="str">
        <f>IFERROR($C$59/SUMIFS('Job Number'!$I$2:$I$290,'Job Number'!$A$2:$A$290,'Line Performance'!AF$1,'Job Number'!$B$2:$B$290,'Line Performance'!$C60,'Job Number'!$E$2:$E$290,'Line Performance'!$A$59),"")</f>
        <v/>
      </c>
      <c r="AG60" s="8" t="str">
        <f>IFERROR($C$59/SUMIFS('Job Number'!$I$2:$I$290,'Job Number'!$A$2:$A$290,'Line Performance'!AG$1,'Job Number'!$B$2:$B$290,'Line Performance'!$C60,'Job Number'!$E$2:$E$290,'Line Performance'!$A$59),"")</f>
        <v/>
      </c>
      <c r="AH60" s="8" t="str">
        <f>IFERROR($C$59/SUMIFS('Job Number'!$I$2:$I$290,'Job Number'!$A$2:$A$290,'Line Performance'!AH$1,'Job Number'!$B$2:$B$290,'Line Performance'!$C60,'Job Number'!$E$2:$E$290,'Line Performance'!$A$59),"")</f>
        <v/>
      </c>
      <c r="AI60" s="8" t="str">
        <f>IFERROR(#REF!/SUMIFS('Job Number'!#REF!,'Job Number'!$A$2:$A$290,'Line Performance'!AI$1,'Job Number'!$B$2:$B$290,'Line Performance'!$C60,'Job Number'!$E$2:$E$290,'Line Performance'!#REF!),"")</f>
        <v/>
      </c>
      <c r="AJ60" s="8" t="str">
        <f>IFERROR(#REF!/SUMIFS('Job Number'!#REF!,'Job Number'!$A$2:$A$290,'Line Performance'!AJ$1,'Job Number'!$B$2:$B$290,'Line Performance'!$C60,'Job Number'!$E$2:$E$290,'Line Performance'!#REF!),"")</f>
        <v/>
      </c>
      <c r="AK60" s="8" t="str">
        <f>IFERROR(#REF!/SUMIFS('Job Number'!#REF!,'Job Number'!$A$2:$A$290,'Line Performance'!AK$1,'Job Number'!$B$2:$B$290,'Line Performance'!$C60,'Job Number'!$E$2:$E$290,'Line Performance'!#REF!),"")</f>
        <v/>
      </c>
      <c r="AL60" s="8" t="str">
        <f>IFERROR(#REF!/SUMIFS('Job Number'!#REF!,'Job Number'!$A$2:$A$290,'Line Performance'!AL$1,'Job Number'!$B$2:$B$290,'Line Performance'!$C60,'Job Number'!$E$2:$E$290,'Line Performance'!#REF!),"")</f>
        <v/>
      </c>
    </row>
    <row r="61" spans="1:38" ht="15" customHeight="1">
      <c r="A61" s="69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W03-25040031-Y</v>
      </c>
      <c r="B62" s="42" t="str">
        <f>'Line Output'!B62</f>
        <v>28#*2C+24#*2C+AL+D+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8" ht="15" customHeight="1">
      <c r="A63" s="69"/>
      <c r="B63" s="5">
        <f>IFERROR(SUM(D63:AG63)/COUNTIF(D63:AG63,"&gt;0"),0)</f>
        <v>0</v>
      </c>
      <c r="C63" s="53" t="str">
        <f>'Line Output'!C63</f>
        <v>Y01</v>
      </c>
      <c r="D63" s="8" t="str">
        <f>IFERROR($C$62/SUMIFS('Job Number'!$I$2:$I$290,'Job Number'!$A$2:$A$290,'Line Performance'!D$1,'Job Number'!$B$2:$B$290,'Line Performance'!$C63,'Job Number'!$E$2:$E$290,'Line Performance'!$A$62),"")</f>
        <v/>
      </c>
      <c r="E63" s="8" t="str">
        <f>IFERROR($C$62/SUMIFS('Job Number'!$I$2:$I$290,'Job Number'!$A$2:$A$290,'Line Performance'!E$1,'Job Number'!$B$2:$B$290,'Line Performance'!$C63,'Job Number'!$E$2:$E$290,'Line Performance'!$A$62),"")</f>
        <v/>
      </c>
      <c r="F63" s="8" t="str">
        <f>IFERROR($C$62/SUMIFS('Job Number'!$I$2:$I$290,'Job Number'!$A$2:$A$290,'Line Performance'!F$1,'Job Number'!$B$2:$B$290,'Line Performance'!$C63,'Job Number'!$E$2:$E$290,'Line Performance'!$A$62),"")</f>
        <v/>
      </c>
      <c r="G63" s="8" t="str">
        <f>IFERROR($C$62/SUMIFS('Job Number'!$I$2:$I$290,'Job Number'!$A$2:$A$290,'Line Performance'!G$1,'Job Number'!$B$2:$B$290,'Line Performance'!$C63,'Job Number'!$E$2:$E$290,'Line Performance'!$A$62),"")</f>
        <v/>
      </c>
      <c r="H63" s="8" t="str">
        <f>IFERROR($C$62/SUMIFS('Job Number'!$I$2:$I$290,'Job Number'!$A$2:$A$290,'Line Performance'!H$1,'Job Number'!$B$2:$B$290,'Line Performance'!$C63,'Job Number'!$E$2:$E$290,'Line Performance'!$A$62),"")</f>
        <v/>
      </c>
      <c r="I63" s="8" t="str">
        <f>IFERROR($C$62/SUMIFS('Job Number'!$I$2:$I$290,'Job Number'!$A$2:$A$290,'Line Performance'!I$1,'Job Number'!$B$2:$B$290,'Line Performance'!$C63,'Job Number'!$E$2:$E$290,'Line Performance'!$A$62),"")</f>
        <v/>
      </c>
      <c r="J63" s="8" t="str">
        <f>IFERROR($C$62/SUMIFS('Job Number'!$I$2:$I$290,'Job Number'!$A$2:$A$290,'Line Performance'!J$1,'Job Number'!$B$2:$B$290,'Line Performance'!$C63,'Job Number'!$E$2:$E$290,'Line Performance'!$A$62),"")</f>
        <v/>
      </c>
      <c r="K63" s="8" t="str">
        <f>IFERROR($C$62/SUMIFS('Job Number'!$I$2:$I$290,'Job Number'!$A$2:$A$290,'Line Performance'!K$1,'Job Number'!$B$2:$B$290,'Line Performance'!$C63,'Job Number'!$E$2:$E$290,'Line Performance'!$A$62),"")</f>
        <v/>
      </c>
      <c r="L63" s="8" t="str">
        <f>IFERROR($C$62/SUMIFS('Job Number'!$I$2:$I$290,'Job Number'!$A$2:$A$290,'Line Performance'!L$1,'Job Number'!$B$2:$B$290,'Line Performance'!$C63,'Job Number'!$E$2:$E$290,'Line Performance'!$A$62),"")</f>
        <v/>
      </c>
      <c r="M63" s="8" t="str">
        <f>IFERROR($C$62/SUMIFS('Job Number'!$I$2:$I$290,'Job Number'!$A$2:$A$290,'Line Performance'!M$1,'Job Number'!$B$2:$B$290,'Line Performance'!$C63,'Job Number'!$E$2:$E$290,'Line Performance'!$A$62),"")</f>
        <v/>
      </c>
      <c r="N63" s="8" t="str">
        <f>IFERROR($C$62/SUMIFS('Job Number'!$I$2:$I$290,'Job Number'!$A$2:$A$290,'Line Performance'!N$1,'Job Number'!$B$2:$B$290,'Line Performance'!$C63,'Job Number'!$E$2:$E$290,'Line Performance'!$A$62),"")</f>
        <v/>
      </c>
      <c r="O63" s="8" t="str">
        <f>IFERROR($C$62/SUMIFS('Job Number'!$I$2:$I$290,'Job Number'!$A$2:$A$290,'Line Performance'!O$1,'Job Number'!$B$2:$B$290,'Line Performance'!$C63,'Job Number'!$E$2:$E$290,'Line Performance'!$A$62),"")</f>
        <v/>
      </c>
      <c r="P63" s="8" t="str">
        <f>IFERROR($C$62/SUMIFS('Job Number'!$I$2:$I$290,'Job Number'!$A$2:$A$290,'Line Performance'!P$1,'Job Number'!$B$2:$B$290,'Line Performance'!$C63,'Job Number'!$E$2:$E$290,'Line Performance'!$A$62),"")</f>
        <v/>
      </c>
      <c r="Q63" s="8" t="str">
        <f>IFERROR($C$62/SUMIFS('Job Number'!$I$2:$I$290,'Job Number'!$A$2:$A$290,'Line Performance'!Q$1,'Job Number'!$B$2:$B$290,'Line Performance'!$C63,'Job Number'!$E$2:$E$290,'Line Performance'!$A$62),"")</f>
        <v/>
      </c>
      <c r="R63" s="8" t="str">
        <f>IFERROR($C$62/SUMIFS('Job Number'!$I$2:$I$290,'Job Number'!$A$2:$A$290,'Line Performance'!R$1,'Job Number'!$B$2:$B$290,'Line Performance'!$C63,'Job Number'!$E$2:$E$290,'Line Performance'!$A$62),"")</f>
        <v/>
      </c>
      <c r="S63" s="8" t="str">
        <f>IFERROR($C$62/SUMIFS('Job Number'!$I$2:$I$290,'Job Number'!$A$2:$A$290,'Line Performance'!S$1,'Job Number'!$B$2:$B$290,'Line Performance'!$C63,'Job Number'!$E$2:$E$290,'Line Performance'!$A$62),"")</f>
        <v/>
      </c>
      <c r="T63" s="8" t="str">
        <f>IFERROR($C$62/SUMIFS('Job Number'!$I$2:$I$290,'Job Number'!$A$2:$A$290,'Line Performance'!T$1,'Job Number'!$B$2:$B$290,'Line Performance'!$C63,'Job Number'!$E$2:$E$290,'Line Performance'!$A$62),"")</f>
        <v/>
      </c>
      <c r="U63" s="8" t="str">
        <f>IFERROR($C$62/SUMIFS('Job Number'!$I$2:$I$290,'Job Number'!$A$2:$A$290,'Line Performance'!U$1,'Job Number'!$B$2:$B$290,'Line Performance'!$C63,'Job Number'!$E$2:$E$290,'Line Performance'!$A$62),"")</f>
        <v/>
      </c>
      <c r="V63" s="8" t="str">
        <f>IFERROR($C$62/SUMIFS('Job Number'!$I$2:$I$290,'Job Number'!$A$2:$A$290,'Line Performance'!V$1,'Job Number'!$B$2:$B$290,'Line Performance'!$C63,'Job Number'!$E$2:$E$290,'Line Performance'!$A$62),"")</f>
        <v/>
      </c>
      <c r="W63" s="8" t="str">
        <f>IFERROR($C$62/SUMIFS('Job Number'!$I$2:$I$290,'Job Number'!$A$2:$A$290,'Line Performance'!W$1,'Job Number'!$B$2:$B$290,'Line Performance'!$C63,'Job Number'!$E$2:$E$290,'Line Performance'!$A$62),"")</f>
        <v/>
      </c>
      <c r="X63" s="8" t="str">
        <f>IFERROR($C$62/SUMIFS('Job Number'!$I$2:$I$290,'Job Number'!$A$2:$A$290,'Line Performance'!X$1,'Job Number'!$B$2:$B$290,'Line Performance'!$C63,'Job Number'!$E$2:$E$290,'Line Performance'!$A$62),"")</f>
        <v/>
      </c>
      <c r="Y63" s="8" t="str">
        <f>IFERROR($C$62/SUMIFS('Job Number'!$I$2:$I$290,'Job Number'!$A$2:$A$290,'Line Performance'!Y$1,'Job Number'!$B$2:$B$290,'Line Performance'!$C63,'Job Number'!$E$2:$E$290,'Line Performance'!$A$62),"")</f>
        <v/>
      </c>
      <c r="Z63" s="8" t="str">
        <f>IFERROR($C$62/SUMIFS('Job Number'!$I$2:$I$290,'Job Number'!$A$2:$A$290,'Line Performance'!Z$1,'Job Number'!$B$2:$B$290,'Line Performance'!$C63,'Job Number'!$E$2:$E$290,'Line Performance'!$A$62),"")</f>
        <v/>
      </c>
      <c r="AA63" s="8" t="str">
        <f>IFERROR($C$62/SUMIFS('Job Number'!$I$2:$I$290,'Job Number'!$A$2:$A$290,'Line Performance'!AA$1,'Job Number'!$B$2:$B$290,'Line Performance'!$C63,'Job Number'!$E$2:$E$290,'Line Performance'!$A$62),"")</f>
        <v/>
      </c>
      <c r="AB63" s="8" t="str">
        <f>IFERROR($C$62/SUMIFS('Job Number'!$I$2:$I$290,'Job Number'!$A$2:$A$290,'Line Performance'!AB$1,'Job Number'!$B$2:$B$290,'Line Performance'!$C63,'Job Number'!$E$2:$E$290,'Line Performance'!$A$62),"")</f>
        <v/>
      </c>
      <c r="AC63" s="8" t="str">
        <f>IFERROR($C$62/SUMIFS('Job Number'!$I$2:$I$290,'Job Number'!$A$2:$A$290,'Line Performance'!AC$1,'Job Number'!$B$2:$B$290,'Line Performance'!$C63,'Job Number'!$E$2:$E$290,'Line Performance'!$A$62),"")</f>
        <v/>
      </c>
      <c r="AD63" s="8" t="str">
        <f>IFERROR($C$62/SUMIFS('Job Number'!$I$2:$I$290,'Job Number'!$A$2:$A$290,'Line Performance'!AD$1,'Job Number'!$B$2:$B$290,'Line Performance'!$C63,'Job Number'!$E$2:$E$290,'Line Performance'!$A$62),"")</f>
        <v/>
      </c>
      <c r="AE63" s="8" t="str">
        <f>IFERROR($C$62/SUMIFS('Job Number'!$I$2:$I$290,'Job Number'!$A$2:$A$290,'Line Performance'!AE$1,'Job Number'!$B$2:$B$290,'Line Performance'!$C63,'Job Number'!$E$2:$E$290,'Line Performance'!$A$62),"")</f>
        <v/>
      </c>
      <c r="AF63" s="8" t="str">
        <f>IFERROR($C$62/SUMIFS('Job Number'!$I$2:$I$290,'Job Number'!$A$2:$A$290,'Line Performance'!AF$1,'Job Number'!$B$2:$B$290,'Line Performance'!$C63,'Job Number'!$E$2:$E$290,'Line Performance'!$A$62),"")</f>
        <v/>
      </c>
      <c r="AG63" s="8" t="str">
        <f>IFERROR($C$62/SUMIFS('Job Number'!$I$2:$I$290,'Job Number'!$A$2:$A$290,'Line Performance'!AG$1,'Job Number'!$B$2:$B$290,'Line Performance'!$C63,'Job Number'!$E$2:$E$290,'Line Performance'!$A$62),"")</f>
        <v/>
      </c>
      <c r="AH63" s="8" t="str">
        <f>IFERROR($C$62/SUMIFS('Job Number'!$I$2:$I$290,'Job Number'!$A$2:$A$290,'Line Performance'!AH$1,'Job Number'!$B$2:$B$290,'Line Performance'!$C63,'Job Number'!$E$2:$E$290,'Line Performance'!$A$62),"")</f>
        <v/>
      </c>
      <c r="AI63" s="8" t="str">
        <f>IFERROR(#REF!/SUMIFS('Job Number'!#REF!,'Job Number'!$A$2:$A$290,'Line Performance'!AI$1,'Job Number'!$B$2:$B$290,'Line Performance'!$C63,'Job Number'!$E$2:$E$290,'Line Performance'!#REF!),"")</f>
        <v/>
      </c>
      <c r="AJ63" s="8" t="str">
        <f>IFERROR(#REF!/SUMIFS('Job Number'!#REF!,'Job Number'!$A$2:$A$290,'Line Performance'!AJ$1,'Job Number'!$B$2:$B$290,'Line Performance'!$C63,'Job Number'!$E$2:$E$290,'Line Performance'!#REF!),"")</f>
        <v/>
      </c>
      <c r="AK63" s="8" t="str">
        <f>IFERROR(#REF!/SUMIFS('Job Number'!#REF!,'Job Number'!$A$2:$A$290,'Line Performance'!AK$1,'Job Number'!$B$2:$B$290,'Line Performance'!$C63,'Job Number'!$E$2:$E$290,'Line Performance'!#REF!),"")</f>
        <v/>
      </c>
      <c r="AL63" s="8" t="str">
        <f>IFERROR(#REF!/SUMIFS('Job Number'!#REF!,'Job Number'!$A$2:$A$290,'Line Performance'!AL$1,'Job Number'!$B$2:$B$290,'Line Performance'!$C63,'Job Number'!$E$2:$E$290,'Line Performance'!#REF!),"")</f>
        <v/>
      </c>
    </row>
    <row r="64" spans="1:38" ht="15" customHeight="1">
      <c r="A64" s="69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W03-25040032-Y</v>
      </c>
      <c r="B65" s="42" t="str">
        <f>'Line Output'!B65</f>
        <v>28#*2C+24#*2C+AL+D+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8" ht="15" customHeight="1">
      <c r="A66" s="69"/>
      <c r="B66" s="5">
        <f>IFERROR(SUM(D66:AG66)/COUNTIF(D66:AG66,"&gt;0"),0)</f>
        <v>0</v>
      </c>
      <c r="C66" s="53" t="str">
        <f>'Line Output'!C66</f>
        <v>Y01</v>
      </c>
      <c r="D66" s="8" t="str">
        <f>IFERROR($C$65/SUMIFS('Job Number'!$I$2:$I$290,'Job Number'!$A$2:$A$290,'Line Performance'!D$1,'Job Number'!$B$2:$B$290,'Line Performance'!$C66,'Job Number'!$E$2:$E$290,'Line Performance'!$A$65),"")</f>
        <v/>
      </c>
      <c r="E66" s="8" t="str">
        <f>IFERROR($C$65/SUMIFS('Job Number'!$I$2:$I$290,'Job Number'!$A$2:$A$290,'Line Performance'!E$1,'Job Number'!$B$2:$B$290,'Line Performance'!$C66,'Job Number'!$E$2:$E$290,'Line Performance'!$A$65),"")</f>
        <v/>
      </c>
      <c r="F66" s="8" t="str">
        <f>IFERROR($C$65/SUMIFS('Job Number'!$I$2:$I$290,'Job Number'!$A$2:$A$290,'Line Performance'!F$1,'Job Number'!$B$2:$B$290,'Line Performance'!$C66,'Job Number'!$E$2:$E$290,'Line Performance'!$A$65),"")</f>
        <v/>
      </c>
      <c r="G66" s="8" t="str">
        <f>IFERROR($C$65/SUMIFS('Job Number'!$I$2:$I$290,'Job Number'!$A$2:$A$290,'Line Performance'!G$1,'Job Number'!$B$2:$B$290,'Line Performance'!$C66,'Job Number'!$E$2:$E$290,'Line Performance'!$A$65),"")</f>
        <v/>
      </c>
      <c r="H66" s="8" t="str">
        <f>IFERROR($C$65/SUMIFS('Job Number'!$I$2:$I$290,'Job Number'!$A$2:$A$290,'Line Performance'!H$1,'Job Number'!$B$2:$B$290,'Line Performance'!$C66,'Job Number'!$E$2:$E$290,'Line Performance'!$A$65),"")</f>
        <v/>
      </c>
      <c r="I66" s="8" t="str">
        <f>IFERROR($C$65/SUMIFS('Job Number'!$I$2:$I$290,'Job Number'!$A$2:$A$290,'Line Performance'!I$1,'Job Number'!$B$2:$B$290,'Line Performance'!$C66,'Job Number'!$E$2:$E$290,'Line Performance'!$A$65),"")</f>
        <v/>
      </c>
      <c r="J66" s="8" t="str">
        <f>IFERROR($C$65/SUMIFS('Job Number'!$I$2:$I$290,'Job Number'!$A$2:$A$290,'Line Performance'!J$1,'Job Number'!$B$2:$B$290,'Line Performance'!$C66,'Job Number'!$E$2:$E$290,'Line Performance'!$A$65),"")</f>
        <v/>
      </c>
      <c r="K66" s="8" t="str">
        <f>IFERROR($C$65/SUMIFS('Job Number'!$I$2:$I$290,'Job Number'!$A$2:$A$290,'Line Performance'!K$1,'Job Number'!$B$2:$B$290,'Line Performance'!$C66,'Job Number'!$E$2:$E$290,'Line Performance'!$A$65),"")</f>
        <v/>
      </c>
      <c r="L66" s="8" t="str">
        <f>IFERROR($C$65/SUMIFS('Job Number'!$I$2:$I$290,'Job Number'!$A$2:$A$290,'Line Performance'!L$1,'Job Number'!$B$2:$B$290,'Line Performance'!$C66,'Job Number'!$E$2:$E$290,'Line Performance'!$A$65),"")</f>
        <v/>
      </c>
      <c r="M66" s="8" t="str">
        <f>IFERROR($C$65/SUMIFS('Job Number'!$I$2:$I$290,'Job Number'!$A$2:$A$290,'Line Performance'!M$1,'Job Number'!$B$2:$B$290,'Line Performance'!$C66,'Job Number'!$E$2:$E$290,'Line Performance'!$A$65),"")</f>
        <v/>
      </c>
      <c r="N66" s="8" t="str">
        <f>IFERROR($C$65/SUMIFS('Job Number'!$I$2:$I$290,'Job Number'!$A$2:$A$290,'Line Performance'!N$1,'Job Number'!$B$2:$B$290,'Line Performance'!$C66,'Job Number'!$E$2:$E$290,'Line Performance'!$A$65),"")</f>
        <v/>
      </c>
      <c r="O66" s="8" t="str">
        <f>IFERROR($C$65/SUMIFS('Job Number'!$I$2:$I$290,'Job Number'!$A$2:$A$290,'Line Performance'!O$1,'Job Number'!$B$2:$B$290,'Line Performance'!$C66,'Job Number'!$E$2:$E$290,'Line Performance'!$A$65),"")</f>
        <v/>
      </c>
      <c r="P66" s="8" t="str">
        <f>IFERROR($C$65/SUMIFS('Job Number'!$I$2:$I$290,'Job Number'!$A$2:$A$290,'Line Performance'!P$1,'Job Number'!$B$2:$B$290,'Line Performance'!$C66,'Job Number'!$E$2:$E$290,'Line Performance'!$A$65),"")</f>
        <v/>
      </c>
      <c r="Q66" s="8" t="str">
        <f>IFERROR($C$65/SUMIFS('Job Number'!$I$2:$I$290,'Job Number'!$A$2:$A$290,'Line Performance'!Q$1,'Job Number'!$B$2:$B$290,'Line Performance'!$C66,'Job Number'!$E$2:$E$290,'Line Performance'!$A$65),"")</f>
        <v/>
      </c>
      <c r="R66" s="8" t="str">
        <f>IFERROR($C$65/SUMIFS('Job Number'!$I$2:$I$290,'Job Number'!$A$2:$A$290,'Line Performance'!R$1,'Job Number'!$B$2:$B$290,'Line Performance'!$C66,'Job Number'!$E$2:$E$290,'Line Performance'!$A$65),"")</f>
        <v/>
      </c>
      <c r="S66" s="8" t="str">
        <f>IFERROR($C$65/SUMIFS('Job Number'!$I$2:$I$290,'Job Number'!$A$2:$A$290,'Line Performance'!S$1,'Job Number'!$B$2:$B$290,'Line Performance'!$C66,'Job Number'!$E$2:$E$290,'Line Performance'!$A$65),"")</f>
        <v/>
      </c>
      <c r="T66" s="8" t="str">
        <f>IFERROR($C$65/SUMIFS('Job Number'!$I$2:$I$290,'Job Number'!$A$2:$A$290,'Line Performance'!T$1,'Job Number'!$B$2:$B$290,'Line Performance'!$C66,'Job Number'!$E$2:$E$290,'Line Performance'!$A$65),"")</f>
        <v/>
      </c>
      <c r="U66" s="8" t="str">
        <f>IFERROR($C$65/SUMIFS('Job Number'!$I$2:$I$290,'Job Number'!$A$2:$A$290,'Line Performance'!U$1,'Job Number'!$B$2:$B$290,'Line Performance'!$C66,'Job Number'!$E$2:$E$290,'Line Performance'!$A$65),"")</f>
        <v/>
      </c>
      <c r="V66" s="8" t="str">
        <f>IFERROR($C$65/SUMIFS('Job Number'!$I$2:$I$290,'Job Number'!$A$2:$A$290,'Line Performance'!V$1,'Job Number'!$B$2:$B$290,'Line Performance'!$C66,'Job Number'!$E$2:$E$290,'Line Performance'!$A$65),"")</f>
        <v/>
      </c>
      <c r="W66" s="8" t="str">
        <f>IFERROR($C$65/SUMIFS('Job Number'!$I$2:$I$290,'Job Number'!$A$2:$A$290,'Line Performance'!W$1,'Job Number'!$B$2:$B$290,'Line Performance'!$C66,'Job Number'!$E$2:$E$290,'Line Performance'!$A$65),"")</f>
        <v/>
      </c>
      <c r="X66" s="8" t="str">
        <f>IFERROR($C$65/SUMIFS('Job Number'!$I$2:$I$290,'Job Number'!$A$2:$A$290,'Line Performance'!X$1,'Job Number'!$B$2:$B$290,'Line Performance'!$C66,'Job Number'!$E$2:$E$290,'Line Performance'!$A$65),"")</f>
        <v/>
      </c>
      <c r="Y66" s="8" t="str">
        <f>IFERROR($C$65/SUMIFS('Job Number'!$I$2:$I$290,'Job Number'!$A$2:$A$290,'Line Performance'!Y$1,'Job Number'!$B$2:$B$290,'Line Performance'!$C66,'Job Number'!$E$2:$E$290,'Line Performance'!$A$65),"")</f>
        <v/>
      </c>
      <c r="Z66" s="8" t="str">
        <f>IFERROR($C$65/SUMIFS('Job Number'!$I$2:$I$290,'Job Number'!$A$2:$A$290,'Line Performance'!Z$1,'Job Number'!$B$2:$B$290,'Line Performance'!$C66,'Job Number'!$E$2:$E$290,'Line Performance'!$A$65),"")</f>
        <v/>
      </c>
      <c r="AA66" s="8" t="str">
        <f>IFERROR($C$65/SUMIFS('Job Number'!$I$2:$I$290,'Job Number'!$A$2:$A$290,'Line Performance'!AA$1,'Job Number'!$B$2:$B$290,'Line Performance'!$C66,'Job Number'!$E$2:$E$290,'Line Performance'!$A$65),"")</f>
        <v/>
      </c>
      <c r="AB66" s="8" t="str">
        <f>IFERROR($C$65/SUMIFS('Job Number'!$I$2:$I$290,'Job Number'!$A$2:$A$290,'Line Performance'!AB$1,'Job Number'!$B$2:$B$290,'Line Performance'!$C66,'Job Number'!$E$2:$E$290,'Line Performance'!$A$65),"")</f>
        <v/>
      </c>
      <c r="AC66" s="8" t="str">
        <f>IFERROR($C$65/SUMIFS('Job Number'!$I$2:$I$290,'Job Number'!$A$2:$A$290,'Line Performance'!AC$1,'Job Number'!$B$2:$B$290,'Line Performance'!$C66,'Job Number'!$E$2:$E$290,'Line Performance'!$A$65),"")</f>
        <v/>
      </c>
      <c r="AD66" s="8" t="str">
        <f>IFERROR($C$65/SUMIFS('Job Number'!$I$2:$I$290,'Job Number'!$A$2:$A$290,'Line Performance'!AD$1,'Job Number'!$B$2:$B$290,'Line Performance'!$C66,'Job Number'!$E$2:$E$290,'Line Performance'!$A$65),"")</f>
        <v/>
      </c>
      <c r="AE66" s="8" t="str">
        <f>IFERROR($C$65/SUMIFS('Job Number'!$I$2:$I$290,'Job Number'!$A$2:$A$290,'Line Performance'!AE$1,'Job Number'!$B$2:$B$290,'Line Performance'!$C66,'Job Number'!$E$2:$E$290,'Line Performance'!$A$65),"")</f>
        <v/>
      </c>
      <c r="AF66" s="8" t="str">
        <f>IFERROR($C$65/SUMIFS('Job Number'!$I$2:$I$290,'Job Number'!$A$2:$A$290,'Line Performance'!AF$1,'Job Number'!$B$2:$B$290,'Line Performance'!$C66,'Job Number'!$E$2:$E$290,'Line Performance'!$A$65),"")</f>
        <v/>
      </c>
      <c r="AG66" s="8" t="str">
        <f>IFERROR($C$65/SUMIFS('Job Number'!$I$2:$I$290,'Job Number'!$A$2:$A$290,'Line Performance'!AG$1,'Job Number'!$B$2:$B$290,'Line Performance'!$C66,'Job Number'!$E$2:$E$290,'Line Performance'!$A$65),"")</f>
        <v/>
      </c>
      <c r="AH66" s="8" t="str">
        <f>IFERROR($C$65/SUMIFS('Job Number'!$I$2:$I$290,'Job Number'!$A$2:$A$290,'Line Performance'!AH$1,'Job Number'!$B$2:$B$290,'Line Performance'!$C66,'Job Number'!$E$2:$E$290,'Line Performance'!$A$65),"")</f>
        <v/>
      </c>
      <c r="AI66" s="8" t="str">
        <f>IFERROR(#REF!/SUMIFS('Job Number'!#REF!,'Job Number'!$A$2:$A$290,'Line Performance'!AI$1,'Job Number'!$B$2:$B$290,'Line Performance'!$C66,'Job Number'!$E$2:$E$290,'Line Performance'!#REF!),"")</f>
        <v/>
      </c>
      <c r="AJ66" s="8" t="str">
        <f>IFERROR(#REF!/SUMIFS('Job Number'!#REF!,'Job Number'!$A$2:$A$290,'Line Performance'!AJ$1,'Job Number'!$B$2:$B$290,'Line Performance'!$C66,'Job Number'!$E$2:$E$290,'Line Performance'!#REF!),"")</f>
        <v/>
      </c>
      <c r="AK66" s="8" t="str">
        <f>IFERROR(#REF!/SUMIFS('Job Number'!#REF!,'Job Number'!$A$2:$A$290,'Line Performance'!AK$1,'Job Number'!$B$2:$B$290,'Line Performance'!$C66,'Job Number'!$E$2:$E$290,'Line Performance'!#REF!),"")</f>
        <v/>
      </c>
      <c r="AL66" s="8" t="str">
        <f>IFERROR(#REF!/SUMIFS('Job Number'!#REF!,'Job Number'!$A$2:$A$290,'Line Performance'!AL$1,'Job Number'!$B$2:$B$290,'Line Performance'!$C66,'Job Number'!$E$2:$E$290,'Line Performance'!#REF!),"")</f>
        <v/>
      </c>
    </row>
    <row r="67" spans="1:38" ht="15" customHeight="1">
      <c r="A67" s="69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W03-25040033-Y</v>
      </c>
      <c r="B68" s="42" t="str">
        <f>'Line Output'!B68</f>
        <v>28#*2C+24#*2C+AL+D+</v>
      </c>
      <c r="C68" s="52">
        <f>IFERROR(VLOOKUP(A68,'FG TYPE'!$B:$D,3,FALSE),0)</f>
        <v>60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8" ht="15" customHeight="1">
      <c r="A69" s="69"/>
      <c r="B69" s="5">
        <f>IFERROR(SUM(D69:AG69)/COUNTIF(D69:AG69,"&gt;0"),0)</f>
        <v>16.761904761904763</v>
      </c>
      <c r="C69" s="53" t="str">
        <f>'Line Output'!C69</f>
        <v>Y01</v>
      </c>
      <c r="D69" s="8">
        <f>IFERROR($C$68/SUMIFS('Job Number'!$I$2:$I$290,'Job Number'!$A$2:$A$290,'Line Performance'!D$1,'Job Number'!$B$2:$B$290,'Line Performance'!$C69,'Job Number'!$E$2:$E$290,'Line Performance'!$A$68),"")</f>
        <v>14.285714285714285</v>
      </c>
      <c r="E69" s="8" t="str">
        <f>IFERROR($C$68/SUMIFS('Job Number'!$I$2:$I$290,'Job Number'!$A$2:$A$290,'Line Performance'!E$1,'Job Number'!$B$2:$B$290,'Line Performance'!$C69,'Job Number'!$E$2:$E$290,'Line Performance'!$A$68),"")</f>
        <v/>
      </c>
      <c r="F69" s="8" t="str">
        <f>IFERROR($C$68/SUMIFS('Job Number'!$I$2:$I$290,'Job Number'!$A$2:$A$290,'Line Performance'!F$1,'Job Number'!$B$2:$B$290,'Line Performance'!$C69,'Job Number'!$E$2:$E$290,'Line Performance'!$A$68),"")</f>
        <v/>
      </c>
      <c r="G69" s="8" t="str">
        <f>IFERROR($C$68/SUMIFS('Job Number'!$I$2:$I$290,'Job Number'!$A$2:$A$290,'Line Performance'!G$1,'Job Number'!$B$2:$B$290,'Line Performance'!$C69,'Job Number'!$E$2:$E$290,'Line Performance'!$A$68),"")</f>
        <v/>
      </c>
      <c r="H69" s="8" t="str">
        <f>IFERROR($C$68/SUMIFS('Job Number'!$I$2:$I$290,'Job Number'!$A$2:$A$290,'Line Performance'!H$1,'Job Number'!$B$2:$B$290,'Line Performance'!$C69,'Job Number'!$E$2:$E$290,'Line Performance'!$A$68),"")</f>
        <v/>
      </c>
      <c r="I69" s="8" t="str">
        <f>IFERROR($C$68/SUMIFS('Job Number'!$I$2:$I$290,'Job Number'!$A$2:$A$290,'Line Performance'!I$1,'Job Number'!$B$2:$B$290,'Line Performance'!$C69,'Job Number'!$E$2:$E$290,'Line Performance'!$A$68),"")</f>
        <v/>
      </c>
      <c r="J69" s="8" t="str">
        <f>IFERROR($C$68/SUMIFS('Job Number'!$I$2:$I$290,'Job Number'!$A$2:$A$290,'Line Performance'!J$1,'Job Number'!$B$2:$B$290,'Line Performance'!$C69,'Job Number'!$E$2:$E$290,'Line Performance'!$A$68),"")</f>
        <v/>
      </c>
      <c r="K69" s="8" t="str">
        <f>IFERROR($C$68/SUMIFS('Job Number'!$I$2:$I$290,'Job Number'!$A$2:$A$290,'Line Performance'!K$1,'Job Number'!$B$2:$B$290,'Line Performance'!$C69,'Job Number'!$E$2:$E$290,'Line Performance'!$A$68),"")</f>
        <v/>
      </c>
      <c r="L69" s="8" t="str">
        <f>IFERROR($C$68/SUMIFS('Job Number'!$I$2:$I$290,'Job Number'!$A$2:$A$290,'Line Performance'!L$1,'Job Number'!$B$2:$B$290,'Line Performance'!$C69,'Job Number'!$E$2:$E$290,'Line Performance'!$A$68),"")</f>
        <v/>
      </c>
      <c r="M69" s="8" t="str">
        <f>IFERROR($C$68/SUMIFS('Job Number'!$I$2:$I$290,'Job Number'!$A$2:$A$290,'Line Performance'!M$1,'Job Number'!$B$2:$B$290,'Line Performance'!$C69,'Job Number'!$E$2:$E$290,'Line Performance'!$A$68),"")</f>
        <v/>
      </c>
      <c r="N69" s="8" t="str">
        <f>IFERROR($C$68/SUMIFS('Job Number'!$I$2:$I$290,'Job Number'!$A$2:$A$290,'Line Performance'!N$1,'Job Number'!$B$2:$B$290,'Line Performance'!$C69,'Job Number'!$E$2:$E$290,'Line Performance'!$A$68),"")</f>
        <v/>
      </c>
      <c r="O69" s="8" t="str">
        <f>IFERROR($C$68/SUMIFS('Job Number'!$I$2:$I$290,'Job Number'!$A$2:$A$290,'Line Performance'!O$1,'Job Number'!$B$2:$B$290,'Line Performance'!$C69,'Job Number'!$E$2:$E$290,'Line Performance'!$A$68),"")</f>
        <v/>
      </c>
      <c r="P69" s="8" t="str">
        <f>IFERROR($C$68/SUMIFS('Job Number'!$I$2:$I$290,'Job Number'!$A$2:$A$290,'Line Performance'!P$1,'Job Number'!$B$2:$B$290,'Line Performance'!$C69,'Job Number'!$E$2:$E$290,'Line Performance'!$A$68),"")</f>
        <v/>
      </c>
      <c r="Q69" s="8" t="str">
        <f>IFERROR($C$68/SUMIFS('Job Number'!$I$2:$I$290,'Job Number'!$A$2:$A$290,'Line Performance'!Q$1,'Job Number'!$B$2:$B$290,'Line Performance'!$C69,'Job Number'!$E$2:$E$290,'Line Performance'!$A$68),"")</f>
        <v/>
      </c>
      <c r="R69" s="8" t="str">
        <f>IFERROR($C$68/SUMIFS('Job Number'!$I$2:$I$290,'Job Number'!$A$2:$A$290,'Line Performance'!R$1,'Job Number'!$B$2:$B$290,'Line Performance'!$C69,'Job Number'!$E$2:$E$290,'Line Performance'!$A$68),"")</f>
        <v/>
      </c>
      <c r="S69" s="8" t="str">
        <f>IFERROR($C$68/SUMIFS('Job Number'!$I$2:$I$290,'Job Number'!$A$2:$A$290,'Line Performance'!S$1,'Job Number'!$B$2:$B$290,'Line Performance'!$C69,'Job Number'!$E$2:$E$290,'Line Performance'!$A$68),"")</f>
        <v/>
      </c>
      <c r="T69" s="8" t="str">
        <f>IFERROR($C$68/SUMIFS('Job Number'!$I$2:$I$290,'Job Number'!$A$2:$A$290,'Line Performance'!T$1,'Job Number'!$B$2:$B$290,'Line Performance'!$C69,'Job Number'!$E$2:$E$290,'Line Performance'!$A$68),"")</f>
        <v/>
      </c>
      <c r="U69" s="8">
        <f>IFERROR($C$68/SUMIFS('Job Number'!$I$2:$I$290,'Job Number'!$A$2:$A$290,'Line Performance'!U$1,'Job Number'!$B$2:$B$290,'Line Performance'!$C69,'Job Number'!$E$2:$E$290,'Line Performance'!$A$68),"")</f>
        <v>6</v>
      </c>
      <c r="V69" s="8" t="str">
        <f>IFERROR($C$68/SUMIFS('Job Number'!$I$2:$I$290,'Job Number'!$A$2:$A$290,'Line Performance'!V$1,'Job Number'!$B$2:$B$290,'Line Performance'!$C69,'Job Number'!$E$2:$E$290,'Line Performance'!$A$68),"")</f>
        <v/>
      </c>
      <c r="W69" s="8" t="str">
        <f>IFERROR($C$68/SUMIFS('Job Number'!$I$2:$I$290,'Job Number'!$A$2:$A$290,'Line Performance'!W$1,'Job Number'!$B$2:$B$290,'Line Performance'!$C69,'Job Number'!$E$2:$E$290,'Line Performance'!$A$68),"")</f>
        <v/>
      </c>
      <c r="X69" s="8" t="str">
        <f>IFERROR($C$68/SUMIFS('Job Number'!$I$2:$I$290,'Job Number'!$A$2:$A$290,'Line Performance'!X$1,'Job Number'!$B$2:$B$290,'Line Performance'!$C69,'Job Number'!$E$2:$E$290,'Line Performance'!$A$68),"")</f>
        <v/>
      </c>
      <c r="Y69" s="8" t="str">
        <f>IFERROR($C$68/SUMIFS('Job Number'!$I$2:$I$290,'Job Number'!$A$2:$A$290,'Line Performance'!Y$1,'Job Number'!$B$2:$B$290,'Line Performance'!$C69,'Job Number'!$E$2:$E$290,'Line Performance'!$A$68),"")</f>
        <v/>
      </c>
      <c r="Z69" s="8" t="str">
        <f>IFERROR($C$68/SUMIFS('Job Number'!$I$2:$I$290,'Job Number'!$A$2:$A$290,'Line Performance'!Z$1,'Job Number'!$B$2:$B$290,'Line Performance'!$C69,'Job Number'!$E$2:$E$290,'Line Performance'!$A$68),"")</f>
        <v/>
      </c>
      <c r="AA69" s="8" t="str">
        <f>IFERROR($C$68/SUMIFS('Job Number'!$I$2:$I$290,'Job Number'!$A$2:$A$290,'Line Performance'!AA$1,'Job Number'!$B$2:$B$290,'Line Performance'!$C69,'Job Number'!$E$2:$E$290,'Line Performance'!$A$68),"")</f>
        <v/>
      </c>
      <c r="AB69" s="8" t="str">
        <f>IFERROR($C$68/SUMIFS('Job Number'!$I$2:$I$290,'Job Number'!$A$2:$A$290,'Line Performance'!AB$1,'Job Number'!$B$2:$B$290,'Line Performance'!$C69,'Job Number'!$E$2:$E$290,'Line Performance'!$A$68),"")</f>
        <v/>
      </c>
      <c r="AC69" s="8" t="str">
        <f>IFERROR($C$68/SUMIFS('Job Number'!$I$2:$I$290,'Job Number'!$A$2:$A$290,'Line Performance'!AC$1,'Job Number'!$B$2:$B$290,'Line Performance'!$C69,'Job Number'!$E$2:$E$290,'Line Performance'!$A$68),"")</f>
        <v/>
      </c>
      <c r="AD69" s="8" t="str">
        <f>IFERROR($C$68/SUMIFS('Job Number'!$I$2:$I$290,'Job Number'!$A$2:$A$290,'Line Performance'!AD$1,'Job Number'!$B$2:$B$290,'Line Performance'!$C69,'Job Number'!$E$2:$E$290,'Line Performance'!$A$68),"")</f>
        <v/>
      </c>
      <c r="AE69" s="8">
        <f>IFERROR($C$68/SUMIFS('Job Number'!$I$2:$I$290,'Job Number'!$A$2:$A$290,'Line Performance'!AE$1,'Job Number'!$B$2:$B$290,'Line Performance'!$C69,'Job Number'!$E$2:$E$290,'Line Performance'!$A$68),"")</f>
        <v>30</v>
      </c>
      <c r="AF69" s="8" t="str">
        <f>IFERROR($C$68/SUMIFS('Job Number'!$I$2:$I$290,'Job Number'!$A$2:$A$290,'Line Performance'!AF$1,'Job Number'!$B$2:$B$290,'Line Performance'!$C69,'Job Number'!$E$2:$E$290,'Line Performance'!$A$68),"")</f>
        <v/>
      </c>
      <c r="AG69" s="8" t="str">
        <f>IFERROR($C$68/SUMIFS('Job Number'!$I$2:$I$290,'Job Number'!$A$2:$A$290,'Line Performance'!AG$1,'Job Number'!$B$2:$B$290,'Line Performance'!$C69,'Job Number'!$E$2:$E$290,'Line Performance'!$A$68),"")</f>
        <v/>
      </c>
      <c r="AH69" s="8" t="str">
        <f>IFERROR($C$68/SUMIFS('Job Number'!$I$2:$I$290,'Job Number'!$A$2:$A$290,'Line Performance'!AH$1,'Job Number'!$B$2:$B$290,'Line Performance'!$C69,'Job Number'!$E$2:$E$290,'Line Performance'!$A$68),"")</f>
        <v/>
      </c>
      <c r="AI69" s="8" t="str">
        <f>IFERROR(#REF!/SUMIFS('Job Number'!#REF!,'Job Number'!$A$2:$A$290,'Line Performance'!AI$1,'Job Number'!$B$2:$B$290,'Line Performance'!$C69,'Job Number'!$E$2:$E$290,'Line Performance'!#REF!),"")</f>
        <v/>
      </c>
      <c r="AJ69" s="8" t="str">
        <f>IFERROR(#REF!/SUMIFS('Job Number'!#REF!,'Job Number'!$A$2:$A$290,'Line Performance'!AJ$1,'Job Number'!$B$2:$B$290,'Line Performance'!$C69,'Job Number'!$E$2:$E$290,'Line Performance'!#REF!),"")</f>
        <v/>
      </c>
      <c r="AK69" s="8" t="str">
        <f>IFERROR(#REF!/SUMIFS('Job Number'!#REF!,'Job Number'!$A$2:$A$290,'Line Performance'!AK$1,'Job Number'!$B$2:$B$290,'Line Performance'!$C69,'Job Number'!$E$2:$E$290,'Line Performance'!#REF!),"")</f>
        <v/>
      </c>
      <c r="AL69" s="8" t="str">
        <f>IFERROR(#REF!/SUMIFS('Job Number'!#REF!,'Job Number'!$A$2:$A$290,'Line Performance'!AL$1,'Job Number'!$B$2:$B$290,'Line Performance'!$C69,'Job Number'!$E$2:$E$290,'Line Performance'!#REF!),"")</f>
        <v/>
      </c>
    </row>
    <row r="70" spans="1:38" ht="15" customHeight="1">
      <c r="A70" s="69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8.75" customHeight="1">
      <c r="A71" s="42" t="str">
        <f>'Line Output'!A71</f>
        <v>W03-25040034-Y</v>
      </c>
      <c r="B71" s="42" t="str">
        <f>'Line Output'!B71</f>
        <v>28#*2C+24#*2C+AL+D+</v>
      </c>
      <c r="C71" s="52">
        <f>IFERROR(VLOOKUP(A71,'FG TYPE'!$B:$D,3,FALSE),0)</f>
        <v>60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8" ht="15" customHeight="1">
      <c r="A72" s="69"/>
      <c r="B72" s="5">
        <f>IFERROR(SUM(D72:AG72)/COUNTIF(D72:AG72,"&gt;0"),0)</f>
        <v>15</v>
      </c>
      <c r="C72" s="53" t="str">
        <f>'Line Output'!C72</f>
        <v>Y01</v>
      </c>
      <c r="D72" s="8" t="str">
        <f>IFERROR($C$71/SUMIFS('Job Number'!$I$2:$I$290,'Job Number'!$A$2:$A$290,'Line Performance'!D$1,'Job Number'!$B$2:$B$290,'Line Performance'!$C72,'Job Number'!$E$2:$E$290,'Line Performance'!$A$71),"")</f>
        <v/>
      </c>
      <c r="E72" s="8" t="str">
        <f>IFERROR($C$71/SUMIFS('Job Number'!$I$2:$I$290,'Job Number'!$A$2:$A$290,'Line Performance'!E$1,'Job Number'!$B$2:$B$290,'Line Performance'!$C72,'Job Number'!$E$2:$E$290,'Line Performance'!$A$71),"")</f>
        <v/>
      </c>
      <c r="F72" s="8" t="str">
        <f>IFERROR($C$71/SUMIFS('Job Number'!$I$2:$I$290,'Job Number'!$A$2:$A$290,'Line Performance'!F$1,'Job Number'!$B$2:$B$290,'Line Performance'!$C72,'Job Number'!$E$2:$E$290,'Line Performance'!$A$71),"")</f>
        <v/>
      </c>
      <c r="G72" s="8" t="str">
        <f>IFERROR($C$71/SUMIFS('Job Number'!$I$2:$I$290,'Job Number'!$A$2:$A$290,'Line Performance'!G$1,'Job Number'!$B$2:$B$290,'Line Performance'!$C72,'Job Number'!$E$2:$E$290,'Line Performance'!$A$71),"")</f>
        <v/>
      </c>
      <c r="H72" s="8" t="str">
        <f>IFERROR($C$71/SUMIFS('Job Number'!$I$2:$I$290,'Job Number'!$A$2:$A$290,'Line Performance'!H$1,'Job Number'!$B$2:$B$290,'Line Performance'!$C72,'Job Number'!$E$2:$E$290,'Line Performance'!$A$71),"")</f>
        <v/>
      </c>
      <c r="I72" s="8" t="str">
        <f>IFERROR($C$71/SUMIFS('Job Number'!$I$2:$I$290,'Job Number'!$A$2:$A$290,'Line Performance'!I$1,'Job Number'!$B$2:$B$290,'Line Performance'!$C72,'Job Number'!$E$2:$E$290,'Line Performance'!$A$71),"")</f>
        <v/>
      </c>
      <c r="J72" s="8" t="str">
        <f>IFERROR($C$71/SUMIFS('Job Number'!$I$2:$I$290,'Job Number'!$A$2:$A$290,'Line Performance'!J$1,'Job Number'!$B$2:$B$290,'Line Performance'!$C72,'Job Number'!$E$2:$E$290,'Line Performance'!$A$71),"")</f>
        <v/>
      </c>
      <c r="K72" s="8" t="str">
        <f>IFERROR($C$71/SUMIFS('Job Number'!$I$2:$I$290,'Job Number'!$A$2:$A$290,'Line Performance'!K$1,'Job Number'!$B$2:$B$290,'Line Performance'!$C72,'Job Number'!$E$2:$E$290,'Line Performance'!$A$71),"")</f>
        <v/>
      </c>
      <c r="L72" s="8" t="str">
        <f>IFERROR($C$71/SUMIFS('Job Number'!$I$2:$I$290,'Job Number'!$A$2:$A$290,'Line Performance'!L$1,'Job Number'!$B$2:$B$290,'Line Performance'!$C72,'Job Number'!$E$2:$E$290,'Line Performance'!$A$71),"")</f>
        <v/>
      </c>
      <c r="M72" s="8" t="str">
        <f>IFERROR($C$71/SUMIFS('Job Number'!$I$2:$I$290,'Job Number'!$A$2:$A$290,'Line Performance'!M$1,'Job Number'!$B$2:$B$290,'Line Performance'!$C72,'Job Number'!$E$2:$E$290,'Line Performance'!$A$71),"")</f>
        <v/>
      </c>
      <c r="N72" s="8" t="str">
        <f>IFERROR($C$71/SUMIFS('Job Number'!$I$2:$I$290,'Job Number'!$A$2:$A$290,'Line Performance'!N$1,'Job Number'!$B$2:$B$290,'Line Performance'!$C72,'Job Number'!$E$2:$E$290,'Line Performance'!$A$71),"")</f>
        <v/>
      </c>
      <c r="O72" s="8" t="str">
        <f>IFERROR($C$71/SUMIFS('Job Number'!$I$2:$I$290,'Job Number'!$A$2:$A$290,'Line Performance'!O$1,'Job Number'!$B$2:$B$290,'Line Performance'!$C72,'Job Number'!$E$2:$E$290,'Line Performance'!$A$71),"")</f>
        <v/>
      </c>
      <c r="P72" s="8" t="str">
        <f>IFERROR($C$71/SUMIFS('Job Number'!$I$2:$I$290,'Job Number'!$A$2:$A$290,'Line Performance'!P$1,'Job Number'!$B$2:$B$290,'Line Performance'!$C72,'Job Number'!$E$2:$E$290,'Line Performance'!$A$71),"")</f>
        <v/>
      </c>
      <c r="Q72" s="8" t="str">
        <f>IFERROR($C$71/SUMIFS('Job Number'!$I$2:$I$290,'Job Number'!$A$2:$A$290,'Line Performance'!Q$1,'Job Number'!$B$2:$B$290,'Line Performance'!$C72,'Job Number'!$E$2:$E$290,'Line Performance'!$A$71),"")</f>
        <v/>
      </c>
      <c r="R72" s="8" t="str">
        <f>IFERROR($C$71/SUMIFS('Job Number'!$I$2:$I$290,'Job Number'!$A$2:$A$290,'Line Performance'!R$1,'Job Number'!$B$2:$B$290,'Line Performance'!$C72,'Job Number'!$E$2:$E$290,'Line Performance'!$A$71),"")</f>
        <v/>
      </c>
      <c r="S72" s="8" t="str">
        <f>IFERROR($C$71/SUMIFS('Job Number'!$I$2:$I$290,'Job Number'!$A$2:$A$290,'Line Performance'!S$1,'Job Number'!$B$2:$B$290,'Line Performance'!$C72,'Job Number'!$E$2:$E$290,'Line Performance'!$A$71),"")</f>
        <v/>
      </c>
      <c r="T72" s="8" t="str">
        <f>IFERROR($C$71/SUMIFS('Job Number'!$I$2:$I$290,'Job Number'!$A$2:$A$290,'Line Performance'!T$1,'Job Number'!$B$2:$B$290,'Line Performance'!$C72,'Job Number'!$E$2:$E$290,'Line Performance'!$A$71),"")</f>
        <v/>
      </c>
      <c r="U72" s="8">
        <f>IFERROR($C$71/SUMIFS('Job Number'!$I$2:$I$290,'Job Number'!$A$2:$A$290,'Line Performance'!U$1,'Job Number'!$B$2:$B$290,'Line Performance'!$C72,'Job Number'!$E$2:$E$290,'Line Performance'!$A$71),"")</f>
        <v>30</v>
      </c>
      <c r="V72" s="8" t="str">
        <f>IFERROR($C$71/SUMIFS('Job Number'!$I$2:$I$290,'Job Number'!$A$2:$A$290,'Line Performance'!V$1,'Job Number'!$B$2:$B$290,'Line Performance'!$C72,'Job Number'!$E$2:$E$290,'Line Performance'!$A$71),"")</f>
        <v/>
      </c>
      <c r="W72" s="8" t="str">
        <f>IFERROR($C$71/SUMIFS('Job Number'!$I$2:$I$290,'Job Number'!$A$2:$A$290,'Line Performance'!W$1,'Job Number'!$B$2:$B$290,'Line Performance'!$C72,'Job Number'!$E$2:$E$290,'Line Performance'!$A$71),"")</f>
        <v/>
      </c>
      <c r="X72" s="8" t="str">
        <f>IFERROR($C$71/SUMIFS('Job Number'!$I$2:$I$290,'Job Number'!$A$2:$A$290,'Line Performance'!X$1,'Job Number'!$B$2:$B$290,'Line Performance'!$C72,'Job Number'!$E$2:$E$290,'Line Performance'!$A$71),"")</f>
        <v/>
      </c>
      <c r="Y72" s="8" t="str">
        <f>IFERROR($C$71/SUMIFS('Job Number'!$I$2:$I$290,'Job Number'!$A$2:$A$290,'Line Performance'!Y$1,'Job Number'!$B$2:$B$290,'Line Performance'!$C72,'Job Number'!$E$2:$E$290,'Line Performance'!$A$71),"")</f>
        <v/>
      </c>
      <c r="Z72" s="8">
        <f>IFERROR($C$71/SUMIFS('Job Number'!$I$2:$I$290,'Job Number'!$A$2:$A$290,'Line Performance'!Z$1,'Job Number'!$B$2:$B$290,'Line Performance'!$C72,'Job Number'!$E$2:$E$290,'Line Performance'!$A$71),"")</f>
        <v>7.5</v>
      </c>
      <c r="AA72" s="8" t="str">
        <f>IFERROR($C$71/SUMIFS('Job Number'!$I$2:$I$290,'Job Number'!$A$2:$A$290,'Line Performance'!AA$1,'Job Number'!$B$2:$B$290,'Line Performance'!$C72,'Job Number'!$E$2:$E$290,'Line Performance'!$A$71),"")</f>
        <v/>
      </c>
      <c r="AB72" s="8">
        <f>IFERROR($C$71/SUMIFS('Job Number'!$I$2:$I$290,'Job Number'!$A$2:$A$290,'Line Performance'!AB$1,'Job Number'!$B$2:$B$290,'Line Performance'!$C72,'Job Number'!$E$2:$E$290,'Line Performance'!$A$71),"")</f>
        <v>7.5</v>
      </c>
      <c r="AC72" s="8" t="str">
        <f>IFERROR($C$71/SUMIFS('Job Number'!$I$2:$I$290,'Job Number'!$A$2:$A$290,'Line Performance'!AC$1,'Job Number'!$B$2:$B$290,'Line Performance'!$C72,'Job Number'!$E$2:$E$290,'Line Performance'!$A$71),"")</f>
        <v/>
      </c>
      <c r="AD72" s="8" t="str">
        <f>IFERROR($C$71/SUMIFS('Job Number'!$I$2:$I$290,'Job Number'!$A$2:$A$290,'Line Performance'!AD$1,'Job Number'!$B$2:$B$290,'Line Performance'!$C72,'Job Number'!$E$2:$E$290,'Line Performance'!$A$71),"")</f>
        <v/>
      </c>
      <c r="AE72" s="8" t="str">
        <f>IFERROR($C$71/SUMIFS('Job Number'!$I$2:$I$290,'Job Number'!$A$2:$A$290,'Line Performance'!AE$1,'Job Number'!$B$2:$B$290,'Line Performance'!$C72,'Job Number'!$E$2:$E$290,'Line Performance'!$A$71),"")</f>
        <v/>
      </c>
      <c r="AF72" s="8" t="str">
        <f>IFERROR($C$71/SUMIFS('Job Number'!$I$2:$I$290,'Job Number'!$A$2:$A$290,'Line Performance'!AF$1,'Job Number'!$B$2:$B$290,'Line Performance'!$C72,'Job Number'!$E$2:$E$290,'Line Performance'!$A$71),"")</f>
        <v/>
      </c>
      <c r="AG72" s="8" t="str">
        <f>IFERROR($C$71/SUMIFS('Job Number'!$I$2:$I$290,'Job Number'!$A$2:$A$290,'Line Performance'!AG$1,'Job Number'!$B$2:$B$290,'Line Performance'!$C72,'Job Number'!$E$2:$E$290,'Line Performance'!$A$71),"")</f>
        <v/>
      </c>
      <c r="AH72" s="8" t="str">
        <f>IFERROR($C$71/SUMIFS('Job Number'!$I$2:$I$290,'Job Number'!$A$2:$A$290,'Line Performance'!AH$1,'Job Number'!$B$2:$B$290,'Line Performance'!$C72,'Job Number'!$E$2:$E$290,'Line Performance'!$A$71),"")</f>
        <v/>
      </c>
      <c r="AI72" s="8" t="str">
        <f>IFERROR(#REF!/SUMIFS('Job Number'!#REF!,'Job Number'!$A$2:$A$290,'Line Performance'!AI$1,'Job Number'!$B$2:$B$290,'Line Performance'!$C72,'Job Number'!$E$2:$E$290,'Line Performance'!#REF!),"")</f>
        <v/>
      </c>
      <c r="AJ72" s="8" t="str">
        <f>IFERROR(#REF!/SUMIFS('Job Number'!#REF!,'Job Number'!$A$2:$A$290,'Line Performance'!AJ$1,'Job Number'!$B$2:$B$290,'Line Performance'!$C72,'Job Number'!$E$2:$E$290,'Line Performance'!#REF!),"")</f>
        <v/>
      </c>
      <c r="AK72" s="8" t="str">
        <f>IFERROR(#REF!/SUMIFS('Job Number'!#REF!,'Job Number'!$A$2:$A$290,'Line Performance'!AK$1,'Job Number'!$B$2:$B$290,'Line Performance'!$C72,'Job Number'!$E$2:$E$290,'Line Performance'!#REF!),"")</f>
        <v/>
      </c>
      <c r="AL72" s="8" t="str">
        <f>IFERROR(#REF!/SUMIFS('Job Number'!#REF!,'Job Number'!$A$2:$A$290,'Line Performance'!AL$1,'Job Number'!$B$2:$B$290,'Line Performance'!$C72,'Job Number'!$E$2:$E$290,'Line Performance'!#REF!),"")</f>
        <v/>
      </c>
    </row>
    <row r="73" spans="1:38" ht="15" customHeight="1">
      <c r="A73" s="69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8.75" customHeight="1">
      <c r="A74" s="42" t="str">
        <f>'Line Output'!A74</f>
        <v>W03-25040035-Y</v>
      </c>
      <c r="B74" s="42" t="str">
        <f>'Line Output'!B74</f>
        <v>28#*2C+24#*2C+AL+D+</v>
      </c>
      <c r="C74" s="52">
        <f>IFERROR(VLOOKUP(A74,'FG TYPE'!$B:$D,3,FALSE),0)</f>
        <v>60</v>
      </c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8" ht="15" customHeight="1">
      <c r="A75" s="69"/>
      <c r="B75" s="5">
        <f>IFERROR(SUM(D75:AG75)/COUNTIF(D75:AG75,"&gt;0"),0)</f>
        <v>67.5</v>
      </c>
      <c r="C75" s="53" t="str">
        <f>'Line Output'!C75</f>
        <v>Y01</v>
      </c>
      <c r="D75" s="8" t="str">
        <f>IFERROR($C$74/SUMIFS('Job Number'!$I$2:$I$290,'Job Number'!$A$2:$A$290,'Line Performance'!D$1,'Job Number'!$B$2:$B$290,'Line Performance'!$C75,'Job Number'!$E$2:$E$290,'Line Performance'!$A$74),"")</f>
        <v/>
      </c>
      <c r="E75" s="8" t="str">
        <f>IFERROR($C$74/SUMIFS('Job Number'!$I$2:$I$290,'Job Number'!$A$2:$A$290,'Line Performance'!E$1,'Job Number'!$B$2:$B$290,'Line Performance'!$C75,'Job Number'!$E$2:$E$290,'Line Performance'!$A$74),"")</f>
        <v/>
      </c>
      <c r="F75" s="8" t="str">
        <f>IFERROR($C$74/SUMIFS('Job Number'!$I$2:$I$290,'Job Number'!$A$2:$A$290,'Line Performance'!F$1,'Job Number'!$B$2:$B$290,'Line Performance'!$C75,'Job Number'!$E$2:$E$290,'Line Performance'!$A$74),"")</f>
        <v/>
      </c>
      <c r="G75" s="8" t="str">
        <f>IFERROR($C$74/SUMIFS('Job Number'!$I$2:$I$290,'Job Number'!$A$2:$A$290,'Line Performance'!G$1,'Job Number'!$B$2:$B$290,'Line Performance'!$C75,'Job Number'!$E$2:$E$290,'Line Performance'!$A$74),"")</f>
        <v/>
      </c>
      <c r="H75" s="8">
        <f>IFERROR($C$74/SUMIFS('Job Number'!$I$2:$I$290,'Job Number'!$A$2:$A$290,'Line Performance'!H$1,'Job Number'!$B$2:$B$290,'Line Performance'!$C75,'Job Number'!$E$2:$E$290,'Line Performance'!$A$74),"")</f>
        <v>15</v>
      </c>
      <c r="I75" s="8" t="str">
        <f>IFERROR($C$74/SUMIFS('Job Number'!$I$2:$I$290,'Job Number'!$A$2:$A$290,'Line Performance'!I$1,'Job Number'!$B$2:$B$290,'Line Performance'!$C75,'Job Number'!$E$2:$E$290,'Line Performance'!$A$74),"")</f>
        <v/>
      </c>
      <c r="J75" s="8" t="str">
        <f>IFERROR($C$74/SUMIFS('Job Number'!$I$2:$I$290,'Job Number'!$A$2:$A$290,'Line Performance'!J$1,'Job Number'!$B$2:$B$290,'Line Performance'!$C75,'Job Number'!$E$2:$E$290,'Line Performance'!$A$74),"")</f>
        <v/>
      </c>
      <c r="K75" s="8" t="str">
        <f>IFERROR($C$74/SUMIFS('Job Number'!$I$2:$I$290,'Job Number'!$A$2:$A$290,'Line Performance'!K$1,'Job Number'!$B$2:$B$290,'Line Performance'!$C75,'Job Number'!$E$2:$E$290,'Line Performance'!$A$74),"")</f>
        <v/>
      </c>
      <c r="L75" s="8" t="str">
        <f>IFERROR($C$74/SUMIFS('Job Number'!$I$2:$I$290,'Job Number'!$A$2:$A$290,'Line Performance'!L$1,'Job Number'!$B$2:$B$290,'Line Performance'!$C75,'Job Number'!$E$2:$E$290,'Line Performance'!$A$74),"")</f>
        <v/>
      </c>
      <c r="M75" s="8" t="str">
        <f>IFERROR($C$74/SUMIFS('Job Number'!$I$2:$I$290,'Job Number'!$A$2:$A$290,'Line Performance'!M$1,'Job Number'!$B$2:$B$290,'Line Performance'!$C75,'Job Number'!$E$2:$E$290,'Line Performance'!$A$74),"")</f>
        <v/>
      </c>
      <c r="N75" s="8" t="str">
        <f>IFERROR($C$74/SUMIFS('Job Number'!$I$2:$I$290,'Job Number'!$A$2:$A$290,'Line Performance'!N$1,'Job Number'!$B$2:$B$290,'Line Performance'!$C75,'Job Number'!$E$2:$E$290,'Line Performance'!$A$74),"")</f>
        <v/>
      </c>
      <c r="O75" s="8" t="str">
        <f>IFERROR($C$74/SUMIFS('Job Number'!$I$2:$I$290,'Job Number'!$A$2:$A$290,'Line Performance'!O$1,'Job Number'!$B$2:$B$290,'Line Performance'!$C75,'Job Number'!$E$2:$E$290,'Line Performance'!$A$74),"")</f>
        <v/>
      </c>
      <c r="P75" s="8" t="str">
        <f>IFERROR($C$74/SUMIFS('Job Number'!$I$2:$I$290,'Job Number'!$A$2:$A$290,'Line Performance'!P$1,'Job Number'!$B$2:$B$290,'Line Performance'!$C75,'Job Number'!$E$2:$E$290,'Line Performance'!$A$74),"")</f>
        <v/>
      </c>
      <c r="Q75" s="8" t="str">
        <f>IFERROR($C$74/SUMIFS('Job Number'!$I$2:$I$290,'Job Number'!$A$2:$A$290,'Line Performance'!Q$1,'Job Number'!$B$2:$B$290,'Line Performance'!$C75,'Job Number'!$E$2:$E$290,'Line Performance'!$A$74),"")</f>
        <v/>
      </c>
      <c r="R75" s="8" t="str">
        <f>IFERROR($C$74/SUMIFS('Job Number'!$I$2:$I$290,'Job Number'!$A$2:$A$290,'Line Performance'!R$1,'Job Number'!$B$2:$B$290,'Line Performance'!$C75,'Job Number'!$E$2:$E$290,'Line Performance'!$A$74),"")</f>
        <v/>
      </c>
      <c r="S75" s="8" t="str">
        <f>IFERROR($C$74/SUMIFS('Job Number'!$I$2:$I$290,'Job Number'!$A$2:$A$290,'Line Performance'!S$1,'Job Number'!$B$2:$B$290,'Line Performance'!$C75,'Job Number'!$E$2:$E$290,'Line Performance'!$A$74),"")</f>
        <v/>
      </c>
      <c r="T75" s="8" t="str">
        <f>IFERROR($C$74/SUMIFS('Job Number'!$I$2:$I$290,'Job Number'!$A$2:$A$290,'Line Performance'!T$1,'Job Number'!$B$2:$B$290,'Line Performance'!$C75,'Job Number'!$E$2:$E$290,'Line Performance'!$A$74),"")</f>
        <v/>
      </c>
      <c r="U75" s="8" t="str">
        <f>IFERROR($C$74/SUMIFS('Job Number'!$I$2:$I$290,'Job Number'!$A$2:$A$290,'Line Performance'!U$1,'Job Number'!$B$2:$B$290,'Line Performance'!$C75,'Job Number'!$E$2:$E$290,'Line Performance'!$A$74),"")</f>
        <v/>
      </c>
      <c r="V75" s="8" t="str">
        <f>IFERROR($C$74/SUMIFS('Job Number'!$I$2:$I$290,'Job Number'!$A$2:$A$290,'Line Performance'!V$1,'Job Number'!$B$2:$B$290,'Line Performance'!$C75,'Job Number'!$E$2:$E$290,'Line Performance'!$A$74),"")</f>
        <v/>
      </c>
      <c r="W75" s="8" t="str">
        <f>IFERROR($C$74/SUMIFS('Job Number'!$I$2:$I$290,'Job Number'!$A$2:$A$290,'Line Performance'!W$1,'Job Number'!$B$2:$B$290,'Line Performance'!$C75,'Job Number'!$E$2:$E$290,'Line Performance'!$A$74),"")</f>
        <v/>
      </c>
      <c r="X75" s="8" t="str">
        <f>IFERROR($C$74/SUMIFS('Job Number'!$I$2:$I$290,'Job Number'!$A$2:$A$290,'Line Performance'!X$1,'Job Number'!$B$2:$B$290,'Line Performance'!$C75,'Job Number'!$E$2:$E$290,'Line Performance'!$A$74),"")</f>
        <v/>
      </c>
      <c r="Y75" s="8" t="str">
        <f>IFERROR($C$74/SUMIFS('Job Number'!$I$2:$I$290,'Job Number'!$A$2:$A$290,'Line Performance'!Y$1,'Job Number'!$B$2:$B$290,'Line Performance'!$C75,'Job Number'!$E$2:$E$290,'Line Performance'!$A$74),"")</f>
        <v/>
      </c>
      <c r="Z75" s="8" t="str">
        <f>IFERROR($C$74/SUMIFS('Job Number'!$I$2:$I$290,'Job Number'!$A$2:$A$290,'Line Performance'!Z$1,'Job Number'!$B$2:$B$290,'Line Performance'!$C75,'Job Number'!$E$2:$E$290,'Line Performance'!$A$74),"")</f>
        <v/>
      </c>
      <c r="AA75" s="8" t="str">
        <f>IFERROR($C$74/SUMIFS('Job Number'!$I$2:$I$290,'Job Number'!$A$2:$A$290,'Line Performance'!AA$1,'Job Number'!$B$2:$B$290,'Line Performance'!$C75,'Job Number'!$E$2:$E$290,'Line Performance'!$A$74),"")</f>
        <v/>
      </c>
      <c r="AB75" s="8" t="str">
        <f>IFERROR($C$74/SUMIFS('Job Number'!$I$2:$I$290,'Job Number'!$A$2:$A$290,'Line Performance'!AB$1,'Job Number'!$B$2:$B$290,'Line Performance'!$C75,'Job Number'!$E$2:$E$290,'Line Performance'!$A$74),"")</f>
        <v/>
      </c>
      <c r="AC75" s="8" t="str">
        <f>IFERROR($C$74/SUMIFS('Job Number'!$I$2:$I$290,'Job Number'!$A$2:$A$290,'Line Performance'!AC$1,'Job Number'!$B$2:$B$290,'Line Performance'!$C75,'Job Number'!$E$2:$E$290,'Line Performance'!$A$74),"")</f>
        <v/>
      </c>
      <c r="AD75" s="8" t="str">
        <f>IFERROR($C$74/SUMIFS('Job Number'!$I$2:$I$290,'Job Number'!$A$2:$A$290,'Line Performance'!AD$1,'Job Number'!$B$2:$B$290,'Line Performance'!$C75,'Job Number'!$E$2:$E$290,'Line Performance'!$A$74),"")</f>
        <v/>
      </c>
      <c r="AE75" s="8">
        <f>IFERROR($C$74/SUMIFS('Job Number'!$I$2:$I$290,'Job Number'!$A$2:$A$290,'Line Performance'!AE$1,'Job Number'!$B$2:$B$290,'Line Performance'!$C75,'Job Number'!$E$2:$E$290,'Line Performance'!$A$74),"")</f>
        <v>120</v>
      </c>
      <c r="AF75" s="8" t="str">
        <f>IFERROR($C$74/SUMIFS('Job Number'!$I$2:$I$290,'Job Number'!$A$2:$A$290,'Line Performance'!AF$1,'Job Number'!$B$2:$B$290,'Line Performance'!$C75,'Job Number'!$E$2:$E$290,'Line Performance'!$A$74),"")</f>
        <v/>
      </c>
      <c r="AG75" s="8" t="str">
        <f>IFERROR($C$74/SUMIFS('Job Number'!$I$2:$I$290,'Job Number'!$A$2:$A$290,'Line Performance'!AG$1,'Job Number'!$B$2:$B$290,'Line Performance'!$C75,'Job Number'!$E$2:$E$290,'Line Performance'!$A$74),"")</f>
        <v/>
      </c>
      <c r="AH75" s="8" t="str">
        <f>IFERROR($C$74/SUMIFS('Job Number'!$I$2:$I$290,'Job Number'!$A$2:$A$290,'Line Performance'!AH$1,'Job Number'!$B$2:$B$290,'Line Performance'!$C75,'Job Number'!$E$2:$E$290,'Line Performance'!$A$74),"")</f>
        <v/>
      </c>
      <c r="AI75" s="8" t="str">
        <f>IFERROR(#REF!/SUMIFS('Job Number'!#REF!,'Job Number'!$A$2:$A$290,'Line Performance'!AI$1,'Job Number'!$B$2:$B$290,'Line Performance'!$C75,'Job Number'!$E$2:$E$290,'Line Performance'!#REF!),"")</f>
        <v/>
      </c>
      <c r="AJ75" s="8" t="str">
        <f>IFERROR(#REF!/SUMIFS('Job Number'!#REF!,'Job Number'!$A$2:$A$290,'Line Performance'!AJ$1,'Job Number'!$B$2:$B$290,'Line Performance'!$C75,'Job Number'!$E$2:$E$290,'Line Performance'!#REF!),"")</f>
        <v/>
      </c>
      <c r="AK75" s="8" t="str">
        <f>IFERROR(#REF!/SUMIFS('Job Number'!#REF!,'Job Number'!$A$2:$A$290,'Line Performance'!AK$1,'Job Number'!$B$2:$B$290,'Line Performance'!$C75,'Job Number'!$E$2:$E$290,'Line Performance'!#REF!),"")</f>
        <v/>
      </c>
      <c r="AL75" s="8" t="str">
        <f>IFERROR(#REF!/SUMIFS('Job Number'!#REF!,'Job Number'!$A$2:$A$290,'Line Performance'!AL$1,'Job Number'!$B$2:$B$290,'Line Performance'!$C75,'Job Number'!$E$2:$E$290,'Line Performance'!#REF!),"")</f>
        <v/>
      </c>
    </row>
    <row r="76" spans="1:38" ht="15" customHeight="1">
      <c r="A76" s="69"/>
      <c r="B76" s="5"/>
      <c r="C76" s="5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8.75" customHeight="1">
      <c r="A77" s="42" t="str">
        <f>'Line Output'!A77</f>
        <v>W03-25040036-Y</v>
      </c>
      <c r="B77" s="42" t="str">
        <f>'Line Output'!B77</f>
        <v>28#*2C+28#*2C+AL+D+</v>
      </c>
      <c r="C77" s="52">
        <f>IFERROR(VLOOKUP(A77,'FG TYPE'!$B:$D,3,FALSE),0)</f>
        <v>60</v>
      </c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8" ht="15" customHeight="1">
      <c r="A78" s="69"/>
      <c r="B78" s="5">
        <f>IFERROR(SUM(D78:AG78)/COUNTIF(D78:AG78,"&gt;0"),0)</f>
        <v>0</v>
      </c>
      <c r="C78" s="53" t="str">
        <f>'Line Output'!C78</f>
        <v>Y01</v>
      </c>
      <c r="D78" s="8" t="str">
        <f>IFERROR($C$77/SUMIFS('Job Number'!$I$2:$I$290,'Job Number'!$A$2:$A$290,'Line Performance'!D$1,'Job Number'!$B$2:$B$290,'Line Performance'!$C78,'Job Number'!$E$2:$E$290,'Line Performance'!$A$77),"")</f>
        <v/>
      </c>
      <c r="E78" s="8" t="str">
        <f>IFERROR($C$77/SUMIFS('Job Number'!$I$2:$I$290,'Job Number'!$A$2:$A$290,'Line Performance'!E$1,'Job Number'!$B$2:$B$290,'Line Performance'!$C78,'Job Number'!$E$2:$E$290,'Line Performance'!$A$77),"")</f>
        <v/>
      </c>
      <c r="F78" s="8" t="str">
        <f>IFERROR($C$77/SUMIFS('Job Number'!$I$2:$I$290,'Job Number'!$A$2:$A$290,'Line Performance'!F$1,'Job Number'!$B$2:$B$290,'Line Performance'!$C78,'Job Number'!$E$2:$E$290,'Line Performance'!$A$77),"")</f>
        <v/>
      </c>
      <c r="G78" s="8" t="str">
        <f>IFERROR($C$77/SUMIFS('Job Number'!$I$2:$I$290,'Job Number'!$A$2:$A$290,'Line Performance'!G$1,'Job Number'!$B$2:$B$290,'Line Performance'!$C78,'Job Number'!$E$2:$E$290,'Line Performance'!$A$77),"")</f>
        <v/>
      </c>
      <c r="H78" s="8" t="str">
        <f>IFERROR($C$77/SUMIFS('Job Number'!$I$2:$I$290,'Job Number'!$A$2:$A$290,'Line Performance'!H$1,'Job Number'!$B$2:$B$290,'Line Performance'!$C78,'Job Number'!$E$2:$E$290,'Line Performance'!$A$77),"")</f>
        <v/>
      </c>
      <c r="I78" s="8" t="str">
        <f>IFERROR($C$77/SUMIFS('Job Number'!$I$2:$I$290,'Job Number'!$A$2:$A$290,'Line Performance'!I$1,'Job Number'!$B$2:$B$290,'Line Performance'!$C78,'Job Number'!$E$2:$E$290,'Line Performance'!$A$77),"")</f>
        <v/>
      </c>
      <c r="J78" s="8" t="str">
        <f>IFERROR($C$77/SUMIFS('Job Number'!$I$2:$I$290,'Job Number'!$A$2:$A$290,'Line Performance'!J$1,'Job Number'!$B$2:$B$290,'Line Performance'!$C78,'Job Number'!$E$2:$E$290,'Line Performance'!$A$77),"")</f>
        <v/>
      </c>
      <c r="K78" s="8" t="str">
        <f>IFERROR($C$77/SUMIFS('Job Number'!$I$2:$I$290,'Job Number'!$A$2:$A$290,'Line Performance'!K$1,'Job Number'!$B$2:$B$290,'Line Performance'!$C78,'Job Number'!$E$2:$E$290,'Line Performance'!$A$77),"")</f>
        <v/>
      </c>
      <c r="L78" s="8" t="str">
        <f>IFERROR($C$77/SUMIFS('Job Number'!$I$2:$I$290,'Job Number'!$A$2:$A$290,'Line Performance'!L$1,'Job Number'!$B$2:$B$290,'Line Performance'!$C78,'Job Number'!$E$2:$E$290,'Line Performance'!$A$77),"")</f>
        <v/>
      </c>
      <c r="M78" s="8" t="str">
        <f>IFERROR($C$77/SUMIFS('Job Number'!$I$2:$I$290,'Job Number'!$A$2:$A$290,'Line Performance'!M$1,'Job Number'!$B$2:$B$290,'Line Performance'!$C78,'Job Number'!$E$2:$E$290,'Line Performance'!$A$77),"")</f>
        <v/>
      </c>
      <c r="N78" s="8" t="str">
        <f>IFERROR($C$77/SUMIFS('Job Number'!$I$2:$I$290,'Job Number'!$A$2:$A$290,'Line Performance'!N$1,'Job Number'!$B$2:$B$290,'Line Performance'!$C78,'Job Number'!$E$2:$E$290,'Line Performance'!$A$77),"")</f>
        <v/>
      </c>
      <c r="O78" s="8" t="str">
        <f>IFERROR($C$77/SUMIFS('Job Number'!$I$2:$I$290,'Job Number'!$A$2:$A$290,'Line Performance'!O$1,'Job Number'!$B$2:$B$290,'Line Performance'!$C78,'Job Number'!$E$2:$E$290,'Line Performance'!$A$77),"")</f>
        <v/>
      </c>
      <c r="P78" s="8" t="str">
        <f>IFERROR($C$77/SUMIFS('Job Number'!$I$2:$I$290,'Job Number'!$A$2:$A$290,'Line Performance'!P$1,'Job Number'!$B$2:$B$290,'Line Performance'!$C78,'Job Number'!$E$2:$E$290,'Line Performance'!$A$77),"")</f>
        <v/>
      </c>
      <c r="Q78" s="8" t="str">
        <f>IFERROR($C$77/SUMIFS('Job Number'!$I$2:$I$290,'Job Number'!$A$2:$A$290,'Line Performance'!Q$1,'Job Number'!$B$2:$B$290,'Line Performance'!$C78,'Job Number'!$E$2:$E$290,'Line Performance'!$A$77),"")</f>
        <v/>
      </c>
      <c r="R78" s="8" t="str">
        <f>IFERROR($C$77/SUMIFS('Job Number'!$I$2:$I$290,'Job Number'!$A$2:$A$290,'Line Performance'!R$1,'Job Number'!$B$2:$B$290,'Line Performance'!$C78,'Job Number'!$E$2:$E$290,'Line Performance'!$A$77),"")</f>
        <v/>
      </c>
      <c r="S78" s="8" t="str">
        <f>IFERROR($C$77/SUMIFS('Job Number'!$I$2:$I$290,'Job Number'!$A$2:$A$290,'Line Performance'!S$1,'Job Number'!$B$2:$B$290,'Line Performance'!$C78,'Job Number'!$E$2:$E$290,'Line Performance'!$A$77),"")</f>
        <v/>
      </c>
      <c r="T78" s="8" t="str">
        <f>IFERROR($C$77/SUMIFS('Job Number'!$I$2:$I$290,'Job Number'!$A$2:$A$290,'Line Performance'!T$1,'Job Number'!$B$2:$B$290,'Line Performance'!$C78,'Job Number'!$E$2:$E$290,'Line Performance'!$A$77),"")</f>
        <v/>
      </c>
      <c r="U78" s="8" t="str">
        <f>IFERROR($C$77/SUMIFS('Job Number'!$I$2:$I$290,'Job Number'!$A$2:$A$290,'Line Performance'!U$1,'Job Number'!$B$2:$B$290,'Line Performance'!$C78,'Job Number'!$E$2:$E$290,'Line Performance'!$A$77),"")</f>
        <v/>
      </c>
      <c r="V78" s="8" t="str">
        <f>IFERROR($C$77/SUMIFS('Job Number'!$I$2:$I$290,'Job Number'!$A$2:$A$290,'Line Performance'!V$1,'Job Number'!$B$2:$B$290,'Line Performance'!$C78,'Job Number'!$E$2:$E$290,'Line Performance'!$A$77),"")</f>
        <v/>
      </c>
      <c r="W78" s="8" t="str">
        <f>IFERROR($C$77/SUMIFS('Job Number'!$I$2:$I$290,'Job Number'!$A$2:$A$290,'Line Performance'!W$1,'Job Number'!$B$2:$B$290,'Line Performance'!$C78,'Job Number'!$E$2:$E$290,'Line Performance'!$A$77),"")</f>
        <v/>
      </c>
      <c r="X78" s="8" t="str">
        <f>IFERROR($C$77/SUMIFS('Job Number'!$I$2:$I$290,'Job Number'!$A$2:$A$290,'Line Performance'!X$1,'Job Number'!$B$2:$B$290,'Line Performance'!$C78,'Job Number'!$E$2:$E$290,'Line Performance'!$A$77),"")</f>
        <v/>
      </c>
      <c r="Y78" s="8" t="str">
        <f>IFERROR($C$77/SUMIFS('Job Number'!$I$2:$I$290,'Job Number'!$A$2:$A$290,'Line Performance'!Y$1,'Job Number'!$B$2:$B$290,'Line Performance'!$C78,'Job Number'!$E$2:$E$290,'Line Performance'!$A$77),"")</f>
        <v/>
      </c>
      <c r="Z78" s="8" t="str">
        <f>IFERROR($C$77/SUMIFS('Job Number'!$I$2:$I$290,'Job Number'!$A$2:$A$290,'Line Performance'!Z$1,'Job Number'!$B$2:$B$290,'Line Performance'!$C78,'Job Number'!$E$2:$E$290,'Line Performance'!$A$77),"")</f>
        <v/>
      </c>
      <c r="AA78" s="8" t="str">
        <f>IFERROR($C$77/SUMIFS('Job Number'!$I$2:$I$290,'Job Number'!$A$2:$A$290,'Line Performance'!AA$1,'Job Number'!$B$2:$B$290,'Line Performance'!$C78,'Job Number'!$E$2:$E$290,'Line Performance'!$A$77),"")</f>
        <v/>
      </c>
      <c r="AB78" s="8" t="str">
        <f>IFERROR($C$77/SUMIFS('Job Number'!$I$2:$I$290,'Job Number'!$A$2:$A$290,'Line Performance'!AB$1,'Job Number'!$B$2:$B$290,'Line Performance'!$C78,'Job Number'!$E$2:$E$290,'Line Performance'!$A$77),"")</f>
        <v/>
      </c>
      <c r="AC78" s="8" t="str">
        <f>IFERROR($C$77/SUMIFS('Job Number'!$I$2:$I$290,'Job Number'!$A$2:$A$290,'Line Performance'!AC$1,'Job Number'!$B$2:$B$290,'Line Performance'!$C78,'Job Number'!$E$2:$E$290,'Line Performance'!$A$77),"")</f>
        <v/>
      </c>
      <c r="AD78" s="8" t="str">
        <f>IFERROR($C$77/SUMIFS('Job Number'!$I$2:$I$290,'Job Number'!$A$2:$A$290,'Line Performance'!AD$1,'Job Number'!$B$2:$B$290,'Line Performance'!$C78,'Job Number'!$E$2:$E$290,'Line Performance'!$A$77),"")</f>
        <v/>
      </c>
      <c r="AE78" s="8" t="str">
        <f>IFERROR($C$77/SUMIFS('Job Number'!$I$2:$I$290,'Job Number'!$A$2:$A$290,'Line Performance'!AE$1,'Job Number'!$B$2:$B$290,'Line Performance'!$C78,'Job Number'!$E$2:$E$290,'Line Performance'!$A$77),"")</f>
        <v/>
      </c>
      <c r="AF78" s="8" t="str">
        <f>IFERROR($C$77/SUMIFS('Job Number'!$I$2:$I$290,'Job Number'!$A$2:$A$290,'Line Performance'!AF$1,'Job Number'!$B$2:$B$290,'Line Performance'!$C78,'Job Number'!$E$2:$E$290,'Line Performance'!$A$77),"")</f>
        <v/>
      </c>
      <c r="AG78" s="8" t="str">
        <f>IFERROR($C$77/SUMIFS('Job Number'!$I$2:$I$290,'Job Number'!$A$2:$A$290,'Line Performance'!AG$1,'Job Number'!$B$2:$B$290,'Line Performance'!$C78,'Job Number'!$E$2:$E$290,'Line Performance'!$A$77),"")</f>
        <v/>
      </c>
      <c r="AH78" s="8" t="str">
        <f>IFERROR($C$77/SUMIFS('Job Number'!$I$2:$I$290,'Job Number'!$A$2:$A$290,'Line Performance'!AH$1,'Job Number'!$B$2:$B$290,'Line Performance'!$C78,'Job Number'!$E$2:$E$290,'Line Performance'!$A$77),"")</f>
        <v/>
      </c>
      <c r="AI78" s="8" t="str">
        <f>IFERROR(#REF!/SUMIFS('Job Number'!#REF!,'Job Number'!$A$2:$A$290,'Line Performance'!AI$1,'Job Number'!$B$2:$B$290,'Line Performance'!$C78,'Job Number'!$E$2:$E$290,'Line Performance'!#REF!),"")</f>
        <v/>
      </c>
      <c r="AJ78" s="8" t="str">
        <f>IFERROR(#REF!/SUMIFS('Job Number'!#REF!,'Job Number'!$A$2:$A$290,'Line Performance'!AJ$1,'Job Number'!$B$2:$B$290,'Line Performance'!$C78,'Job Number'!$E$2:$E$290,'Line Performance'!#REF!),"")</f>
        <v/>
      </c>
      <c r="AK78" s="8" t="str">
        <f>IFERROR(#REF!/SUMIFS('Job Number'!#REF!,'Job Number'!$A$2:$A$290,'Line Performance'!AK$1,'Job Number'!$B$2:$B$290,'Line Performance'!$C78,'Job Number'!$E$2:$E$290,'Line Performance'!#REF!),"")</f>
        <v/>
      </c>
      <c r="AL78" s="8" t="str">
        <f>IFERROR(#REF!/SUMIFS('Job Number'!#REF!,'Job Number'!$A$2:$A$290,'Line Performance'!AL$1,'Job Number'!$B$2:$B$290,'Line Performance'!$C78,'Job Number'!$E$2:$E$290,'Line Performance'!#REF!),"")</f>
        <v/>
      </c>
    </row>
    <row r="79" spans="1:38" ht="15" customHeight="1">
      <c r="A79" s="69"/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8.75" customHeight="1">
      <c r="A80" s="42" t="str">
        <f>'Line Output'!A80</f>
        <v>W03-25040037-Y</v>
      </c>
      <c r="B80" s="42" t="str">
        <f>'Line Output'!B80</f>
        <v>28#*2C+28#*2C+AL+D+</v>
      </c>
      <c r="C80" s="52">
        <f>IFERROR(VLOOKUP(A80,'FG TYPE'!$B:$D,3,FALSE),0)</f>
        <v>60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8" ht="15" customHeight="1">
      <c r="A81" s="69"/>
      <c r="B81" s="5">
        <f>IFERROR(SUM(D81:AG81)/COUNTIF(D81:AG81,"&gt;0"),0)</f>
        <v>0</v>
      </c>
      <c r="C81" s="53" t="str">
        <f>'Line Output'!C81</f>
        <v>Y01</v>
      </c>
      <c r="D81" s="8" t="str">
        <f>IFERROR($C$80/SUMIFS('Job Number'!$I$2:$I$290,'Job Number'!$A$2:$A$290,'Line Performance'!D$1,'Job Number'!$B$2:$B$290,'Line Performance'!$C81,'Job Number'!$E$2:$E$290,'Line Performance'!$A$80),"")</f>
        <v/>
      </c>
      <c r="E81" s="8" t="str">
        <f>IFERROR($C$80/SUMIFS('Job Number'!$I$2:$I$290,'Job Number'!$A$2:$A$290,'Line Performance'!E$1,'Job Number'!$B$2:$B$290,'Line Performance'!$C81,'Job Number'!$E$2:$E$290,'Line Performance'!$A$80),"")</f>
        <v/>
      </c>
      <c r="F81" s="8" t="str">
        <f>IFERROR($C$80/SUMIFS('Job Number'!$I$2:$I$290,'Job Number'!$A$2:$A$290,'Line Performance'!F$1,'Job Number'!$B$2:$B$290,'Line Performance'!$C81,'Job Number'!$E$2:$E$290,'Line Performance'!$A$80),"")</f>
        <v/>
      </c>
      <c r="G81" s="8" t="str">
        <f>IFERROR($C$80/SUMIFS('Job Number'!$I$2:$I$290,'Job Number'!$A$2:$A$290,'Line Performance'!G$1,'Job Number'!$B$2:$B$290,'Line Performance'!$C81,'Job Number'!$E$2:$E$290,'Line Performance'!$A$80),"")</f>
        <v/>
      </c>
      <c r="H81" s="8" t="str">
        <f>IFERROR($C$80/SUMIFS('Job Number'!$I$2:$I$290,'Job Number'!$A$2:$A$290,'Line Performance'!H$1,'Job Number'!$B$2:$B$290,'Line Performance'!$C81,'Job Number'!$E$2:$E$290,'Line Performance'!$A$80),"")</f>
        <v/>
      </c>
      <c r="I81" s="8" t="str">
        <f>IFERROR($C$80/SUMIFS('Job Number'!$I$2:$I$290,'Job Number'!$A$2:$A$290,'Line Performance'!I$1,'Job Number'!$B$2:$B$290,'Line Performance'!$C81,'Job Number'!$E$2:$E$290,'Line Performance'!$A$80),"")</f>
        <v/>
      </c>
      <c r="J81" s="8" t="str">
        <f>IFERROR($C$80/SUMIFS('Job Number'!$I$2:$I$290,'Job Number'!$A$2:$A$290,'Line Performance'!J$1,'Job Number'!$B$2:$B$290,'Line Performance'!$C81,'Job Number'!$E$2:$E$290,'Line Performance'!$A$80),"")</f>
        <v/>
      </c>
      <c r="K81" s="8" t="str">
        <f>IFERROR($C$80/SUMIFS('Job Number'!$I$2:$I$290,'Job Number'!$A$2:$A$290,'Line Performance'!K$1,'Job Number'!$B$2:$B$290,'Line Performance'!$C81,'Job Number'!$E$2:$E$290,'Line Performance'!$A$80),"")</f>
        <v/>
      </c>
      <c r="L81" s="8" t="str">
        <f>IFERROR($C$80/SUMIFS('Job Number'!$I$2:$I$290,'Job Number'!$A$2:$A$290,'Line Performance'!L$1,'Job Number'!$B$2:$B$290,'Line Performance'!$C81,'Job Number'!$E$2:$E$290,'Line Performance'!$A$80),"")</f>
        <v/>
      </c>
      <c r="M81" s="8" t="str">
        <f>IFERROR($C$80/SUMIFS('Job Number'!$I$2:$I$290,'Job Number'!$A$2:$A$290,'Line Performance'!M$1,'Job Number'!$B$2:$B$290,'Line Performance'!$C81,'Job Number'!$E$2:$E$290,'Line Performance'!$A$80),"")</f>
        <v/>
      </c>
      <c r="N81" s="8" t="str">
        <f>IFERROR($C$80/SUMIFS('Job Number'!$I$2:$I$290,'Job Number'!$A$2:$A$290,'Line Performance'!N$1,'Job Number'!$B$2:$B$290,'Line Performance'!$C81,'Job Number'!$E$2:$E$290,'Line Performance'!$A$80),"")</f>
        <v/>
      </c>
      <c r="O81" s="8" t="str">
        <f>IFERROR($C$80/SUMIFS('Job Number'!$I$2:$I$290,'Job Number'!$A$2:$A$290,'Line Performance'!O$1,'Job Number'!$B$2:$B$290,'Line Performance'!$C81,'Job Number'!$E$2:$E$290,'Line Performance'!$A$80),"")</f>
        <v/>
      </c>
      <c r="P81" s="8" t="str">
        <f>IFERROR($C$80/SUMIFS('Job Number'!$I$2:$I$290,'Job Number'!$A$2:$A$290,'Line Performance'!P$1,'Job Number'!$B$2:$B$290,'Line Performance'!$C81,'Job Number'!$E$2:$E$290,'Line Performance'!$A$80),"")</f>
        <v/>
      </c>
      <c r="Q81" s="8" t="str">
        <f>IFERROR($C$80/SUMIFS('Job Number'!$I$2:$I$290,'Job Number'!$A$2:$A$290,'Line Performance'!Q$1,'Job Number'!$B$2:$B$290,'Line Performance'!$C81,'Job Number'!$E$2:$E$290,'Line Performance'!$A$80),"")</f>
        <v/>
      </c>
      <c r="R81" s="8" t="str">
        <f>IFERROR($C$80/SUMIFS('Job Number'!$I$2:$I$290,'Job Number'!$A$2:$A$290,'Line Performance'!R$1,'Job Number'!$B$2:$B$290,'Line Performance'!$C81,'Job Number'!$E$2:$E$290,'Line Performance'!$A$80),"")</f>
        <v/>
      </c>
      <c r="S81" s="8" t="str">
        <f>IFERROR($C$80/SUMIFS('Job Number'!$I$2:$I$290,'Job Number'!$A$2:$A$290,'Line Performance'!S$1,'Job Number'!$B$2:$B$290,'Line Performance'!$C81,'Job Number'!$E$2:$E$290,'Line Performance'!$A$80),"")</f>
        <v/>
      </c>
      <c r="T81" s="8" t="str">
        <f>IFERROR($C$80/SUMIFS('Job Number'!$I$2:$I$290,'Job Number'!$A$2:$A$290,'Line Performance'!T$1,'Job Number'!$B$2:$B$290,'Line Performance'!$C81,'Job Number'!$E$2:$E$290,'Line Performance'!$A$80),"")</f>
        <v/>
      </c>
      <c r="U81" s="8" t="str">
        <f>IFERROR($C$80/SUMIFS('Job Number'!$I$2:$I$290,'Job Number'!$A$2:$A$290,'Line Performance'!U$1,'Job Number'!$B$2:$B$290,'Line Performance'!$C81,'Job Number'!$E$2:$E$290,'Line Performance'!$A$80),"")</f>
        <v/>
      </c>
      <c r="V81" s="8" t="str">
        <f>IFERROR($C$80/SUMIFS('Job Number'!$I$2:$I$290,'Job Number'!$A$2:$A$290,'Line Performance'!V$1,'Job Number'!$B$2:$B$290,'Line Performance'!$C81,'Job Number'!$E$2:$E$290,'Line Performance'!$A$80),"")</f>
        <v/>
      </c>
      <c r="W81" s="8" t="str">
        <f>IFERROR($C$80/SUMIFS('Job Number'!$I$2:$I$290,'Job Number'!$A$2:$A$290,'Line Performance'!W$1,'Job Number'!$B$2:$B$290,'Line Performance'!$C81,'Job Number'!$E$2:$E$290,'Line Performance'!$A$80),"")</f>
        <v/>
      </c>
      <c r="X81" s="8" t="str">
        <f>IFERROR($C$80/SUMIFS('Job Number'!$I$2:$I$290,'Job Number'!$A$2:$A$290,'Line Performance'!X$1,'Job Number'!$B$2:$B$290,'Line Performance'!$C81,'Job Number'!$E$2:$E$290,'Line Performance'!$A$80),"")</f>
        <v/>
      </c>
      <c r="Y81" s="8" t="str">
        <f>IFERROR($C$80/SUMIFS('Job Number'!$I$2:$I$290,'Job Number'!$A$2:$A$290,'Line Performance'!Y$1,'Job Number'!$B$2:$B$290,'Line Performance'!$C81,'Job Number'!$E$2:$E$290,'Line Performance'!$A$80),"")</f>
        <v/>
      </c>
      <c r="Z81" s="8" t="str">
        <f>IFERROR($C$80/SUMIFS('Job Number'!$I$2:$I$290,'Job Number'!$A$2:$A$290,'Line Performance'!Z$1,'Job Number'!$B$2:$B$290,'Line Performance'!$C81,'Job Number'!$E$2:$E$290,'Line Performance'!$A$80),"")</f>
        <v/>
      </c>
      <c r="AA81" s="8" t="str">
        <f>IFERROR($C$80/SUMIFS('Job Number'!$I$2:$I$290,'Job Number'!$A$2:$A$290,'Line Performance'!AA$1,'Job Number'!$B$2:$B$290,'Line Performance'!$C81,'Job Number'!$E$2:$E$290,'Line Performance'!$A$80),"")</f>
        <v/>
      </c>
      <c r="AB81" s="8" t="str">
        <f>IFERROR($C$80/SUMIFS('Job Number'!$I$2:$I$290,'Job Number'!$A$2:$A$290,'Line Performance'!AB$1,'Job Number'!$B$2:$B$290,'Line Performance'!$C81,'Job Number'!$E$2:$E$290,'Line Performance'!$A$80),"")</f>
        <v/>
      </c>
      <c r="AC81" s="8" t="str">
        <f>IFERROR($C$80/SUMIFS('Job Number'!$I$2:$I$290,'Job Number'!$A$2:$A$290,'Line Performance'!AC$1,'Job Number'!$B$2:$B$290,'Line Performance'!$C81,'Job Number'!$E$2:$E$290,'Line Performance'!$A$80),"")</f>
        <v/>
      </c>
      <c r="AD81" s="8" t="str">
        <f>IFERROR($C$80/SUMIFS('Job Number'!$I$2:$I$290,'Job Number'!$A$2:$A$290,'Line Performance'!AD$1,'Job Number'!$B$2:$B$290,'Line Performance'!$C81,'Job Number'!$E$2:$E$290,'Line Performance'!$A$80),"")</f>
        <v/>
      </c>
      <c r="AE81" s="8" t="str">
        <f>IFERROR($C$80/SUMIFS('Job Number'!$I$2:$I$290,'Job Number'!$A$2:$A$290,'Line Performance'!AE$1,'Job Number'!$B$2:$B$290,'Line Performance'!$C81,'Job Number'!$E$2:$E$290,'Line Performance'!$A$80),"")</f>
        <v/>
      </c>
      <c r="AF81" s="8" t="str">
        <f>IFERROR($C$80/SUMIFS('Job Number'!$I$2:$I$290,'Job Number'!$A$2:$A$290,'Line Performance'!AF$1,'Job Number'!$B$2:$B$290,'Line Performance'!$C81,'Job Number'!$E$2:$E$290,'Line Performance'!$A$80),"")</f>
        <v/>
      </c>
      <c r="AG81" s="8" t="str">
        <f>IFERROR($C$80/SUMIFS('Job Number'!$I$2:$I$290,'Job Number'!$A$2:$A$290,'Line Performance'!AG$1,'Job Number'!$B$2:$B$290,'Line Performance'!$C81,'Job Number'!$E$2:$E$290,'Line Performance'!$A$80),"")</f>
        <v/>
      </c>
      <c r="AH81" s="8" t="str">
        <f>IFERROR($C$80/SUMIFS('Job Number'!$I$2:$I$290,'Job Number'!$A$2:$A$290,'Line Performance'!AH$1,'Job Number'!$B$2:$B$290,'Line Performance'!$C81,'Job Number'!$E$2:$E$290,'Line Performance'!$A$80),"")</f>
        <v/>
      </c>
      <c r="AI81" s="8" t="str">
        <f>IFERROR(#REF!/SUMIFS('Job Number'!#REF!,'Job Number'!$A$2:$A$290,'Line Performance'!AI$1,'Job Number'!$B$2:$B$290,'Line Performance'!$C81,'Job Number'!$E$2:$E$290,'Line Performance'!#REF!),"")</f>
        <v/>
      </c>
      <c r="AJ81" s="8" t="str">
        <f>IFERROR(#REF!/SUMIFS('Job Number'!#REF!,'Job Number'!$A$2:$A$290,'Line Performance'!AJ$1,'Job Number'!$B$2:$B$290,'Line Performance'!$C81,'Job Number'!$E$2:$E$290,'Line Performance'!#REF!),"")</f>
        <v/>
      </c>
      <c r="AK81" s="8" t="str">
        <f>IFERROR(#REF!/SUMIFS('Job Number'!#REF!,'Job Number'!$A$2:$A$290,'Line Performance'!AK$1,'Job Number'!$B$2:$B$290,'Line Performance'!$C81,'Job Number'!$E$2:$E$290,'Line Performance'!#REF!),"")</f>
        <v/>
      </c>
      <c r="AL81" s="8" t="str">
        <f>IFERROR(#REF!/SUMIFS('Job Number'!#REF!,'Job Number'!$A$2:$A$290,'Line Performance'!AL$1,'Job Number'!$B$2:$B$290,'Line Performance'!$C81,'Job Number'!$E$2:$E$290,'Line Performance'!#REF!),"")</f>
        <v/>
      </c>
    </row>
    <row r="82" spans="1:38" ht="15" customHeight="1">
      <c r="A82" s="69"/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8.75" customHeight="1">
      <c r="A83" s="42" t="str">
        <f>'Line Output'!A83</f>
        <v>W03-25040038-Y</v>
      </c>
      <c r="B83" s="42" t="str">
        <f>'Line Output'!B83</f>
        <v>28#*2C+28#*2C+AL+D+</v>
      </c>
      <c r="C83" s="52">
        <f>IFERROR(VLOOKUP(A83,'FG TYPE'!$B:$D,3,FALSE),0)</f>
        <v>60</v>
      </c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8" ht="15" customHeight="1">
      <c r="A84" s="69"/>
      <c r="B84" s="5">
        <f>IFERROR(SUM(D84:AG84)/COUNTIF(D84:AG84,"&gt;0"),0)</f>
        <v>8.5</v>
      </c>
      <c r="C84" s="53" t="str">
        <f>'Line Output'!C84</f>
        <v>Y01</v>
      </c>
      <c r="D84" s="8" t="str">
        <f>IFERROR($C$83/SUMIFS('Job Number'!$I$2:$I$290,'Job Number'!$A$2:$A$290,'Line Performance'!D$1,'Job Number'!$B$2:$B$290,'Line Performance'!$C84,'Job Number'!$E$2:$E$290,'Line Performance'!$A$83),"")</f>
        <v/>
      </c>
      <c r="E84" s="8" t="str">
        <f>IFERROR($C$83/SUMIFS('Job Number'!$I$2:$I$290,'Job Number'!$A$2:$A$290,'Line Performance'!E$1,'Job Number'!$B$2:$B$290,'Line Performance'!$C84,'Job Number'!$E$2:$E$290,'Line Performance'!$A$83),"")</f>
        <v/>
      </c>
      <c r="F84" s="8" t="str">
        <f>IFERROR($C$83/SUMIFS('Job Number'!$I$2:$I$290,'Job Number'!$A$2:$A$290,'Line Performance'!F$1,'Job Number'!$B$2:$B$290,'Line Performance'!$C84,'Job Number'!$E$2:$E$290,'Line Performance'!$A$83),"")</f>
        <v/>
      </c>
      <c r="G84" s="8" t="str">
        <f>IFERROR($C$83/SUMIFS('Job Number'!$I$2:$I$290,'Job Number'!$A$2:$A$290,'Line Performance'!G$1,'Job Number'!$B$2:$B$290,'Line Performance'!$C84,'Job Number'!$E$2:$E$290,'Line Performance'!$A$83),"")</f>
        <v/>
      </c>
      <c r="H84" s="8">
        <f>IFERROR($C$83/SUMIFS('Job Number'!$I$2:$I$290,'Job Number'!$A$2:$A$290,'Line Performance'!H$1,'Job Number'!$B$2:$B$290,'Line Performance'!$C84,'Job Number'!$E$2:$E$290,'Line Performance'!$A$83),"")</f>
        <v>5</v>
      </c>
      <c r="I84" s="8" t="str">
        <f>IFERROR($C$83/SUMIFS('Job Number'!$I$2:$I$290,'Job Number'!$A$2:$A$290,'Line Performance'!I$1,'Job Number'!$B$2:$B$290,'Line Performance'!$C84,'Job Number'!$E$2:$E$290,'Line Performance'!$A$83),"")</f>
        <v/>
      </c>
      <c r="J84" s="8" t="str">
        <f>IFERROR($C$83/SUMIFS('Job Number'!$I$2:$I$290,'Job Number'!$A$2:$A$290,'Line Performance'!J$1,'Job Number'!$B$2:$B$290,'Line Performance'!$C84,'Job Number'!$E$2:$E$290,'Line Performance'!$A$83),"")</f>
        <v/>
      </c>
      <c r="K84" s="8">
        <f>IFERROR($C$83/SUMIFS('Job Number'!$I$2:$I$290,'Job Number'!$A$2:$A$290,'Line Performance'!K$1,'Job Number'!$B$2:$B$290,'Line Performance'!$C84,'Job Number'!$E$2:$E$290,'Line Performance'!$A$83),"")</f>
        <v>12</v>
      </c>
      <c r="L84" s="8" t="str">
        <f>IFERROR($C$83/SUMIFS('Job Number'!$I$2:$I$290,'Job Number'!$A$2:$A$290,'Line Performance'!L$1,'Job Number'!$B$2:$B$290,'Line Performance'!$C84,'Job Number'!$E$2:$E$290,'Line Performance'!$A$83),"")</f>
        <v/>
      </c>
      <c r="M84" s="8" t="str">
        <f>IFERROR($C$83/SUMIFS('Job Number'!$I$2:$I$290,'Job Number'!$A$2:$A$290,'Line Performance'!M$1,'Job Number'!$B$2:$B$290,'Line Performance'!$C84,'Job Number'!$E$2:$E$290,'Line Performance'!$A$83),"")</f>
        <v/>
      </c>
      <c r="N84" s="8" t="str">
        <f>IFERROR($C$83/SUMIFS('Job Number'!$I$2:$I$290,'Job Number'!$A$2:$A$290,'Line Performance'!N$1,'Job Number'!$B$2:$B$290,'Line Performance'!$C84,'Job Number'!$E$2:$E$290,'Line Performance'!$A$83),"")</f>
        <v/>
      </c>
      <c r="O84" s="8" t="str">
        <f>IFERROR($C$83/SUMIFS('Job Number'!$I$2:$I$290,'Job Number'!$A$2:$A$290,'Line Performance'!O$1,'Job Number'!$B$2:$B$290,'Line Performance'!$C84,'Job Number'!$E$2:$E$290,'Line Performance'!$A$83),"")</f>
        <v/>
      </c>
      <c r="P84" s="8" t="str">
        <f>IFERROR($C$83/SUMIFS('Job Number'!$I$2:$I$290,'Job Number'!$A$2:$A$290,'Line Performance'!P$1,'Job Number'!$B$2:$B$290,'Line Performance'!$C84,'Job Number'!$E$2:$E$290,'Line Performance'!$A$83),"")</f>
        <v/>
      </c>
      <c r="Q84" s="8" t="str">
        <f>IFERROR($C$83/SUMIFS('Job Number'!$I$2:$I$290,'Job Number'!$A$2:$A$290,'Line Performance'!Q$1,'Job Number'!$B$2:$B$290,'Line Performance'!$C84,'Job Number'!$E$2:$E$290,'Line Performance'!$A$83),"")</f>
        <v/>
      </c>
      <c r="R84" s="8" t="str">
        <f>IFERROR($C$83/SUMIFS('Job Number'!$I$2:$I$290,'Job Number'!$A$2:$A$290,'Line Performance'!R$1,'Job Number'!$B$2:$B$290,'Line Performance'!$C84,'Job Number'!$E$2:$E$290,'Line Performance'!$A$83),"")</f>
        <v/>
      </c>
      <c r="S84" s="8" t="str">
        <f>IFERROR($C$83/SUMIFS('Job Number'!$I$2:$I$290,'Job Number'!$A$2:$A$290,'Line Performance'!S$1,'Job Number'!$B$2:$B$290,'Line Performance'!$C84,'Job Number'!$E$2:$E$290,'Line Performance'!$A$83),"")</f>
        <v/>
      </c>
      <c r="T84" s="8" t="str">
        <f>IFERROR($C$83/SUMIFS('Job Number'!$I$2:$I$290,'Job Number'!$A$2:$A$290,'Line Performance'!T$1,'Job Number'!$B$2:$B$290,'Line Performance'!$C84,'Job Number'!$E$2:$E$290,'Line Performance'!$A$83),"")</f>
        <v/>
      </c>
      <c r="U84" s="8" t="str">
        <f>IFERROR($C$83/SUMIFS('Job Number'!$I$2:$I$290,'Job Number'!$A$2:$A$290,'Line Performance'!U$1,'Job Number'!$B$2:$B$290,'Line Performance'!$C84,'Job Number'!$E$2:$E$290,'Line Performance'!$A$83),"")</f>
        <v/>
      </c>
      <c r="V84" s="8" t="str">
        <f>IFERROR($C$83/SUMIFS('Job Number'!$I$2:$I$290,'Job Number'!$A$2:$A$290,'Line Performance'!V$1,'Job Number'!$B$2:$B$290,'Line Performance'!$C84,'Job Number'!$E$2:$E$290,'Line Performance'!$A$83),"")</f>
        <v/>
      </c>
      <c r="W84" s="8" t="str">
        <f>IFERROR($C$83/SUMIFS('Job Number'!$I$2:$I$290,'Job Number'!$A$2:$A$290,'Line Performance'!W$1,'Job Number'!$B$2:$B$290,'Line Performance'!$C84,'Job Number'!$E$2:$E$290,'Line Performance'!$A$83),"")</f>
        <v/>
      </c>
      <c r="X84" s="8" t="str">
        <f>IFERROR($C$83/SUMIFS('Job Number'!$I$2:$I$290,'Job Number'!$A$2:$A$290,'Line Performance'!X$1,'Job Number'!$B$2:$B$290,'Line Performance'!$C84,'Job Number'!$E$2:$E$290,'Line Performance'!$A$83),"")</f>
        <v/>
      </c>
      <c r="Y84" s="8" t="str">
        <f>IFERROR($C$83/SUMIFS('Job Number'!$I$2:$I$290,'Job Number'!$A$2:$A$290,'Line Performance'!Y$1,'Job Number'!$B$2:$B$290,'Line Performance'!$C84,'Job Number'!$E$2:$E$290,'Line Performance'!$A$83),"")</f>
        <v/>
      </c>
      <c r="Z84" s="8" t="str">
        <f>IFERROR($C$83/SUMIFS('Job Number'!$I$2:$I$290,'Job Number'!$A$2:$A$290,'Line Performance'!Z$1,'Job Number'!$B$2:$B$290,'Line Performance'!$C84,'Job Number'!$E$2:$E$290,'Line Performance'!$A$83),"")</f>
        <v/>
      </c>
      <c r="AA84" s="8" t="str">
        <f>IFERROR($C$83/SUMIFS('Job Number'!$I$2:$I$290,'Job Number'!$A$2:$A$290,'Line Performance'!AA$1,'Job Number'!$B$2:$B$290,'Line Performance'!$C84,'Job Number'!$E$2:$E$290,'Line Performance'!$A$83),"")</f>
        <v/>
      </c>
      <c r="AB84" s="8" t="str">
        <f>IFERROR($C$83/SUMIFS('Job Number'!$I$2:$I$290,'Job Number'!$A$2:$A$290,'Line Performance'!AB$1,'Job Number'!$B$2:$B$290,'Line Performance'!$C84,'Job Number'!$E$2:$E$290,'Line Performance'!$A$83),"")</f>
        <v/>
      </c>
      <c r="AC84" s="8" t="str">
        <f>IFERROR($C$83/SUMIFS('Job Number'!$I$2:$I$290,'Job Number'!$A$2:$A$290,'Line Performance'!AC$1,'Job Number'!$B$2:$B$290,'Line Performance'!$C84,'Job Number'!$E$2:$E$290,'Line Performance'!$A$83),"")</f>
        <v/>
      </c>
      <c r="AD84" s="8" t="str">
        <f>IFERROR($C$83/SUMIFS('Job Number'!$I$2:$I$290,'Job Number'!$A$2:$A$290,'Line Performance'!AD$1,'Job Number'!$B$2:$B$290,'Line Performance'!$C84,'Job Number'!$E$2:$E$290,'Line Performance'!$A$83),"")</f>
        <v/>
      </c>
      <c r="AE84" s="8" t="str">
        <f>IFERROR($C$83/SUMIFS('Job Number'!$I$2:$I$290,'Job Number'!$A$2:$A$290,'Line Performance'!AE$1,'Job Number'!$B$2:$B$290,'Line Performance'!$C84,'Job Number'!$E$2:$E$290,'Line Performance'!$A$83),"")</f>
        <v/>
      </c>
      <c r="AF84" s="8" t="str">
        <f>IFERROR($C$83/SUMIFS('Job Number'!$I$2:$I$290,'Job Number'!$A$2:$A$290,'Line Performance'!AF$1,'Job Number'!$B$2:$B$290,'Line Performance'!$C84,'Job Number'!$E$2:$E$290,'Line Performance'!$A$83),"")</f>
        <v/>
      </c>
      <c r="AG84" s="8" t="str">
        <f>IFERROR($C$83/SUMIFS('Job Number'!$I$2:$I$290,'Job Number'!$A$2:$A$290,'Line Performance'!AG$1,'Job Number'!$B$2:$B$290,'Line Performance'!$C84,'Job Number'!$E$2:$E$290,'Line Performance'!$A$83),"")</f>
        <v/>
      </c>
      <c r="AH84" s="8" t="str">
        <f>IFERROR($C$83/SUMIFS('Job Number'!$I$2:$I$290,'Job Number'!$A$2:$A$290,'Line Performance'!AH$1,'Job Number'!$B$2:$B$290,'Line Performance'!$C84,'Job Number'!$E$2:$E$290,'Line Performance'!$A$83),"")</f>
        <v/>
      </c>
      <c r="AI84" s="8" t="str">
        <f>IFERROR(#REF!/SUMIFS('Job Number'!#REF!,'Job Number'!$A$2:$A$290,'Line Performance'!AI$1,'Job Number'!$B$2:$B$290,'Line Performance'!$C84,'Job Number'!$E$2:$E$290,'Line Performance'!#REF!),"")</f>
        <v/>
      </c>
      <c r="AJ84" s="8" t="str">
        <f>IFERROR(#REF!/SUMIFS('Job Number'!#REF!,'Job Number'!$A$2:$A$290,'Line Performance'!AJ$1,'Job Number'!$B$2:$B$290,'Line Performance'!$C84,'Job Number'!$E$2:$E$290,'Line Performance'!#REF!),"")</f>
        <v/>
      </c>
      <c r="AK84" s="8" t="str">
        <f>IFERROR(#REF!/SUMIFS('Job Number'!#REF!,'Job Number'!$A$2:$A$290,'Line Performance'!AK$1,'Job Number'!$B$2:$B$290,'Line Performance'!$C84,'Job Number'!$E$2:$E$290,'Line Performance'!#REF!),"")</f>
        <v/>
      </c>
      <c r="AL84" s="8" t="str">
        <f>IFERROR(#REF!/SUMIFS('Job Number'!#REF!,'Job Number'!$A$2:$A$290,'Line Performance'!AL$1,'Job Number'!$B$2:$B$290,'Line Performance'!$C84,'Job Number'!$E$2:$E$290,'Line Performance'!#REF!),"")</f>
        <v/>
      </c>
    </row>
    <row r="85" spans="1:38" ht="15" customHeight="1">
      <c r="A85" s="69"/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8.75" customHeight="1">
      <c r="A86" s="42" t="str">
        <f>'Line Output'!A86</f>
        <v>W03-25040039-Y</v>
      </c>
      <c r="B86" s="42" t="str">
        <f>'Line Output'!B86</f>
        <v>28#*2C+28#*2C+AL+D+</v>
      </c>
      <c r="C86" s="52">
        <f>IFERROR(VLOOKUP(A86,'FG TYPE'!$B:$D,3,FALSE),0)</f>
        <v>60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8" ht="15" customHeight="1">
      <c r="A87" s="69"/>
      <c r="B87" s="5">
        <f>IFERROR(SUM(D87:AG87)/COUNTIF(D87:AG87,"&gt;0"),0)</f>
        <v>120</v>
      </c>
      <c r="C87" s="53" t="str">
        <f>'Line Output'!C87</f>
        <v>Y01</v>
      </c>
      <c r="D87" s="8" t="str">
        <f>IFERROR($C$86/SUMIFS('Job Number'!$I$2:$I$290,'Job Number'!$A$2:$A$290,'Line Performance'!D$1,'Job Number'!$B$2:$B$290,'Line Performance'!$C87,'Job Number'!$E$2:$E$290,'Line Performance'!$A$86),"")</f>
        <v/>
      </c>
      <c r="E87" s="8" t="str">
        <f>IFERROR($C$86/SUMIFS('Job Number'!$I$2:$I$290,'Job Number'!$A$2:$A$290,'Line Performance'!E$1,'Job Number'!$B$2:$B$290,'Line Performance'!$C87,'Job Number'!$E$2:$E$290,'Line Performance'!$A$86),"")</f>
        <v/>
      </c>
      <c r="F87" s="8" t="str">
        <f>IFERROR($C$86/SUMIFS('Job Number'!$I$2:$I$290,'Job Number'!$A$2:$A$290,'Line Performance'!F$1,'Job Number'!$B$2:$B$290,'Line Performance'!$C87,'Job Number'!$E$2:$E$290,'Line Performance'!$A$86),"")</f>
        <v/>
      </c>
      <c r="G87" s="8" t="str">
        <f>IFERROR($C$86/SUMIFS('Job Number'!$I$2:$I$290,'Job Number'!$A$2:$A$290,'Line Performance'!G$1,'Job Number'!$B$2:$B$290,'Line Performance'!$C87,'Job Number'!$E$2:$E$290,'Line Performance'!$A$86),"")</f>
        <v/>
      </c>
      <c r="H87" s="8">
        <f>IFERROR($C$86/SUMIFS('Job Number'!$I$2:$I$290,'Job Number'!$A$2:$A$290,'Line Performance'!H$1,'Job Number'!$B$2:$B$290,'Line Performance'!$C87,'Job Number'!$E$2:$E$290,'Line Performance'!$A$86),"")</f>
        <v>120</v>
      </c>
      <c r="I87" s="8" t="str">
        <f>IFERROR($C$86/SUMIFS('Job Number'!$I$2:$I$290,'Job Number'!$A$2:$A$290,'Line Performance'!I$1,'Job Number'!$B$2:$B$290,'Line Performance'!$C87,'Job Number'!$E$2:$E$290,'Line Performance'!$A$86),"")</f>
        <v/>
      </c>
      <c r="J87" s="8" t="str">
        <f>IFERROR($C$86/SUMIFS('Job Number'!$I$2:$I$290,'Job Number'!$A$2:$A$290,'Line Performance'!J$1,'Job Number'!$B$2:$B$290,'Line Performance'!$C87,'Job Number'!$E$2:$E$290,'Line Performance'!$A$86),"")</f>
        <v/>
      </c>
      <c r="K87" s="8" t="str">
        <f>IFERROR($C$86/SUMIFS('Job Number'!$I$2:$I$290,'Job Number'!$A$2:$A$290,'Line Performance'!K$1,'Job Number'!$B$2:$B$290,'Line Performance'!$C87,'Job Number'!$E$2:$E$290,'Line Performance'!$A$86),"")</f>
        <v/>
      </c>
      <c r="L87" s="8" t="str">
        <f>IFERROR($C$86/SUMIFS('Job Number'!$I$2:$I$290,'Job Number'!$A$2:$A$290,'Line Performance'!L$1,'Job Number'!$B$2:$B$290,'Line Performance'!$C87,'Job Number'!$E$2:$E$290,'Line Performance'!$A$86),"")</f>
        <v/>
      </c>
      <c r="M87" s="8" t="str">
        <f>IFERROR($C$86/SUMIFS('Job Number'!$I$2:$I$290,'Job Number'!$A$2:$A$290,'Line Performance'!M$1,'Job Number'!$B$2:$B$290,'Line Performance'!$C87,'Job Number'!$E$2:$E$290,'Line Performance'!$A$86),"")</f>
        <v/>
      </c>
      <c r="N87" s="8" t="str">
        <f>IFERROR($C$86/SUMIFS('Job Number'!$I$2:$I$290,'Job Number'!$A$2:$A$290,'Line Performance'!N$1,'Job Number'!$B$2:$B$290,'Line Performance'!$C87,'Job Number'!$E$2:$E$290,'Line Performance'!$A$86),"")</f>
        <v/>
      </c>
      <c r="O87" s="8" t="str">
        <f>IFERROR($C$86/SUMIFS('Job Number'!$I$2:$I$290,'Job Number'!$A$2:$A$290,'Line Performance'!O$1,'Job Number'!$B$2:$B$290,'Line Performance'!$C87,'Job Number'!$E$2:$E$290,'Line Performance'!$A$86),"")</f>
        <v/>
      </c>
      <c r="P87" s="8" t="str">
        <f>IFERROR($C$86/SUMIFS('Job Number'!$I$2:$I$290,'Job Number'!$A$2:$A$290,'Line Performance'!P$1,'Job Number'!$B$2:$B$290,'Line Performance'!$C87,'Job Number'!$E$2:$E$290,'Line Performance'!$A$86),"")</f>
        <v/>
      </c>
      <c r="Q87" s="8" t="str">
        <f>IFERROR($C$86/SUMIFS('Job Number'!$I$2:$I$290,'Job Number'!$A$2:$A$290,'Line Performance'!Q$1,'Job Number'!$B$2:$B$290,'Line Performance'!$C87,'Job Number'!$E$2:$E$290,'Line Performance'!$A$86),"")</f>
        <v/>
      </c>
      <c r="R87" s="8" t="str">
        <f>IFERROR($C$86/SUMIFS('Job Number'!$I$2:$I$290,'Job Number'!$A$2:$A$290,'Line Performance'!R$1,'Job Number'!$B$2:$B$290,'Line Performance'!$C87,'Job Number'!$E$2:$E$290,'Line Performance'!$A$86),"")</f>
        <v/>
      </c>
      <c r="S87" s="8" t="str">
        <f>IFERROR($C$86/SUMIFS('Job Number'!$I$2:$I$290,'Job Number'!$A$2:$A$290,'Line Performance'!S$1,'Job Number'!$B$2:$B$290,'Line Performance'!$C87,'Job Number'!$E$2:$E$290,'Line Performance'!$A$86),"")</f>
        <v/>
      </c>
      <c r="T87" s="8" t="str">
        <f>IFERROR($C$86/SUMIFS('Job Number'!$I$2:$I$290,'Job Number'!$A$2:$A$290,'Line Performance'!T$1,'Job Number'!$B$2:$B$290,'Line Performance'!$C87,'Job Number'!$E$2:$E$290,'Line Performance'!$A$86),"")</f>
        <v/>
      </c>
      <c r="U87" s="8" t="str">
        <f>IFERROR($C$86/SUMIFS('Job Number'!$I$2:$I$290,'Job Number'!$A$2:$A$290,'Line Performance'!U$1,'Job Number'!$B$2:$B$290,'Line Performance'!$C87,'Job Number'!$E$2:$E$290,'Line Performance'!$A$86),"")</f>
        <v/>
      </c>
      <c r="V87" s="8" t="str">
        <f>IFERROR($C$86/SUMIFS('Job Number'!$I$2:$I$290,'Job Number'!$A$2:$A$290,'Line Performance'!V$1,'Job Number'!$B$2:$B$290,'Line Performance'!$C87,'Job Number'!$E$2:$E$290,'Line Performance'!$A$86),"")</f>
        <v/>
      </c>
      <c r="W87" s="8" t="str">
        <f>IFERROR($C$86/SUMIFS('Job Number'!$I$2:$I$290,'Job Number'!$A$2:$A$290,'Line Performance'!W$1,'Job Number'!$B$2:$B$290,'Line Performance'!$C87,'Job Number'!$E$2:$E$290,'Line Performance'!$A$86),"")</f>
        <v/>
      </c>
      <c r="X87" s="8" t="str">
        <f>IFERROR($C$86/SUMIFS('Job Number'!$I$2:$I$290,'Job Number'!$A$2:$A$290,'Line Performance'!X$1,'Job Number'!$B$2:$B$290,'Line Performance'!$C87,'Job Number'!$E$2:$E$290,'Line Performance'!$A$86),"")</f>
        <v/>
      </c>
      <c r="Y87" s="8" t="str">
        <f>IFERROR($C$86/SUMIFS('Job Number'!$I$2:$I$290,'Job Number'!$A$2:$A$290,'Line Performance'!Y$1,'Job Number'!$B$2:$B$290,'Line Performance'!$C87,'Job Number'!$E$2:$E$290,'Line Performance'!$A$86),"")</f>
        <v/>
      </c>
      <c r="Z87" s="8" t="str">
        <f>IFERROR($C$86/SUMIFS('Job Number'!$I$2:$I$290,'Job Number'!$A$2:$A$290,'Line Performance'!Z$1,'Job Number'!$B$2:$B$290,'Line Performance'!$C87,'Job Number'!$E$2:$E$290,'Line Performance'!$A$86),"")</f>
        <v/>
      </c>
      <c r="AA87" s="8" t="str">
        <f>IFERROR($C$86/SUMIFS('Job Number'!$I$2:$I$290,'Job Number'!$A$2:$A$290,'Line Performance'!AA$1,'Job Number'!$B$2:$B$290,'Line Performance'!$C87,'Job Number'!$E$2:$E$290,'Line Performance'!$A$86),"")</f>
        <v/>
      </c>
      <c r="AB87" s="8" t="str">
        <f>IFERROR($C$86/SUMIFS('Job Number'!$I$2:$I$290,'Job Number'!$A$2:$A$290,'Line Performance'!AB$1,'Job Number'!$B$2:$B$290,'Line Performance'!$C87,'Job Number'!$E$2:$E$290,'Line Performance'!$A$86),"")</f>
        <v/>
      </c>
      <c r="AC87" s="8" t="str">
        <f>IFERROR($C$86/SUMIFS('Job Number'!$I$2:$I$290,'Job Number'!$A$2:$A$290,'Line Performance'!AC$1,'Job Number'!$B$2:$B$290,'Line Performance'!$C87,'Job Number'!$E$2:$E$290,'Line Performance'!$A$86),"")</f>
        <v/>
      </c>
      <c r="AD87" s="8" t="str">
        <f>IFERROR($C$86/SUMIFS('Job Number'!$I$2:$I$290,'Job Number'!$A$2:$A$290,'Line Performance'!AD$1,'Job Number'!$B$2:$B$290,'Line Performance'!$C87,'Job Number'!$E$2:$E$290,'Line Performance'!$A$86),"")</f>
        <v/>
      </c>
      <c r="AE87" s="8" t="str">
        <f>IFERROR($C$86/SUMIFS('Job Number'!$I$2:$I$290,'Job Number'!$A$2:$A$290,'Line Performance'!AE$1,'Job Number'!$B$2:$B$290,'Line Performance'!$C87,'Job Number'!$E$2:$E$290,'Line Performance'!$A$86),"")</f>
        <v/>
      </c>
      <c r="AF87" s="8" t="str">
        <f>IFERROR($C$86/SUMIFS('Job Number'!$I$2:$I$290,'Job Number'!$A$2:$A$290,'Line Performance'!AF$1,'Job Number'!$B$2:$B$290,'Line Performance'!$C87,'Job Number'!$E$2:$E$290,'Line Performance'!$A$86),"")</f>
        <v/>
      </c>
      <c r="AG87" s="8" t="str">
        <f>IFERROR($C$86/SUMIFS('Job Number'!$I$2:$I$290,'Job Number'!$A$2:$A$290,'Line Performance'!AG$1,'Job Number'!$B$2:$B$290,'Line Performance'!$C87,'Job Number'!$E$2:$E$290,'Line Performance'!$A$86),"")</f>
        <v/>
      </c>
      <c r="AH87" s="8" t="str">
        <f>IFERROR($C$86/SUMIFS('Job Number'!$I$2:$I$290,'Job Number'!$A$2:$A$290,'Line Performance'!AH$1,'Job Number'!$B$2:$B$290,'Line Performance'!$C87,'Job Number'!$E$2:$E$290,'Line Performance'!$A$86),"")</f>
        <v/>
      </c>
      <c r="AI87" s="8" t="str">
        <f>IFERROR(#REF!/SUMIFS('Job Number'!#REF!,'Job Number'!$A$2:$A$290,'Line Performance'!AI$1,'Job Number'!$B$2:$B$290,'Line Performance'!$C87,'Job Number'!$E$2:$E$290,'Line Performance'!#REF!),"")</f>
        <v/>
      </c>
      <c r="AJ87" s="8" t="str">
        <f>IFERROR(#REF!/SUMIFS('Job Number'!#REF!,'Job Number'!$A$2:$A$290,'Line Performance'!AJ$1,'Job Number'!$B$2:$B$290,'Line Performance'!$C87,'Job Number'!$E$2:$E$290,'Line Performance'!#REF!),"")</f>
        <v/>
      </c>
      <c r="AK87" s="8" t="str">
        <f>IFERROR(#REF!/SUMIFS('Job Number'!#REF!,'Job Number'!$A$2:$A$290,'Line Performance'!AK$1,'Job Number'!$B$2:$B$290,'Line Performance'!$C87,'Job Number'!$E$2:$E$290,'Line Performance'!#REF!),"")</f>
        <v/>
      </c>
      <c r="AL87" s="8" t="str">
        <f>IFERROR(#REF!/SUMIFS('Job Number'!#REF!,'Job Number'!$A$2:$A$290,'Line Performance'!AL$1,'Job Number'!$B$2:$B$290,'Line Performance'!$C87,'Job Number'!$E$2:$E$290,'Line Performance'!#REF!),"")</f>
        <v/>
      </c>
    </row>
    <row r="88" spans="1:38" ht="15" customHeight="1">
      <c r="A88" s="69"/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8.75" customHeight="1">
      <c r="A89" s="42" t="str">
        <f>'Line Output'!A89</f>
        <v>W03-25040040-Y</v>
      </c>
      <c r="B89" s="42" t="str">
        <f>'Line Output'!B89</f>
        <v>28#*2C+28#*2C+AL+D+</v>
      </c>
      <c r="C89" s="52">
        <f>IFERROR(VLOOKUP(A89,'FG TYPE'!$B:$D,3,FALSE),0)</f>
        <v>60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8" ht="15" customHeight="1">
      <c r="A90" s="69"/>
      <c r="B90" s="5">
        <f>IFERROR(SUM(D90:AG90)/COUNTIF(D90:AG90,"&gt;0"),0)</f>
        <v>0</v>
      </c>
      <c r="C90" s="53" t="str">
        <f>'Line Output'!C90</f>
        <v>Y01</v>
      </c>
      <c r="D90" s="8" t="str">
        <f>IFERROR($C$89/SUMIFS('Job Number'!$I$2:$I$290,'Job Number'!$A$2:$A$290,'Line Performance'!D$1,'Job Number'!$B$2:$B$290,'Line Performance'!$C90,'Job Number'!$E$2:$E$290,'Line Performance'!$A$89),"")</f>
        <v/>
      </c>
      <c r="E90" s="8" t="str">
        <f>IFERROR($C$89/SUMIFS('Job Number'!$I$2:$I$290,'Job Number'!$A$2:$A$290,'Line Performance'!E$1,'Job Number'!$B$2:$B$290,'Line Performance'!$C90,'Job Number'!$E$2:$E$290,'Line Performance'!$A$89),"")</f>
        <v/>
      </c>
      <c r="F90" s="8" t="str">
        <f>IFERROR($C$89/SUMIFS('Job Number'!$I$2:$I$290,'Job Number'!$A$2:$A$290,'Line Performance'!F$1,'Job Number'!$B$2:$B$290,'Line Performance'!$C90,'Job Number'!$E$2:$E$290,'Line Performance'!$A$89),"")</f>
        <v/>
      </c>
      <c r="G90" s="8" t="str">
        <f>IFERROR($C$89/SUMIFS('Job Number'!$I$2:$I$290,'Job Number'!$A$2:$A$290,'Line Performance'!G$1,'Job Number'!$B$2:$B$290,'Line Performance'!$C90,'Job Number'!$E$2:$E$290,'Line Performance'!$A$89),"")</f>
        <v/>
      </c>
      <c r="H90" s="8" t="str">
        <f>IFERROR($C$89/SUMIFS('Job Number'!$I$2:$I$290,'Job Number'!$A$2:$A$290,'Line Performance'!H$1,'Job Number'!$B$2:$B$290,'Line Performance'!$C90,'Job Number'!$E$2:$E$290,'Line Performance'!$A$89),"")</f>
        <v/>
      </c>
      <c r="I90" s="8" t="str">
        <f>IFERROR($C$89/SUMIFS('Job Number'!$I$2:$I$290,'Job Number'!$A$2:$A$290,'Line Performance'!I$1,'Job Number'!$B$2:$B$290,'Line Performance'!$C90,'Job Number'!$E$2:$E$290,'Line Performance'!$A$89),"")</f>
        <v/>
      </c>
      <c r="J90" s="8" t="str">
        <f>IFERROR($C$89/SUMIFS('Job Number'!$I$2:$I$290,'Job Number'!$A$2:$A$290,'Line Performance'!J$1,'Job Number'!$B$2:$B$290,'Line Performance'!$C90,'Job Number'!$E$2:$E$290,'Line Performance'!$A$89),"")</f>
        <v/>
      </c>
      <c r="K90" s="8" t="str">
        <f>IFERROR($C$89/SUMIFS('Job Number'!$I$2:$I$290,'Job Number'!$A$2:$A$290,'Line Performance'!K$1,'Job Number'!$B$2:$B$290,'Line Performance'!$C90,'Job Number'!$E$2:$E$290,'Line Performance'!$A$89),"")</f>
        <v/>
      </c>
      <c r="L90" s="8" t="str">
        <f>IFERROR($C$89/SUMIFS('Job Number'!$I$2:$I$290,'Job Number'!$A$2:$A$290,'Line Performance'!L$1,'Job Number'!$B$2:$B$290,'Line Performance'!$C90,'Job Number'!$E$2:$E$290,'Line Performance'!$A$89),"")</f>
        <v/>
      </c>
      <c r="M90" s="8" t="str">
        <f>IFERROR($C$89/SUMIFS('Job Number'!$I$2:$I$290,'Job Number'!$A$2:$A$290,'Line Performance'!M$1,'Job Number'!$B$2:$B$290,'Line Performance'!$C90,'Job Number'!$E$2:$E$290,'Line Performance'!$A$89),"")</f>
        <v/>
      </c>
      <c r="N90" s="8" t="str">
        <f>IFERROR($C$89/SUMIFS('Job Number'!$I$2:$I$290,'Job Number'!$A$2:$A$290,'Line Performance'!N$1,'Job Number'!$B$2:$B$290,'Line Performance'!$C90,'Job Number'!$E$2:$E$290,'Line Performance'!$A$89),"")</f>
        <v/>
      </c>
      <c r="O90" s="8" t="str">
        <f>IFERROR($C$89/SUMIFS('Job Number'!$I$2:$I$290,'Job Number'!$A$2:$A$290,'Line Performance'!O$1,'Job Number'!$B$2:$B$290,'Line Performance'!$C90,'Job Number'!$E$2:$E$290,'Line Performance'!$A$89),"")</f>
        <v/>
      </c>
      <c r="P90" s="8" t="str">
        <f>IFERROR($C$89/SUMIFS('Job Number'!$I$2:$I$290,'Job Number'!$A$2:$A$290,'Line Performance'!P$1,'Job Number'!$B$2:$B$290,'Line Performance'!$C90,'Job Number'!$E$2:$E$290,'Line Performance'!$A$89),"")</f>
        <v/>
      </c>
      <c r="Q90" s="8" t="str">
        <f>IFERROR($C$89/SUMIFS('Job Number'!$I$2:$I$290,'Job Number'!$A$2:$A$290,'Line Performance'!Q$1,'Job Number'!$B$2:$B$290,'Line Performance'!$C90,'Job Number'!$E$2:$E$290,'Line Performance'!$A$89),"")</f>
        <v/>
      </c>
      <c r="R90" s="8" t="str">
        <f>IFERROR($C$89/SUMIFS('Job Number'!$I$2:$I$290,'Job Number'!$A$2:$A$290,'Line Performance'!R$1,'Job Number'!$B$2:$B$290,'Line Performance'!$C90,'Job Number'!$E$2:$E$290,'Line Performance'!$A$89),"")</f>
        <v/>
      </c>
      <c r="S90" s="8" t="str">
        <f>IFERROR($C$89/SUMIFS('Job Number'!$I$2:$I$290,'Job Number'!$A$2:$A$290,'Line Performance'!S$1,'Job Number'!$B$2:$B$290,'Line Performance'!$C90,'Job Number'!$E$2:$E$290,'Line Performance'!$A$89),"")</f>
        <v/>
      </c>
      <c r="T90" s="8" t="str">
        <f>IFERROR($C$89/SUMIFS('Job Number'!$I$2:$I$290,'Job Number'!$A$2:$A$290,'Line Performance'!T$1,'Job Number'!$B$2:$B$290,'Line Performance'!$C90,'Job Number'!$E$2:$E$290,'Line Performance'!$A$89),"")</f>
        <v/>
      </c>
      <c r="U90" s="8" t="str">
        <f>IFERROR($C$89/SUMIFS('Job Number'!$I$2:$I$290,'Job Number'!$A$2:$A$290,'Line Performance'!U$1,'Job Number'!$B$2:$B$290,'Line Performance'!$C90,'Job Number'!$E$2:$E$290,'Line Performance'!$A$89),"")</f>
        <v/>
      </c>
      <c r="V90" s="8" t="str">
        <f>IFERROR($C$89/SUMIFS('Job Number'!$I$2:$I$290,'Job Number'!$A$2:$A$290,'Line Performance'!V$1,'Job Number'!$B$2:$B$290,'Line Performance'!$C90,'Job Number'!$E$2:$E$290,'Line Performance'!$A$89),"")</f>
        <v/>
      </c>
      <c r="W90" s="8" t="str">
        <f>IFERROR($C$89/SUMIFS('Job Number'!$I$2:$I$290,'Job Number'!$A$2:$A$290,'Line Performance'!W$1,'Job Number'!$B$2:$B$290,'Line Performance'!$C90,'Job Number'!$E$2:$E$290,'Line Performance'!$A$89),"")</f>
        <v/>
      </c>
      <c r="X90" s="8" t="str">
        <f>IFERROR($C$89/SUMIFS('Job Number'!$I$2:$I$290,'Job Number'!$A$2:$A$290,'Line Performance'!X$1,'Job Number'!$B$2:$B$290,'Line Performance'!$C90,'Job Number'!$E$2:$E$290,'Line Performance'!$A$89),"")</f>
        <v/>
      </c>
      <c r="Y90" s="8" t="str">
        <f>IFERROR($C$89/SUMIFS('Job Number'!$I$2:$I$290,'Job Number'!$A$2:$A$290,'Line Performance'!Y$1,'Job Number'!$B$2:$B$290,'Line Performance'!$C90,'Job Number'!$E$2:$E$290,'Line Performance'!$A$89),"")</f>
        <v/>
      </c>
      <c r="Z90" s="8" t="str">
        <f>IFERROR($C$89/SUMIFS('Job Number'!$I$2:$I$290,'Job Number'!$A$2:$A$290,'Line Performance'!Z$1,'Job Number'!$B$2:$B$290,'Line Performance'!$C90,'Job Number'!$E$2:$E$290,'Line Performance'!$A$89),"")</f>
        <v/>
      </c>
      <c r="AA90" s="8" t="str">
        <f>IFERROR($C$89/SUMIFS('Job Number'!$I$2:$I$290,'Job Number'!$A$2:$A$290,'Line Performance'!AA$1,'Job Number'!$B$2:$B$290,'Line Performance'!$C90,'Job Number'!$E$2:$E$290,'Line Performance'!$A$89),"")</f>
        <v/>
      </c>
      <c r="AB90" s="8" t="str">
        <f>IFERROR($C$89/SUMIFS('Job Number'!$I$2:$I$290,'Job Number'!$A$2:$A$290,'Line Performance'!AB$1,'Job Number'!$B$2:$B$290,'Line Performance'!$C90,'Job Number'!$E$2:$E$290,'Line Performance'!$A$89),"")</f>
        <v/>
      </c>
      <c r="AC90" s="8" t="str">
        <f>IFERROR($C$89/SUMIFS('Job Number'!$I$2:$I$290,'Job Number'!$A$2:$A$290,'Line Performance'!AC$1,'Job Number'!$B$2:$B$290,'Line Performance'!$C90,'Job Number'!$E$2:$E$290,'Line Performance'!$A$89),"")</f>
        <v/>
      </c>
      <c r="AD90" s="8" t="str">
        <f>IFERROR($C$89/SUMIFS('Job Number'!$I$2:$I$290,'Job Number'!$A$2:$A$290,'Line Performance'!AD$1,'Job Number'!$B$2:$B$290,'Line Performance'!$C90,'Job Number'!$E$2:$E$290,'Line Performance'!$A$89),"")</f>
        <v/>
      </c>
      <c r="AE90" s="8" t="str">
        <f>IFERROR($C$89/SUMIFS('Job Number'!$I$2:$I$290,'Job Number'!$A$2:$A$290,'Line Performance'!AE$1,'Job Number'!$B$2:$B$290,'Line Performance'!$C90,'Job Number'!$E$2:$E$290,'Line Performance'!$A$89),"")</f>
        <v/>
      </c>
      <c r="AF90" s="8" t="str">
        <f>IFERROR($C$89/SUMIFS('Job Number'!$I$2:$I$290,'Job Number'!$A$2:$A$290,'Line Performance'!AF$1,'Job Number'!$B$2:$B$290,'Line Performance'!$C90,'Job Number'!$E$2:$E$290,'Line Performance'!$A$89),"")</f>
        <v/>
      </c>
      <c r="AG90" s="8" t="str">
        <f>IFERROR($C$89/SUMIFS('Job Number'!$I$2:$I$290,'Job Number'!$A$2:$A$290,'Line Performance'!AG$1,'Job Number'!$B$2:$B$290,'Line Performance'!$C90,'Job Number'!$E$2:$E$290,'Line Performance'!$A$89),"")</f>
        <v/>
      </c>
      <c r="AH90" s="8" t="str">
        <f>IFERROR($C$89/SUMIFS('Job Number'!$I$2:$I$290,'Job Number'!$A$2:$A$290,'Line Performance'!AH$1,'Job Number'!$B$2:$B$290,'Line Performance'!$C90,'Job Number'!$E$2:$E$290,'Line Performance'!$A$89),"")</f>
        <v/>
      </c>
      <c r="AI90" s="8" t="str">
        <f>IFERROR(#REF!/SUMIFS('Job Number'!#REF!,'Job Number'!$A$2:$A$290,'Line Performance'!AI$1,'Job Number'!$B$2:$B$290,'Line Performance'!$C90,'Job Number'!$E$2:$E$290,'Line Performance'!#REF!),"")</f>
        <v/>
      </c>
      <c r="AJ90" s="8" t="str">
        <f>IFERROR(#REF!/SUMIFS('Job Number'!#REF!,'Job Number'!$A$2:$A$290,'Line Performance'!AJ$1,'Job Number'!$B$2:$B$290,'Line Performance'!$C90,'Job Number'!$E$2:$E$290,'Line Performance'!#REF!),"")</f>
        <v/>
      </c>
      <c r="AK90" s="8" t="str">
        <f>IFERROR(#REF!/SUMIFS('Job Number'!#REF!,'Job Number'!$A$2:$A$290,'Line Performance'!AK$1,'Job Number'!$B$2:$B$290,'Line Performance'!$C90,'Job Number'!$E$2:$E$290,'Line Performance'!#REF!),"")</f>
        <v/>
      </c>
      <c r="AL90" s="8" t="str">
        <f>IFERROR(#REF!/SUMIFS('Job Number'!#REF!,'Job Number'!$A$2:$A$290,'Line Performance'!AL$1,'Job Number'!$B$2:$B$290,'Line Performance'!$C90,'Job Number'!$E$2:$E$290,'Line Performance'!#REF!),"")</f>
        <v/>
      </c>
    </row>
    <row r="91" spans="1:38" ht="15" customHeight="1">
      <c r="A91" s="69"/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8.75" customHeight="1">
      <c r="A92" s="42" t="str">
        <f>'Line Output'!A92</f>
        <v>W03-00040033-Y</v>
      </c>
      <c r="B92" s="42" t="str">
        <f>'Line Output'!B92</f>
        <v>MM38 / MP98</v>
      </c>
      <c r="C92" s="52">
        <f>IFERROR(VLOOKUP(A92,'FG TYPE'!$B:$D,3,FALSE),0)</f>
        <v>50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8" ht="15" customHeight="1">
      <c r="A93" s="69"/>
      <c r="B93" s="5">
        <f>IFERROR(SUM(D93:AG93)/COUNTIF(D93:AG93,"&gt;0"),0)</f>
        <v>5.0525516150516152</v>
      </c>
      <c r="C93" s="53" t="str">
        <f>'Line Output'!C93</f>
        <v>Y01</v>
      </c>
      <c r="D93" s="8" t="str">
        <f>IFERROR($C$92/SUMIFS('Job Number'!$I$2:$I$290,'Job Number'!$A$2:$A$290,'Line Performance'!D$1,'Job Number'!$B$2:$B$290,'Line Performance'!$C93,'Job Number'!$E$2:$E$290,'Line Performance'!$A$92),"")</f>
        <v/>
      </c>
      <c r="E93" s="8" t="str">
        <f>IFERROR($C$92/SUMIFS('Job Number'!$I$2:$I$290,'Job Number'!$A$2:$A$290,'Line Performance'!E$1,'Job Number'!$B$2:$B$290,'Line Performance'!$C93,'Job Number'!$E$2:$E$290,'Line Performance'!$A$92),"")</f>
        <v/>
      </c>
      <c r="F93" s="8" t="str">
        <f>IFERROR($C$92/SUMIFS('Job Number'!$I$2:$I$290,'Job Number'!$A$2:$A$290,'Line Performance'!F$1,'Job Number'!$B$2:$B$290,'Line Performance'!$C93,'Job Number'!$E$2:$E$290,'Line Performance'!$A$92),"")</f>
        <v/>
      </c>
      <c r="G93" s="8">
        <f>IFERROR($C$92/SUMIFS('Job Number'!$I$2:$I$290,'Job Number'!$A$2:$A$290,'Line Performance'!G$1,'Job Number'!$B$2:$B$290,'Line Performance'!$C93,'Job Number'!$E$2:$E$290,'Line Performance'!$A$92),"")</f>
        <v>4.5454545454545459</v>
      </c>
      <c r="H93" s="8">
        <f>IFERROR($C$92/SUMIFS('Job Number'!$I$2:$I$290,'Job Number'!$A$2:$A$290,'Line Performance'!H$1,'Job Number'!$B$2:$B$290,'Line Performance'!$C93,'Job Number'!$E$2:$E$290,'Line Performance'!$A$92),"")</f>
        <v>4.166666666666667</v>
      </c>
      <c r="I93" s="8" t="str">
        <f>IFERROR($C$92/SUMIFS('Job Number'!$I$2:$I$290,'Job Number'!$A$2:$A$290,'Line Performance'!I$1,'Job Number'!$B$2:$B$290,'Line Performance'!$C93,'Job Number'!$E$2:$E$290,'Line Performance'!$A$92),"")</f>
        <v/>
      </c>
      <c r="J93" s="8" t="str">
        <f>IFERROR($C$92/SUMIFS('Job Number'!$I$2:$I$290,'Job Number'!$A$2:$A$290,'Line Performance'!J$1,'Job Number'!$B$2:$B$290,'Line Performance'!$C93,'Job Number'!$E$2:$E$290,'Line Performance'!$A$92),"")</f>
        <v/>
      </c>
      <c r="K93" s="8" t="str">
        <f>IFERROR($C$92/SUMIFS('Job Number'!$I$2:$I$290,'Job Number'!$A$2:$A$290,'Line Performance'!K$1,'Job Number'!$B$2:$B$290,'Line Performance'!$C93,'Job Number'!$E$2:$E$290,'Line Performance'!$A$92),"")</f>
        <v/>
      </c>
      <c r="L93" s="8" t="str">
        <f>IFERROR($C$92/SUMIFS('Job Number'!$I$2:$I$290,'Job Number'!$A$2:$A$290,'Line Performance'!L$1,'Job Number'!$B$2:$B$290,'Line Performance'!$C93,'Job Number'!$E$2:$E$290,'Line Performance'!$A$92),"")</f>
        <v/>
      </c>
      <c r="M93" s="8" t="str">
        <f>IFERROR($C$92/SUMIFS('Job Number'!$I$2:$I$290,'Job Number'!$A$2:$A$290,'Line Performance'!M$1,'Job Number'!$B$2:$B$290,'Line Performance'!$C93,'Job Number'!$E$2:$E$290,'Line Performance'!$A$92),"")</f>
        <v/>
      </c>
      <c r="N93" s="8" t="str">
        <f>IFERROR($C$92/SUMIFS('Job Number'!$I$2:$I$290,'Job Number'!$A$2:$A$290,'Line Performance'!N$1,'Job Number'!$B$2:$B$290,'Line Performance'!$C93,'Job Number'!$E$2:$E$290,'Line Performance'!$A$92),"")</f>
        <v/>
      </c>
      <c r="O93" s="8">
        <f>IFERROR($C$92/SUMIFS('Job Number'!$I$2:$I$290,'Job Number'!$A$2:$A$290,'Line Performance'!O$1,'Job Number'!$B$2:$B$290,'Line Performance'!$C93,'Job Number'!$E$2:$E$290,'Line Performance'!$A$92),"")</f>
        <v>3.5714285714285716</v>
      </c>
      <c r="P93" s="8">
        <f>IFERROR($C$92/SUMIFS('Job Number'!$I$2:$I$290,'Job Number'!$A$2:$A$290,'Line Performance'!P$1,'Job Number'!$B$2:$B$290,'Line Performance'!$C93,'Job Number'!$E$2:$E$290,'Line Performance'!$A$92),"")</f>
        <v>4.166666666666667</v>
      </c>
      <c r="Q93" s="8">
        <f>IFERROR($C$92/SUMIFS('Job Number'!$I$2:$I$290,'Job Number'!$A$2:$A$290,'Line Performance'!Q$1,'Job Number'!$B$2:$B$290,'Line Performance'!$C93,'Job Number'!$E$2:$E$290,'Line Performance'!$A$92),"")</f>
        <v>3.8461538461538463</v>
      </c>
      <c r="R93" s="8">
        <f>IFERROR($C$92/SUMIFS('Job Number'!$I$2:$I$290,'Job Number'!$A$2:$A$290,'Line Performance'!R$1,'Job Number'!$B$2:$B$290,'Line Performance'!$C93,'Job Number'!$E$2:$E$290,'Line Performance'!$A$92),"")</f>
        <v>3.8461538461538463</v>
      </c>
      <c r="S93" s="8" t="str">
        <f>IFERROR($C$92/SUMIFS('Job Number'!$I$2:$I$290,'Job Number'!$A$2:$A$290,'Line Performance'!S$1,'Job Number'!$B$2:$B$290,'Line Performance'!$C93,'Job Number'!$E$2:$E$290,'Line Performance'!$A$92),"")</f>
        <v/>
      </c>
      <c r="T93" s="8" t="str">
        <f>IFERROR($C$92/SUMIFS('Job Number'!$I$2:$I$290,'Job Number'!$A$2:$A$290,'Line Performance'!T$1,'Job Number'!$B$2:$B$290,'Line Performance'!$C93,'Job Number'!$E$2:$E$290,'Line Performance'!$A$92),"")</f>
        <v/>
      </c>
      <c r="U93" s="8">
        <f>IFERROR($C$92/SUMIFS('Job Number'!$I$2:$I$290,'Job Number'!$A$2:$A$290,'Line Performance'!U$1,'Job Number'!$B$2:$B$290,'Line Performance'!$C93,'Job Number'!$E$2:$E$290,'Line Performance'!$A$92),"")</f>
        <v>5</v>
      </c>
      <c r="V93" s="8">
        <f>IFERROR($C$92/SUMIFS('Job Number'!$I$2:$I$290,'Job Number'!$A$2:$A$290,'Line Performance'!V$1,'Job Number'!$B$2:$B$290,'Line Performance'!$C93,'Job Number'!$E$2:$E$290,'Line Performance'!$A$92),"")</f>
        <v>3.5714285714285716</v>
      </c>
      <c r="W93" s="8">
        <f>IFERROR($C$92/SUMIFS('Job Number'!$I$2:$I$290,'Job Number'!$A$2:$A$290,'Line Performance'!W$1,'Job Number'!$B$2:$B$290,'Line Performance'!$C93,'Job Number'!$E$2:$E$290,'Line Performance'!$A$92),"")</f>
        <v>6.25</v>
      </c>
      <c r="X93" s="8" t="str">
        <f>IFERROR($C$92/SUMIFS('Job Number'!$I$2:$I$290,'Job Number'!$A$2:$A$290,'Line Performance'!X$1,'Job Number'!$B$2:$B$290,'Line Performance'!$C93,'Job Number'!$E$2:$E$290,'Line Performance'!$A$92),"")</f>
        <v/>
      </c>
      <c r="Y93" s="8" t="str">
        <f>IFERROR($C$92/SUMIFS('Job Number'!$I$2:$I$290,'Job Number'!$A$2:$A$290,'Line Performance'!Y$1,'Job Number'!$B$2:$B$290,'Line Performance'!$C93,'Job Number'!$E$2:$E$290,'Line Performance'!$A$92),"")</f>
        <v/>
      </c>
      <c r="Z93" s="8" t="str">
        <f>IFERROR($C$92/SUMIFS('Job Number'!$I$2:$I$290,'Job Number'!$A$2:$A$290,'Line Performance'!Z$1,'Job Number'!$B$2:$B$290,'Line Performance'!$C93,'Job Number'!$E$2:$E$290,'Line Performance'!$A$92),"")</f>
        <v/>
      </c>
      <c r="AA93" s="8" t="str">
        <f>IFERROR($C$92/SUMIFS('Job Number'!$I$2:$I$290,'Job Number'!$A$2:$A$290,'Line Performance'!AA$1,'Job Number'!$B$2:$B$290,'Line Performance'!$C93,'Job Number'!$E$2:$E$290,'Line Performance'!$A$92),"")</f>
        <v/>
      </c>
      <c r="AB93" s="8">
        <f>IFERROR($C$92/SUMIFS('Job Number'!$I$2:$I$290,'Job Number'!$A$2:$A$290,'Line Performance'!AB$1,'Job Number'!$B$2:$B$290,'Line Performance'!$C93,'Job Number'!$E$2:$E$290,'Line Performance'!$A$92),"")</f>
        <v>12.5</v>
      </c>
      <c r="AC93" s="8">
        <f>IFERROR($C$92/SUMIFS('Job Number'!$I$2:$I$290,'Job Number'!$A$2:$A$290,'Line Performance'!AC$1,'Job Number'!$B$2:$B$290,'Line Performance'!$C93,'Job Number'!$E$2:$E$290,'Line Performance'!$A$92),"")</f>
        <v>4.166666666666667</v>
      </c>
      <c r="AD93" s="8">
        <f>IFERROR($C$92/SUMIFS('Job Number'!$I$2:$I$290,'Job Number'!$A$2:$A$290,'Line Performance'!AD$1,'Job Number'!$B$2:$B$290,'Line Performance'!$C93,'Job Number'!$E$2:$E$290,'Line Performance'!$A$92),"")</f>
        <v>5</v>
      </c>
      <c r="AE93" s="8" t="str">
        <f>IFERROR($C$92/SUMIFS('Job Number'!$I$2:$I$290,'Job Number'!$A$2:$A$290,'Line Performance'!AE$1,'Job Number'!$B$2:$B$290,'Line Performance'!$C93,'Job Number'!$E$2:$E$290,'Line Performance'!$A$92),"")</f>
        <v/>
      </c>
      <c r="AF93" s="8" t="str">
        <f>IFERROR($C$92/SUMIFS('Job Number'!$I$2:$I$290,'Job Number'!$A$2:$A$290,'Line Performance'!AF$1,'Job Number'!$B$2:$B$290,'Line Performance'!$C93,'Job Number'!$E$2:$E$290,'Line Performance'!$A$92),"")</f>
        <v/>
      </c>
      <c r="AG93" s="8" t="str">
        <f>IFERROR($C$92/SUMIFS('Job Number'!$I$2:$I$290,'Job Number'!$A$2:$A$290,'Line Performance'!AG$1,'Job Number'!$B$2:$B$290,'Line Performance'!$C93,'Job Number'!$E$2:$E$290,'Line Performance'!$A$92),"")</f>
        <v/>
      </c>
      <c r="AH93" s="8" t="str">
        <f>IFERROR($C$92/SUMIFS('Job Number'!$I$2:$I$290,'Job Number'!$A$2:$A$290,'Line Performance'!AH$1,'Job Number'!$B$2:$B$290,'Line Performance'!$C93,'Job Number'!$E$2:$E$290,'Line Performance'!$A$92),"")</f>
        <v/>
      </c>
      <c r="AI93" s="8" t="str">
        <f>IFERROR(#REF!/SUMIFS('Job Number'!#REF!,'Job Number'!$A$2:$A$290,'Line Performance'!AI$1,'Job Number'!$B$2:$B$290,'Line Performance'!$C93,'Job Number'!$E$2:$E$290,'Line Performance'!#REF!),"")</f>
        <v/>
      </c>
      <c r="AJ93" s="8" t="str">
        <f>IFERROR(#REF!/SUMIFS('Job Number'!#REF!,'Job Number'!$A$2:$A$290,'Line Performance'!AJ$1,'Job Number'!$B$2:$B$290,'Line Performance'!$C93,'Job Number'!$E$2:$E$290,'Line Performance'!#REF!),"")</f>
        <v/>
      </c>
      <c r="AK93" s="8" t="str">
        <f>IFERROR(#REF!/SUMIFS('Job Number'!#REF!,'Job Number'!$A$2:$A$290,'Line Performance'!AK$1,'Job Number'!$B$2:$B$290,'Line Performance'!$C93,'Job Number'!$E$2:$E$290,'Line Performance'!#REF!),"")</f>
        <v/>
      </c>
      <c r="AL93" s="8" t="str">
        <f>IFERROR(#REF!/SUMIFS('Job Number'!#REF!,'Job Number'!$A$2:$A$290,'Line Performance'!AL$1,'Job Number'!$B$2:$B$290,'Line Performance'!$C93,'Job Number'!$E$2:$E$290,'Line Performance'!#REF!),"")</f>
        <v/>
      </c>
    </row>
    <row r="94" spans="1:38" ht="15" customHeight="1">
      <c r="A94" s="69"/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8.75" customHeight="1">
      <c r="A95" s="42" t="str">
        <f>'Line Output'!A95</f>
        <v>W03-25050003-Y</v>
      </c>
      <c r="B95" s="42" t="str">
        <f>'Line Output'!B95</f>
        <v>MK83</v>
      </c>
      <c r="C95" s="52">
        <f>IFERROR(VLOOKUP(A95,'FG TYPE'!$B:$D,3,FALSE),0)</f>
        <v>60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8" ht="15" customHeight="1">
      <c r="A96" s="69"/>
      <c r="B96" s="5">
        <f>IFERROR(SUM(D96:AG96)/COUNTIF(D96:AG96,"&gt;0"),0)</f>
        <v>8.0056022408963603</v>
      </c>
      <c r="C96" s="53" t="str">
        <f>'Line Output'!C96</f>
        <v>Y01</v>
      </c>
      <c r="D96" s="8">
        <f>IFERROR($C$95/SUMIFS('Job Number'!$I$2:$I$290,'Job Number'!$A$2:$A$290,'Line Performance'!D$1,'Job Number'!$B$2:$B$290,'Line Performance'!$C96,'Job Number'!$E$2:$E$290,'Line Performance'!$A$95),"")</f>
        <v>15</v>
      </c>
      <c r="E96" s="8" t="str">
        <f>IFERROR($C$95/SUMIFS('Job Number'!$I$2:$I$290,'Job Number'!$A$2:$A$290,'Line Performance'!E$1,'Job Number'!$B$2:$B$290,'Line Performance'!$C96,'Job Number'!$E$2:$E$290,'Line Performance'!$A$95),"")</f>
        <v/>
      </c>
      <c r="F96" s="8" t="str">
        <f>IFERROR($C$95/SUMIFS('Job Number'!$I$2:$I$290,'Job Number'!$A$2:$A$290,'Line Performance'!F$1,'Job Number'!$B$2:$B$290,'Line Performance'!$C96,'Job Number'!$E$2:$E$290,'Line Performance'!$A$95),"")</f>
        <v/>
      </c>
      <c r="G96" s="8">
        <f>IFERROR($C$95/SUMIFS('Job Number'!$I$2:$I$290,'Job Number'!$A$2:$A$290,'Line Performance'!G$1,'Job Number'!$B$2:$B$290,'Line Performance'!$C96,'Job Number'!$E$2:$E$290,'Line Performance'!$A$95),"")</f>
        <v>5</v>
      </c>
      <c r="H96" s="8" t="str">
        <f>IFERROR($C$95/SUMIFS('Job Number'!$I$2:$I$290,'Job Number'!$A$2:$A$290,'Line Performance'!H$1,'Job Number'!$B$2:$B$290,'Line Performance'!$C96,'Job Number'!$E$2:$E$290,'Line Performance'!$A$95),"")</f>
        <v/>
      </c>
      <c r="I96" s="8">
        <f>IFERROR($C$95/SUMIFS('Job Number'!$I$2:$I$290,'Job Number'!$A$2:$A$290,'Line Performance'!I$1,'Job Number'!$B$2:$B$290,'Line Performance'!$C96,'Job Number'!$E$2:$E$290,'Line Performance'!$A$95),"")</f>
        <v>5</v>
      </c>
      <c r="J96" s="8">
        <f>IFERROR($C$95/SUMIFS('Job Number'!$I$2:$I$290,'Job Number'!$A$2:$A$290,'Line Performance'!J$1,'Job Number'!$B$2:$B$290,'Line Performance'!$C96,'Job Number'!$E$2:$E$290,'Line Performance'!$A$95),"")</f>
        <v>5</v>
      </c>
      <c r="K96" s="8">
        <f>IFERROR($C$95/SUMIFS('Job Number'!$I$2:$I$290,'Job Number'!$A$2:$A$290,'Line Performance'!K$1,'Job Number'!$B$2:$B$290,'Line Performance'!$C96,'Job Number'!$E$2:$E$290,'Line Performance'!$A$95),"")</f>
        <v>30</v>
      </c>
      <c r="L96" s="8">
        <f>IFERROR($C$95/SUMIFS('Job Number'!$I$2:$I$290,'Job Number'!$A$2:$A$290,'Line Performance'!L$1,'Job Number'!$B$2:$B$290,'Line Performance'!$C96,'Job Number'!$E$2:$E$290,'Line Performance'!$A$95),"")</f>
        <v>12</v>
      </c>
      <c r="M96" s="8" t="str">
        <f>IFERROR($C$95/SUMIFS('Job Number'!$I$2:$I$290,'Job Number'!$A$2:$A$290,'Line Performance'!M$1,'Job Number'!$B$2:$B$290,'Line Performance'!$C96,'Job Number'!$E$2:$E$290,'Line Performance'!$A$95),"")</f>
        <v/>
      </c>
      <c r="N96" s="8" t="str">
        <f>IFERROR($C$95/SUMIFS('Job Number'!$I$2:$I$290,'Job Number'!$A$2:$A$290,'Line Performance'!N$1,'Job Number'!$B$2:$B$290,'Line Performance'!$C96,'Job Number'!$E$2:$E$290,'Line Performance'!$A$95),"")</f>
        <v/>
      </c>
      <c r="O96" s="8">
        <f>IFERROR($C$95/SUMIFS('Job Number'!$I$2:$I$290,'Job Number'!$A$2:$A$290,'Line Performance'!O$1,'Job Number'!$B$2:$B$290,'Line Performance'!$C96,'Job Number'!$E$2:$E$290,'Line Performance'!$A$95),"")</f>
        <v>4.2857142857142856</v>
      </c>
      <c r="P96" s="8">
        <f>IFERROR($C$95/SUMIFS('Job Number'!$I$2:$I$290,'Job Number'!$A$2:$A$290,'Line Performance'!P$1,'Job Number'!$B$2:$B$290,'Line Performance'!$C96,'Job Number'!$E$2:$E$290,'Line Performance'!$A$95),"")</f>
        <v>12</v>
      </c>
      <c r="Q96" s="8">
        <f>IFERROR($C$95/SUMIFS('Job Number'!$I$2:$I$290,'Job Number'!$A$2:$A$290,'Line Performance'!Q$1,'Job Number'!$B$2:$B$290,'Line Performance'!$C96,'Job Number'!$E$2:$E$290,'Line Performance'!$A$95),"")</f>
        <v>4</v>
      </c>
      <c r="R96" s="8">
        <f>IFERROR($C$95/SUMIFS('Job Number'!$I$2:$I$290,'Job Number'!$A$2:$A$290,'Line Performance'!R$1,'Job Number'!$B$2:$B$290,'Line Performance'!$C96,'Job Number'!$E$2:$E$290,'Line Performance'!$A$95),"")</f>
        <v>4</v>
      </c>
      <c r="S96" s="8">
        <f>IFERROR($C$95/SUMIFS('Job Number'!$I$2:$I$290,'Job Number'!$A$2:$A$290,'Line Performance'!S$1,'Job Number'!$B$2:$B$290,'Line Performance'!$C96,'Job Number'!$E$2:$E$290,'Line Performance'!$A$95),"")</f>
        <v>6.666666666666667</v>
      </c>
      <c r="T96" s="8" t="str">
        <f>IFERROR($C$95/SUMIFS('Job Number'!$I$2:$I$290,'Job Number'!$A$2:$A$290,'Line Performance'!T$1,'Job Number'!$B$2:$B$290,'Line Performance'!$C96,'Job Number'!$E$2:$E$290,'Line Performance'!$A$95),"")</f>
        <v/>
      </c>
      <c r="U96" s="8" t="str">
        <f>IFERROR($C$95/SUMIFS('Job Number'!$I$2:$I$290,'Job Number'!$A$2:$A$290,'Line Performance'!U$1,'Job Number'!$B$2:$B$290,'Line Performance'!$C96,'Job Number'!$E$2:$E$290,'Line Performance'!$A$95),"")</f>
        <v/>
      </c>
      <c r="V96" s="8">
        <f>IFERROR($C$95/SUMIFS('Job Number'!$I$2:$I$290,'Job Number'!$A$2:$A$290,'Line Performance'!V$1,'Job Number'!$B$2:$B$290,'Line Performance'!$C96,'Job Number'!$E$2:$E$290,'Line Performance'!$A$95),"")</f>
        <v>4.2857142857142856</v>
      </c>
      <c r="W96" s="8">
        <f>IFERROR($C$95/SUMIFS('Job Number'!$I$2:$I$290,'Job Number'!$A$2:$A$290,'Line Performance'!W$1,'Job Number'!$B$2:$B$290,'Line Performance'!$C96,'Job Number'!$E$2:$E$290,'Line Performance'!$A$95),"")</f>
        <v>4.2857142857142856</v>
      </c>
      <c r="X96" s="8">
        <f>IFERROR($C$95/SUMIFS('Job Number'!$I$2:$I$290,'Job Number'!$A$2:$A$290,'Line Performance'!X$1,'Job Number'!$B$2:$B$290,'Line Performance'!$C96,'Job Number'!$E$2:$E$290,'Line Performance'!$A$95),"")</f>
        <v>4.2857142857142856</v>
      </c>
      <c r="Y96" s="8">
        <f>IFERROR($C$95/SUMIFS('Job Number'!$I$2:$I$290,'Job Number'!$A$2:$A$290,'Line Performance'!Y$1,'Job Number'!$B$2:$B$290,'Line Performance'!$C96,'Job Number'!$E$2:$E$290,'Line Performance'!$A$95),"")</f>
        <v>4.2857142857142856</v>
      </c>
      <c r="Z96" s="8" t="str">
        <f>IFERROR($C$95/SUMIFS('Job Number'!$I$2:$I$290,'Job Number'!$A$2:$A$290,'Line Performance'!Z$1,'Job Number'!$B$2:$B$290,'Line Performance'!$C96,'Job Number'!$E$2:$E$290,'Line Performance'!$A$95),"")</f>
        <v/>
      </c>
      <c r="AA96" s="8" t="str">
        <f>IFERROR($C$95/SUMIFS('Job Number'!$I$2:$I$290,'Job Number'!$A$2:$A$290,'Line Performance'!AA$1,'Job Number'!$B$2:$B$290,'Line Performance'!$C96,'Job Number'!$E$2:$E$290,'Line Performance'!$A$95),"")</f>
        <v/>
      </c>
      <c r="AB96" s="8" t="str">
        <f>IFERROR($C$95/SUMIFS('Job Number'!$I$2:$I$290,'Job Number'!$A$2:$A$290,'Line Performance'!AB$1,'Job Number'!$B$2:$B$290,'Line Performance'!$C96,'Job Number'!$E$2:$E$290,'Line Performance'!$A$95),"")</f>
        <v/>
      </c>
      <c r="AC96" s="8">
        <f>IFERROR($C$95/SUMIFS('Job Number'!$I$2:$I$290,'Job Number'!$A$2:$A$290,'Line Performance'!AC$1,'Job Number'!$B$2:$B$290,'Line Performance'!$C96,'Job Number'!$E$2:$E$290,'Line Performance'!$A$95),"")</f>
        <v>4</v>
      </c>
      <c r="AD96" s="8" t="str">
        <f>IFERROR($C$95/SUMIFS('Job Number'!$I$2:$I$290,'Job Number'!$A$2:$A$290,'Line Performance'!AD$1,'Job Number'!$B$2:$B$290,'Line Performance'!$C96,'Job Number'!$E$2:$E$290,'Line Performance'!$A$95),"")</f>
        <v/>
      </c>
      <c r="AE96" s="8">
        <f>IFERROR($C$95/SUMIFS('Job Number'!$I$2:$I$290,'Job Number'!$A$2:$A$290,'Line Performance'!AE$1,'Job Number'!$B$2:$B$290,'Line Performance'!$C96,'Job Number'!$E$2:$E$290,'Line Performance'!$A$95),"")</f>
        <v>12</v>
      </c>
      <c r="AF96" s="8" t="str">
        <f>IFERROR($C$95/SUMIFS('Job Number'!$I$2:$I$290,'Job Number'!$A$2:$A$290,'Line Performance'!AF$1,'Job Number'!$B$2:$B$290,'Line Performance'!$C96,'Job Number'!$E$2:$E$290,'Line Performance'!$A$95),"")</f>
        <v/>
      </c>
      <c r="AG96" s="8" t="str">
        <f>IFERROR($C$95/SUMIFS('Job Number'!$I$2:$I$290,'Job Number'!$A$2:$A$290,'Line Performance'!AG$1,'Job Number'!$B$2:$B$290,'Line Performance'!$C96,'Job Number'!$E$2:$E$290,'Line Performance'!$A$95),"")</f>
        <v/>
      </c>
      <c r="AH96" s="8" t="str">
        <f>IFERROR($C$95/SUMIFS('Job Number'!$I$2:$I$290,'Job Number'!$A$2:$A$290,'Line Performance'!AH$1,'Job Number'!$B$2:$B$290,'Line Performance'!$C96,'Job Number'!$E$2:$E$290,'Line Performance'!$A$95),"")</f>
        <v/>
      </c>
      <c r="AI96" s="8" t="str">
        <f>IFERROR(#REF!/SUMIFS('Job Number'!#REF!,'Job Number'!$A$2:$A$290,'Line Performance'!AI$1,'Job Number'!$B$2:$B$290,'Line Performance'!$C96,'Job Number'!$E$2:$E$290,'Line Performance'!#REF!),"")</f>
        <v/>
      </c>
      <c r="AJ96" s="8" t="str">
        <f>IFERROR(#REF!/SUMIFS('Job Number'!#REF!,'Job Number'!$A$2:$A$290,'Line Performance'!AJ$1,'Job Number'!$B$2:$B$290,'Line Performance'!$C96,'Job Number'!$E$2:$E$290,'Line Performance'!#REF!),"")</f>
        <v/>
      </c>
      <c r="AK96" s="8" t="str">
        <f>IFERROR(#REF!/SUMIFS('Job Number'!#REF!,'Job Number'!$A$2:$A$290,'Line Performance'!AK$1,'Job Number'!$B$2:$B$290,'Line Performance'!$C96,'Job Number'!$E$2:$E$290,'Line Performance'!#REF!),"")</f>
        <v/>
      </c>
      <c r="AL96" s="8" t="str">
        <f>IFERROR(#REF!/SUMIFS('Job Number'!#REF!,'Job Number'!$A$2:$A$290,'Line Performance'!AL$1,'Job Number'!$B$2:$B$290,'Line Performance'!$C96,'Job Number'!$E$2:$E$290,'Line Performance'!#REF!),"")</f>
        <v/>
      </c>
    </row>
    <row r="97" spans="1:38" ht="15" customHeight="1">
      <c r="A97" s="69"/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8.75" customHeight="1">
      <c r="A98" s="42" t="str">
        <f>'Line Output'!A98</f>
        <v>W03-00030005-Y</v>
      </c>
      <c r="B98" s="42" t="str">
        <f>'Line Output'!B98</f>
        <v>MK09</v>
      </c>
      <c r="C98" s="52">
        <f>IFERROR(VLOOKUP(A98,'FG TYPE'!$B:$D,3,FALSE),0)</f>
        <v>50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8" ht="15" customHeight="1">
      <c r="A99" s="69"/>
      <c r="B99" s="5">
        <f>IFERROR(SUM(D99:AG99)/COUNTIF(D99:AG99,"&gt;0"),0)</f>
        <v>7.2089947089947088</v>
      </c>
      <c r="C99" s="53" t="str">
        <f>'Line Output'!C99</f>
        <v>Y01</v>
      </c>
      <c r="D99" s="8" t="str">
        <f>IFERROR($C$98/SUMIFS('Job Number'!$I$2:$I$290,'Job Number'!$A$2:$A$290,'Line Performance'!D$1,'Job Number'!$B$2:$B$290,'Line Performance'!$C99,'Job Number'!$E$2:$E$290,'Line Performance'!$A$98),"")</f>
        <v/>
      </c>
      <c r="E99" s="8" t="str">
        <f>IFERROR($C$98/SUMIFS('Job Number'!$I$2:$I$290,'Job Number'!$A$2:$A$290,'Line Performance'!E$1,'Job Number'!$B$2:$B$290,'Line Performance'!$C99,'Job Number'!$E$2:$E$290,'Line Performance'!$A$98),"")</f>
        <v/>
      </c>
      <c r="F99" s="8" t="str">
        <f>IFERROR($C$98/SUMIFS('Job Number'!$I$2:$I$290,'Job Number'!$A$2:$A$290,'Line Performance'!F$1,'Job Number'!$B$2:$B$290,'Line Performance'!$C99,'Job Number'!$E$2:$E$290,'Line Performance'!$A$98),"")</f>
        <v/>
      </c>
      <c r="G99" s="8" t="str">
        <f>IFERROR($C$98/SUMIFS('Job Number'!$I$2:$I$290,'Job Number'!$A$2:$A$290,'Line Performance'!G$1,'Job Number'!$B$2:$B$290,'Line Performance'!$C99,'Job Number'!$E$2:$E$290,'Line Performance'!$A$98),"")</f>
        <v/>
      </c>
      <c r="H99" s="8" t="str">
        <f>IFERROR($C$98/SUMIFS('Job Number'!$I$2:$I$290,'Job Number'!$A$2:$A$290,'Line Performance'!H$1,'Job Number'!$B$2:$B$290,'Line Performance'!$C99,'Job Number'!$E$2:$E$290,'Line Performance'!$A$98),"")</f>
        <v/>
      </c>
      <c r="I99" s="8">
        <f>IFERROR($C$98/SUMIFS('Job Number'!$I$2:$I$290,'Job Number'!$A$2:$A$290,'Line Performance'!I$1,'Job Number'!$B$2:$B$290,'Line Performance'!$C99,'Job Number'!$E$2:$E$290,'Line Performance'!$A$98),"")</f>
        <v>3.5714285714285716</v>
      </c>
      <c r="J99" s="8" t="str">
        <f>IFERROR($C$98/SUMIFS('Job Number'!$I$2:$I$290,'Job Number'!$A$2:$A$290,'Line Performance'!J$1,'Job Number'!$B$2:$B$290,'Line Performance'!$C99,'Job Number'!$E$2:$E$290,'Line Performance'!$A$98),"")</f>
        <v/>
      </c>
      <c r="K99" s="8" t="str">
        <f>IFERROR($C$98/SUMIFS('Job Number'!$I$2:$I$290,'Job Number'!$A$2:$A$290,'Line Performance'!K$1,'Job Number'!$B$2:$B$290,'Line Performance'!$C99,'Job Number'!$E$2:$E$290,'Line Performance'!$A$98),"")</f>
        <v/>
      </c>
      <c r="L99" s="8" t="str">
        <f>IFERROR($C$98/SUMIFS('Job Number'!$I$2:$I$290,'Job Number'!$A$2:$A$290,'Line Performance'!L$1,'Job Number'!$B$2:$B$290,'Line Performance'!$C99,'Job Number'!$E$2:$E$290,'Line Performance'!$A$98),"")</f>
        <v/>
      </c>
      <c r="M99" s="8" t="str">
        <f>IFERROR($C$98/SUMIFS('Job Number'!$I$2:$I$290,'Job Number'!$A$2:$A$290,'Line Performance'!M$1,'Job Number'!$B$2:$B$290,'Line Performance'!$C99,'Job Number'!$E$2:$E$290,'Line Performance'!$A$98),"")</f>
        <v/>
      </c>
      <c r="N99" s="8" t="str">
        <f>IFERROR($C$98/SUMIFS('Job Number'!$I$2:$I$290,'Job Number'!$A$2:$A$290,'Line Performance'!N$1,'Job Number'!$B$2:$B$290,'Line Performance'!$C99,'Job Number'!$E$2:$E$290,'Line Performance'!$A$98),"")</f>
        <v/>
      </c>
      <c r="O99" s="8" t="str">
        <f>IFERROR($C$98/SUMIFS('Job Number'!$I$2:$I$290,'Job Number'!$A$2:$A$290,'Line Performance'!O$1,'Job Number'!$B$2:$B$290,'Line Performance'!$C99,'Job Number'!$E$2:$E$290,'Line Performance'!$A$98),"")</f>
        <v/>
      </c>
      <c r="P99" s="8" t="str">
        <f>IFERROR($C$98/SUMIFS('Job Number'!$I$2:$I$290,'Job Number'!$A$2:$A$290,'Line Performance'!P$1,'Job Number'!$B$2:$B$290,'Line Performance'!$C99,'Job Number'!$E$2:$E$290,'Line Performance'!$A$98),"")</f>
        <v/>
      </c>
      <c r="Q99" s="8" t="str">
        <f>IFERROR($C$98/SUMIFS('Job Number'!$I$2:$I$290,'Job Number'!$A$2:$A$290,'Line Performance'!Q$1,'Job Number'!$B$2:$B$290,'Line Performance'!$C99,'Job Number'!$E$2:$E$290,'Line Performance'!$A$98),"")</f>
        <v/>
      </c>
      <c r="R99" s="8" t="str">
        <f>IFERROR($C$98/SUMIFS('Job Number'!$I$2:$I$290,'Job Number'!$A$2:$A$290,'Line Performance'!R$1,'Job Number'!$B$2:$B$290,'Line Performance'!$C99,'Job Number'!$E$2:$E$290,'Line Performance'!$A$98),"")</f>
        <v/>
      </c>
      <c r="S99" s="8">
        <f>IFERROR($C$98/SUMIFS('Job Number'!$I$2:$I$290,'Job Number'!$A$2:$A$290,'Line Performance'!S$1,'Job Number'!$B$2:$B$290,'Line Performance'!$C99,'Job Number'!$E$2:$E$290,'Line Performance'!$A$98),"")</f>
        <v>5.5555555555555554</v>
      </c>
      <c r="T99" s="8" t="str">
        <f>IFERROR($C$98/SUMIFS('Job Number'!$I$2:$I$290,'Job Number'!$A$2:$A$290,'Line Performance'!T$1,'Job Number'!$B$2:$B$290,'Line Performance'!$C99,'Job Number'!$E$2:$E$290,'Line Performance'!$A$98),"")</f>
        <v/>
      </c>
      <c r="U99" s="8">
        <f>IFERROR($C$98/SUMIFS('Job Number'!$I$2:$I$290,'Job Number'!$A$2:$A$290,'Line Performance'!U$1,'Job Number'!$B$2:$B$290,'Line Performance'!$C99,'Job Number'!$E$2:$E$290,'Line Performance'!$A$98),"")</f>
        <v>12.5</v>
      </c>
      <c r="V99" s="8" t="str">
        <f>IFERROR($C$98/SUMIFS('Job Number'!$I$2:$I$290,'Job Number'!$A$2:$A$290,'Line Performance'!V$1,'Job Number'!$B$2:$B$290,'Line Performance'!$C99,'Job Number'!$E$2:$E$290,'Line Performance'!$A$98),"")</f>
        <v/>
      </c>
      <c r="W99" s="8" t="str">
        <f>IFERROR($C$98/SUMIFS('Job Number'!$I$2:$I$290,'Job Number'!$A$2:$A$290,'Line Performance'!W$1,'Job Number'!$B$2:$B$290,'Line Performance'!$C99,'Job Number'!$E$2:$E$290,'Line Performance'!$A$98),"")</f>
        <v/>
      </c>
      <c r="X99" s="8" t="str">
        <f>IFERROR($C$98/SUMIFS('Job Number'!$I$2:$I$290,'Job Number'!$A$2:$A$290,'Line Performance'!X$1,'Job Number'!$B$2:$B$290,'Line Performance'!$C99,'Job Number'!$E$2:$E$290,'Line Performance'!$A$98),"")</f>
        <v/>
      </c>
      <c r="Y99" s="8" t="str">
        <f>IFERROR($C$98/SUMIFS('Job Number'!$I$2:$I$290,'Job Number'!$A$2:$A$290,'Line Performance'!Y$1,'Job Number'!$B$2:$B$290,'Line Performance'!$C99,'Job Number'!$E$2:$E$290,'Line Performance'!$A$98),"")</f>
        <v/>
      </c>
      <c r="Z99" s="8" t="str">
        <f>IFERROR($C$98/SUMIFS('Job Number'!$I$2:$I$290,'Job Number'!$A$2:$A$290,'Line Performance'!Z$1,'Job Number'!$B$2:$B$290,'Line Performance'!$C99,'Job Number'!$E$2:$E$290,'Line Performance'!$A$98),"")</f>
        <v/>
      </c>
      <c r="AA99" s="8" t="str">
        <f>IFERROR($C$98/SUMIFS('Job Number'!$I$2:$I$290,'Job Number'!$A$2:$A$290,'Line Performance'!AA$1,'Job Number'!$B$2:$B$290,'Line Performance'!$C99,'Job Number'!$E$2:$E$290,'Line Performance'!$A$98),"")</f>
        <v/>
      </c>
      <c r="AB99" s="8" t="str">
        <f>IFERROR($C$98/SUMIFS('Job Number'!$I$2:$I$290,'Job Number'!$A$2:$A$290,'Line Performance'!AB$1,'Job Number'!$B$2:$B$290,'Line Performance'!$C99,'Job Number'!$E$2:$E$290,'Line Performance'!$A$98),"")</f>
        <v/>
      </c>
      <c r="AC99" s="8" t="str">
        <f>IFERROR($C$98/SUMIFS('Job Number'!$I$2:$I$290,'Job Number'!$A$2:$A$290,'Line Performance'!AC$1,'Job Number'!$B$2:$B$290,'Line Performance'!$C99,'Job Number'!$E$2:$E$290,'Line Performance'!$A$98),"")</f>
        <v/>
      </c>
      <c r="AD99" s="8" t="str">
        <f>IFERROR($C$98/SUMIFS('Job Number'!$I$2:$I$290,'Job Number'!$A$2:$A$290,'Line Performance'!AD$1,'Job Number'!$B$2:$B$290,'Line Performance'!$C99,'Job Number'!$E$2:$E$290,'Line Performance'!$A$98),"")</f>
        <v/>
      </c>
      <c r="AE99" s="8" t="str">
        <f>IFERROR($C$98/SUMIFS('Job Number'!$I$2:$I$290,'Job Number'!$A$2:$A$290,'Line Performance'!AE$1,'Job Number'!$B$2:$B$290,'Line Performance'!$C99,'Job Number'!$E$2:$E$290,'Line Performance'!$A$98),"")</f>
        <v/>
      </c>
      <c r="AF99" s="8" t="str">
        <f>IFERROR($C$98/SUMIFS('Job Number'!$I$2:$I$290,'Job Number'!$A$2:$A$290,'Line Performance'!AF$1,'Job Number'!$B$2:$B$290,'Line Performance'!$C99,'Job Number'!$E$2:$E$290,'Line Performance'!$A$98),"")</f>
        <v/>
      </c>
      <c r="AG99" s="8" t="str">
        <f>IFERROR($C$98/SUMIFS('Job Number'!$I$2:$I$290,'Job Number'!$A$2:$A$290,'Line Performance'!AG$1,'Job Number'!$B$2:$B$290,'Line Performance'!$C99,'Job Number'!$E$2:$E$290,'Line Performance'!$A$98),"")</f>
        <v/>
      </c>
      <c r="AH99" s="8" t="str">
        <f>IFERROR($C$98/SUMIFS('Job Number'!$I$2:$I$290,'Job Number'!$A$2:$A$290,'Line Performance'!AH$1,'Job Number'!$B$2:$B$290,'Line Performance'!$C99,'Job Number'!$E$2:$E$290,'Line Performance'!$A$98),"")</f>
        <v/>
      </c>
      <c r="AI99" s="8" t="str">
        <f>IFERROR(#REF!/SUMIFS('Job Number'!#REF!,'Job Number'!$A$2:$A$290,'Line Performance'!AI$1,'Job Number'!$B$2:$B$290,'Line Performance'!$C99,'Job Number'!$E$2:$E$290,'Line Performance'!#REF!),"")</f>
        <v/>
      </c>
      <c r="AJ99" s="8" t="str">
        <f>IFERROR(#REF!/SUMIFS('Job Number'!#REF!,'Job Number'!$A$2:$A$290,'Line Performance'!AJ$1,'Job Number'!$B$2:$B$290,'Line Performance'!$C99,'Job Number'!$E$2:$E$290,'Line Performance'!#REF!),"")</f>
        <v/>
      </c>
      <c r="AK99" s="8" t="str">
        <f>IFERROR(#REF!/SUMIFS('Job Number'!#REF!,'Job Number'!$A$2:$A$290,'Line Performance'!AK$1,'Job Number'!$B$2:$B$290,'Line Performance'!$C99,'Job Number'!$E$2:$E$290,'Line Performance'!#REF!),"")</f>
        <v/>
      </c>
      <c r="AL99" s="8" t="str">
        <f>IFERROR(#REF!/SUMIFS('Job Number'!#REF!,'Job Number'!$A$2:$A$290,'Line Performance'!AL$1,'Job Number'!$B$2:$B$290,'Line Performance'!$C99,'Job Number'!$E$2:$E$290,'Line Performance'!#REF!),"")</f>
        <v/>
      </c>
    </row>
    <row r="100" spans="1:38" ht="15" customHeight="1">
      <c r="A100" s="69"/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8.75" customHeight="1">
      <c r="A101" s="42" t="str">
        <f>'Line Output'!A101</f>
        <v>W03-27601194-Y</v>
      </c>
      <c r="B101" s="42" t="str">
        <f>'Line Output'!B101</f>
        <v>SONY</v>
      </c>
      <c r="C101" s="52">
        <f>IFERROR(VLOOKUP(A101,'FG TYPE'!$B:$D,3,FALSE),0)</f>
        <v>0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8" ht="15" customHeight="1">
      <c r="A102" s="69"/>
      <c r="B102" s="5">
        <f>IFERROR(SUM(D102:AG102)/COUNTIF(D102:AG102,"&gt;0"),0)</f>
        <v>0</v>
      </c>
      <c r="C102" s="53" t="str">
        <f>'Line Output'!C102</f>
        <v>Y01</v>
      </c>
      <c r="D102" s="8" t="str">
        <f>IFERROR($C$101/SUMIFS('Job Number'!$I$2:$I$290,'Job Number'!$A$2:$A$290,'Line Performance'!D$1,'Job Number'!$B$2:$B$290,'Line Performance'!$C102,'Job Number'!$E$2:$E$290,'Line Performance'!$A$101),"")</f>
        <v/>
      </c>
      <c r="E102" s="8" t="str">
        <f>IFERROR($C$101/SUMIFS('Job Number'!$I$2:$I$290,'Job Number'!$A$2:$A$290,'Line Performance'!E$1,'Job Number'!$B$2:$B$290,'Line Performance'!$C102,'Job Number'!$E$2:$E$290,'Line Performance'!$A$101),"")</f>
        <v/>
      </c>
      <c r="F102" s="8" t="str">
        <f>IFERROR($C$101/SUMIFS('Job Number'!$I$2:$I$290,'Job Number'!$A$2:$A$290,'Line Performance'!F$1,'Job Number'!$B$2:$B$290,'Line Performance'!$C102,'Job Number'!$E$2:$E$290,'Line Performance'!$A$101),"")</f>
        <v/>
      </c>
      <c r="G102" s="8" t="str">
        <f>IFERROR($C$101/SUMIFS('Job Number'!$I$2:$I$290,'Job Number'!$A$2:$A$290,'Line Performance'!G$1,'Job Number'!$B$2:$B$290,'Line Performance'!$C102,'Job Number'!$E$2:$E$290,'Line Performance'!$A$101),"")</f>
        <v/>
      </c>
      <c r="H102" s="8" t="str">
        <f>IFERROR($C$101/SUMIFS('Job Number'!$I$2:$I$290,'Job Number'!$A$2:$A$290,'Line Performance'!H$1,'Job Number'!$B$2:$B$290,'Line Performance'!$C102,'Job Number'!$E$2:$E$290,'Line Performance'!$A$101),"")</f>
        <v/>
      </c>
      <c r="I102" s="8" t="str">
        <f>IFERROR($C$101/SUMIFS('Job Number'!$I$2:$I$290,'Job Number'!$A$2:$A$290,'Line Performance'!I$1,'Job Number'!$B$2:$B$290,'Line Performance'!$C102,'Job Number'!$E$2:$E$290,'Line Performance'!$A$101),"")</f>
        <v/>
      </c>
      <c r="J102" s="8" t="str">
        <f>IFERROR($C$101/SUMIFS('Job Number'!$I$2:$I$290,'Job Number'!$A$2:$A$290,'Line Performance'!J$1,'Job Number'!$B$2:$B$290,'Line Performance'!$C102,'Job Number'!$E$2:$E$290,'Line Performance'!$A$101),"")</f>
        <v/>
      </c>
      <c r="K102" s="8" t="str">
        <f>IFERROR($C$101/SUMIFS('Job Number'!$I$2:$I$290,'Job Number'!$A$2:$A$290,'Line Performance'!K$1,'Job Number'!$B$2:$B$290,'Line Performance'!$C102,'Job Number'!$E$2:$E$290,'Line Performance'!$A$101),"")</f>
        <v/>
      </c>
      <c r="L102" s="8" t="str">
        <f>IFERROR($C$101/SUMIFS('Job Number'!$I$2:$I$290,'Job Number'!$A$2:$A$290,'Line Performance'!L$1,'Job Number'!$B$2:$B$290,'Line Performance'!$C102,'Job Number'!$E$2:$E$290,'Line Performance'!$A$101),"")</f>
        <v/>
      </c>
      <c r="M102" s="8" t="str">
        <f>IFERROR($C$101/SUMIFS('Job Number'!$I$2:$I$290,'Job Number'!$A$2:$A$290,'Line Performance'!M$1,'Job Number'!$B$2:$B$290,'Line Performance'!$C102,'Job Number'!$E$2:$E$290,'Line Performance'!$A$101),"")</f>
        <v/>
      </c>
      <c r="N102" s="8" t="str">
        <f>IFERROR($C$101/SUMIFS('Job Number'!$I$2:$I$290,'Job Number'!$A$2:$A$290,'Line Performance'!N$1,'Job Number'!$B$2:$B$290,'Line Performance'!$C102,'Job Number'!$E$2:$E$290,'Line Performance'!$A$101),"")</f>
        <v/>
      </c>
      <c r="O102" s="8" t="str">
        <f>IFERROR($C$101/SUMIFS('Job Number'!$I$2:$I$290,'Job Number'!$A$2:$A$290,'Line Performance'!O$1,'Job Number'!$B$2:$B$290,'Line Performance'!$C102,'Job Number'!$E$2:$E$290,'Line Performance'!$A$101),"")</f>
        <v/>
      </c>
      <c r="P102" s="8" t="str">
        <f>IFERROR($C$101/SUMIFS('Job Number'!$I$2:$I$290,'Job Number'!$A$2:$A$290,'Line Performance'!P$1,'Job Number'!$B$2:$B$290,'Line Performance'!$C102,'Job Number'!$E$2:$E$290,'Line Performance'!$A$101),"")</f>
        <v/>
      </c>
      <c r="Q102" s="8" t="str">
        <f>IFERROR($C$101/SUMIFS('Job Number'!$I$2:$I$290,'Job Number'!$A$2:$A$290,'Line Performance'!Q$1,'Job Number'!$B$2:$B$290,'Line Performance'!$C102,'Job Number'!$E$2:$E$290,'Line Performance'!$A$101),"")</f>
        <v/>
      </c>
      <c r="R102" s="8" t="str">
        <f>IFERROR($C$101/SUMIFS('Job Number'!$I$2:$I$290,'Job Number'!$A$2:$A$290,'Line Performance'!R$1,'Job Number'!$B$2:$B$290,'Line Performance'!$C102,'Job Number'!$E$2:$E$290,'Line Performance'!$A$101),"")</f>
        <v/>
      </c>
      <c r="S102" s="8" t="str">
        <f>IFERROR($C$101/SUMIFS('Job Number'!$I$2:$I$290,'Job Number'!$A$2:$A$290,'Line Performance'!S$1,'Job Number'!$B$2:$B$290,'Line Performance'!$C102,'Job Number'!$E$2:$E$290,'Line Performance'!$A$101),"")</f>
        <v/>
      </c>
      <c r="T102" s="8" t="str">
        <f>IFERROR($C$101/SUMIFS('Job Number'!$I$2:$I$290,'Job Number'!$A$2:$A$290,'Line Performance'!T$1,'Job Number'!$B$2:$B$290,'Line Performance'!$C102,'Job Number'!$E$2:$E$290,'Line Performance'!$A$101),"")</f>
        <v/>
      </c>
      <c r="U102" s="8" t="str">
        <f>IFERROR($C$101/SUMIFS('Job Number'!$I$2:$I$290,'Job Number'!$A$2:$A$290,'Line Performance'!U$1,'Job Number'!$B$2:$B$290,'Line Performance'!$C102,'Job Number'!$E$2:$E$290,'Line Performance'!$A$101),"")</f>
        <v/>
      </c>
      <c r="V102" s="8" t="str">
        <f>IFERROR($C$101/SUMIFS('Job Number'!$I$2:$I$290,'Job Number'!$A$2:$A$290,'Line Performance'!V$1,'Job Number'!$B$2:$B$290,'Line Performance'!$C102,'Job Number'!$E$2:$E$290,'Line Performance'!$A$101),"")</f>
        <v/>
      </c>
      <c r="W102" s="8" t="str">
        <f>IFERROR($C$101/SUMIFS('Job Number'!$I$2:$I$290,'Job Number'!$A$2:$A$290,'Line Performance'!W$1,'Job Number'!$B$2:$B$290,'Line Performance'!$C102,'Job Number'!$E$2:$E$290,'Line Performance'!$A$101),"")</f>
        <v/>
      </c>
      <c r="X102" s="8" t="str">
        <f>IFERROR($C$101/SUMIFS('Job Number'!$I$2:$I$290,'Job Number'!$A$2:$A$290,'Line Performance'!X$1,'Job Number'!$B$2:$B$290,'Line Performance'!$C102,'Job Number'!$E$2:$E$290,'Line Performance'!$A$101),"")</f>
        <v/>
      </c>
      <c r="Y102" s="8" t="str">
        <f>IFERROR($C$101/SUMIFS('Job Number'!$I$2:$I$290,'Job Number'!$A$2:$A$290,'Line Performance'!Y$1,'Job Number'!$B$2:$B$290,'Line Performance'!$C102,'Job Number'!$E$2:$E$290,'Line Performance'!$A$101),"")</f>
        <v/>
      </c>
      <c r="Z102" s="8" t="str">
        <f>IFERROR($C$101/SUMIFS('Job Number'!$I$2:$I$290,'Job Number'!$A$2:$A$290,'Line Performance'!Z$1,'Job Number'!$B$2:$B$290,'Line Performance'!$C102,'Job Number'!$E$2:$E$290,'Line Performance'!$A$101),"")</f>
        <v/>
      </c>
      <c r="AA102" s="8" t="str">
        <f>IFERROR($C$101/SUMIFS('Job Number'!$I$2:$I$290,'Job Number'!$A$2:$A$290,'Line Performance'!AA$1,'Job Number'!$B$2:$B$290,'Line Performance'!$C102,'Job Number'!$E$2:$E$290,'Line Performance'!$A$101),"")</f>
        <v/>
      </c>
      <c r="AB102" s="8" t="str">
        <f>IFERROR($C$101/SUMIFS('Job Number'!$I$2:$I$290,'Job Number'!$A$2:$A$290,'Line Performance'!AB$1,'Job Number'!$B$2:$B$290,'Line Performance'!$C102,'Job Number'!$E$2:$E$290,'Line Performance'!$A$101),"")</f>
        <v/>
      </c>
      <c r="AC102" s="8" t="str">
        <f>IFERROR($C$101/SUMIFS('Job Number'!$I$2:$I$290,'Job Number'!$A$2:$A$290,'Line Performance'!AC$1,'Job Number'!$B$2:$B$290,'Line Performance'!$C102,'Job Number'!$E$2:$E$290,'Line Performance'!$A$101),"")</f>
        <v/>
      </c>
      <c r="AD102" s="8" t="str">
        <f>IFERROR($C$101/SUMIFS('Job Number'!$I$2:$I$290,'Job Number'!$A$2:$A$290,'Line Performance'!AD$1,'Job Number'!$B$2:$B$290,'Line Performance'!$C102,'Job Number'!$E$2:$E$290,'Line Performance'!$A$101),"")</f>
        <v/>
      </c>
      <c r="AE102" s="8" t="str">
        <f>IFERROR($C$101/SUMIFS('Job Number'!$I$2:$I$290,'Job Number'!$A$2:$A$290,'Line Performance'!AE$1,'Job Number'!$B$2:$B$290,'Line Performance'!$C102,'Job Number'!$E$2:$E$290,'Line Performance'!$A$101),"")</f>
        <v/>
      </c>
      <c r="AF102" s="8" t="str">
        <f>IFERROR($C$101/SUMIFS('Job Number'!$I$2:$I$290,'Job Number'!$A$2:$A$290,'Line Performance'!AF$1,'Job Number'!$B$2:$B$290,'Line Performance'!$C102,'Job Number'!$E$2:$E$290,'Line Performance'!$A$101),"")</f>
        <v/>
      </c>
      <c r="AG102" s="8" t="str">
        <f>IFERROR($C$101/SUMIFS('Job Number'!$I$2:$I$290,'Job Number'!$A$2:$A$290,'Line Performance'!AG$1,'Job Number'!$B$2:$B$290,'Line Performance'!$C102,'Job Number'!$E$2:$E$290,'Line Performance'!$A$101),"")</f>
        <v/>
      </c>
      <c r="AH102" s="8" t="str">
        <f>IFERROR($C$101/SUMIFS('Job Number'!$I$2:$I$290,'Job Number'!$A$2:$A$290,'Line Performance'!AH$1,'Job Number'!$B$2:$B$290,'Line Performance'!$C102,'Job Number'!$E$2:$E$290,'Line Performance'!$A$101),"")</f>
        <v/>
      </c>
      <c r="AI102" s="8" t="str">
        <f>IFERROR(#REF!/SUMIFS('Job Number'!#REF!,'Job Number'!$A$2:$A$290,'Line Performance'!AI$1,'Job Number'!$B$2:$B$290,'Line Performance'!$C102,'Job Number'!$E$2:$E$290,'Line Performance'!#REF!),"")</f>
        <v/>
      </c>
      <c r="AJ102" s="8" t="str">
        <f>IFERROR(#REF!/SUMIFS('Job Number'!#REF!,'Job Number'!$A$2:$A$290,'Line Performance'!AJ$1,'Job Number'!$B$2:$B$290,'Line Performance'!$C102,'Job Number'!$E$2:$E$290,'Line Performance'!#REF!),"")</f>
        <v/>
      </c>
      <c r="AK102" s="8" t="str">
        <f>IFERROR(#REF!/SUMIFS('Job Number'!#REF!,'Job Number'!$A$2:$A$290,'Line Performance'!AK$1,'Job Number'!$B$2:$B$290,'Line Performance'!$C102,'Job Number'!$E$2:$E$290,'Line Performance'!#REF!),"")</f>
        <v/>
      </c>
      <c r="AL102" s="8" t="str">
        <f>IFERROR(#REF!/SUMIFS('Job Number'!#REF!,'Job Number'!$A$2:$A$290,'Line Performance'!AL$1,'Job Number'!$B$2:$B$290,'Line Performance'!$C102,'Job Number'!$E$2:$E$290,'Line Performance'!#REF!),"")</f>
        <v/>
      </c>
    </row>
    <row r="103" spans="1:38" ht="15" customHeight="1">
      <c r="A103" s="69"/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5" customHeight="1">
      <c r="A104" s="69"/>
      <c r="B104" s="5"/>
      <c r="C104" s="53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5" customHeight="1">
      <c r="A105" s="69"/>
      <c r="B105" s="5"/>
      <c r="C105" s="53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5" customHeight="1">
      <c r="A106" s="69"/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5" customHeight="1">
      <c r="A107" s="69"/>
      <c r="B107" s="5"/>
      <c r="C107" s="53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5" customHeight="1">
      <c r="A108" s="69"/>
      <c r="B108" s="5"/>
      <c r="C108" s="53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s="101" customFormat="1" ht="35.25" customHeight="1">
      <c r="A109" s="288" t="s">
        <v>49</v>
      </c>
      <c r="B109" s="289"/>
      <c r="C109" s="290"/>
      <c r="D109" s="156">
        <f t="shared" ref="D109:AG109" si="0">AVERAGE(D2:D107)</f>
        <v>9.9785714285714278</v>
      </c>
      <c r="E109" s="156">
        <f t="shared" si="0"/>
        <v>5.4333333333333336</v>
      </c>
      <c r="F109" s="156" t="e">
        <f t="shared" si="0"/>
        <v>#DIV/0!</v>
      </c>
      <c r="G109" s="156">
        <f t="shared" si="0"/>
        <v>5.8030303030303028</v>
      </c>
      <c r="H109" s="156">
        <f t="shared" si="0"/>
        <v>24.254166666666666</v>
      </c>
      <c r="I109" s="156">
        <f t="shared" si="0"/>
        <v>14.817460317460318</v>
      </c>
      <c r="J109" s="156">
        <f t="shared" si="0"/>
        <v>2.8333333333333335</v>
      </c>
      <c r="K109" s="156">
        <f t="shared" si="0"/>
        <v>13.166666666666666</v>
      </c>
      <c r="L109" s="156">
        <f t="shared" si="0"/>
        <v>6.5333333333333332</v>
      </c>
      <c r="M109" s="156" t="e">
        <f t="shared" si="0"/>
        <v>#DIV/0!</v>
      </c>
      <c r="N109" s="156" t="e">
        <f t="shared" si="0"/>
        <v>#DIV/0!</v>
      </c>
      <c r="O109" s="156">
        <f t="shared" si="0"/>
        <v>7.517142857142856</v>
      </c>
      <c r="P109" s="156">
        <f t="shared" si="0"/>
        <v>5.4542658730158733</v>
      </c>
      <c r="Q109" s="156">
        <f t="shared" si="0"/>
        <v>7.73992673992674</v>
      </c>
      <c r="R109" s="156">
        <f t="shared" si="0"/>
        <v>9.1282051282051277</v>
      </c>
      <c r="S109" s="156">
        <f t="shared" si="0"/>
        <v>4.4296296296296296</v>
      </c>
      <c r="T109" s="156" t="e">
        <f t="shared" si="0"/>
        <v>#DIV/0!</v>
      </c>
      <c r="U109" s="156">
        <f t="shared" si="0"/>
        <v>10.833333333333332</v>
      </c>
      <c r="V109" s="156">
        <f t="shared" si="0"/>
        <v>2.4559523809523807</v>
      </c>
      <c r="W109" s="156">
        <f t="shared" si="0"/>
        <v>3.8261904761904759</v>
      </c>
      <c r="X109" s="156">
        <f t="shared" si="0"/>
        <v>4.297959183673469</v>
      </c>
      <c r="Y109" s="156">
        <f t="shared" si="0"/>
        <v>7.8392857142857144</v>
      </c>
      <c r="Z109" s="156">
        <f t="shared" si="0"/>
        <v>13.204166666666667</v>
      </c>
      <c r="AA109" s="156" t="e">
        <f t="shared" si="0"/>
        <v>#DIV/0!</v>
      </c>
      <c r="AB109" s="156">
        <f t="shared" si="0"/>
        <v>10.837445887445886</v>
      </c>
      <c r="AC109" s="156">
        <f t="shared" si="0"/>
        <v>8.1285714285714281</v>
      </c>
      <c r="AD109" s="156">
        <f t="shared" si="0"/>
        <v>7.416666666666667</v>
      </c>
      <c r="AE109" s="156">
        <f t="shared" si="0"/>
        <v>24.466666666666665</v>
      </c>
      <c r="AF109" s="156" t="e">
        <f t="shared" si="0"/>
        <v>#DIV/0!</v>
      </c>
      <c r="AG109" s="156" t="e">
        <f t="shared" si="0"/>
        <v>#DIV/0!</v>
      </c>
      <c r="AH109" s="156" t="e">
        <f t="shared" ref="AH109" si="1">AVERAGE(AH2:AH107)</f>
        <v>#DIV/0!</v>
      </c>
    </row>
    <row r="110" spans="1:38" ht="35.25" customHeight="1"/>
    <row r="111" spans="1:38" ht="35.25" customHeight="1"/>
  </sheetData>
  <mergeCells count="1">
    <mergeCell ref="A109:C109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0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1" sqref="O31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4" width="9.140625" style="1" customWidth="1"/>
    <col min="35" max="16384" width="9.140625" style="1"/>
  </cols>
  <sheetData>
    <row r="1" spans="1:34">
      <c r="A1" s="2" t="s">
        <v>6</v>
      </c>
      <c r="B1" s="2" t="s">
        <v>0</v>
      </c>
      <c r="C1" s="1" t="s">
        <v>5</v>
      </c>
      <c r="D1" s="3">
        <v>45352</v>
      </c>
      <c r="E1" s="3">
        <v>45353</v>
      </c>
      <c r="F1" s="3">
        <v>45354</v>
      </c>
      <c r="G1" s="3">
        <v>45355</v>
      </c>
      <c r="H1" s="3">
        <v>45356</v>
      </c>
      <c r="I1" s="3">
        <v>45357</v>
      </c>
      <c r="J1" s="3">
        <v>45358</v>
      </c>
      <c r="K1" s="3">
        <v>45359</v>
      </c>
      <c r="L1" s="3">
        <v>45360</v>
      </c>
      <c r="M1" s="3">
        <v>45361</v>
      </c>
      <c r="N1" s="3">
        <v>45362</v>
      </c>
      <c r="O1" s="3">
        <v>45363</v>
      </c>
      <c r="P1" s="3">
        <v>45364</v>
      </c>
      <c r="Q1" s="3">
        <v>45365</v>
      </c>
      <c r="R1" s="3">
        <v>45366</v>
      </c>
      <c r="S1" s="3">
        <v>45367</v>
      </c>
      <c r="T1" s="3">
        <v>45368</v>
      </c>
      <c r="U1" s="3">
        <v>45369</v>
      </c>
      <c r="V1" s="3">
        <v>45370</v>
      </c>
      <c r="W1" s="3">
        <v>45371</v>
      </c>
      <c r="X1" s="3">
        <v>45372</v>
      </c>
      <c r="Y1" s="3">
        <v>45373</v>
      </c>
      <c r="Z1" s="3">
        <v>45374</v>
      </c>
      <c r="AA1" s="3">
        <v>45375</v>
      </c>
      <c r="AB1" s="3">
        <v>45376</v>
      </c>
      <c r="AC1" s="3">
        <v>45377</v>
      </c>
      <c r="AD1" s="3">
        <v>45378</v>
      </c>
      <c r="AE1" s="3">
        <v>45379</v>
      </c>
      <c r="AF1" s="3">
        <v>45380</v>
      </c>
      <c r="AG1" s="3">
        <v>45381</v>
      </c>
      <c r="AH1" s="3">
        <v>45382</v>
      </c>
    </row>
    <row r="2" spans="1:34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Number'!$Q$2:$Q$290,'Job Number'!$A$2:$A$290,'Line Yield'!D$1,'Job Number'!$E$2:$E$290,'Line Yield'!$A$3,'Job Number'!$B$2:$B$290,'Line Yield'!$C3)</f>
        <v>0</v>
      </c>
      <c r="E3" s="5">
        <f>SUMIFS('Job Number'!$Q$2:$Q$290,'Job Number'!$A$2:$A$290,'Line Yield'!E$1,'Job Number'!$E$2:$E$290,'Line Yield'!$A$3,'Job Number'!$B$2:$B$290,'Line Yield'!$C3)</f>
        <v>0</v>
      </c>
      <c r="F3" s="5">
        <f>SUMIFS('Job Number'!$Q$2:$Q$290,'Job Number'!$A$2:$A$290,'Line Yield'!F$1,'Job Number'!$E$2:$E$290,'Line Yield'!$A$3,'Job Number'!$B$2:$B$290,'Line Yield'!$C3)</f>
        <v>0</v>
      </c>
      <c r="G3" s="5">
        <f>SUMIFS('Job Number'!$Q$2:$Q$290,'Job Number'!$A$2:$A$290,'Line Yield'!G$1,'Job Number'!$E$2:$E$290,'Line Yield'!$A$3,'Job Number'!$B$2:$B$290,'Line Yield'!$C3)</f>
        <v>0</v>
      </c>
      <c r="H3" s="5">
        <f>SUMIFS('Job Number'!$Q$2:$Q$290,'Job Number'!$A$2:$A$290,'Line Yield'!H$1,'Job Number'!$E$2:$E$290,'Line Yield'!$A$3,'Job Number'!$B$2:$B$290,'Line Yield'!$C3)</f>
        <v>0</v>
      </c>
      <c r="I3" s="5">
        <f>SUMIFS('Job Number'!$Q$2:$Q$290,'Job Number'!$A$2:$A$290,'Line Yield'!I$1,'Job Number'!$E$2:$E$290,'Line Yield'!$A$3,'Job Number'!$B$2:$B$290,'Line Yield'!$C3)</f>
        <v>0</v>
      </c>
      <c r="J3" s="5">
        <f>SUMIFS('Job Number'!$Q$2:$Q$290,'Job Number'!$A$2:$A$290,'Line Yield'!J$1,'Job Number'!$E$2:$E$290,'Line Yield'!$A$3,'Job Number'!$B$2:$B$290,'Line Yield'!$C3)</f>
        <v>0</v>
      </c>
      <c r="K3" s="5">
        <f>SUMIFS('Job Number'!$Q$2:$Q$290,'Job Number'!$A$2:$A$290,'Line Yield'!K$1,'Job Number'!$E$2:$E$290,'Line Yield'!$A$3,'Job Number'!$B$2:$B$290,'Line Yield'!$C3)</f>
        <v>0</v>
      </c>
      <c r="L3" s="5">
        <f>SUMIFS('Job Number'!$Q$2:$Q$290,'Job Number'!$A$2:$A$290,'Line Yield'!L$1,'Job Number'!$E$2:$E$290,'Line Yield'!$A$3,'Job Number'!$B$2:$B$290,'Line Yield'!$C3)</f>
        <v>0</v>
      </c>
      <c r="M3" s="5">
        <f>SUMIFS('Job Number'!$Q$2:$Q$290,'Job Number'!$A$2:$A$290,'Line Yield'!M$1,'Job Number'!$E$2:$E$290,'Line Yield'!$A$3,'Job Number'!$B$2:$B$290,'Line Yield'!$C3)</f>
        <v>0</v>
      </c>
      <c r="N3" s="5">
        <f>SUMIFS('Job Number'!$Q$2:$Q$290,'Job Number'!$A$2:$A$290,'Line Yield'!N$1,'Job Number'!$E$2:$E$290,'Line Yield'!$A$3,'Job Number'!$B$2:$B$290,'Line Yield'!$C3)</f>
        <v>0</v>
      </c>
      <c r="O3" s="5">
        <f>SUMIFS('Job Number'!$Q$2:$Q$290,'Job Number'!$A$2:$A$290,'Line Yield'!O$1,'Job Number'!$E$2:$E$290,'Line Yield'!$A$3,'Job Number'!$B$2:$B$290,'Line Yield'!$C3)</f>
        <v>0</v>
      </c>
      <c r="P3" s="5">
        <f>SUMIFS('Job Number'!$Q$2:$Q$290,'Job Number'!$A$2:$A$290,'Line Yield'!P$1,'Job Number'!$E$2:$E$290,'Line Yield'!$A$3,'Job Number'!$B$2:$B$290,'Line Yield'!$C3)</f>
        <v>0</v>
      </c>
      <c r="Q3" s="5">
        <f>SUMIFS('Job Number'!$Q$2:$Q$290,'Job Number'!$A$2:$A$290,'Line Yield'!Q$1,'Job Number'!$E$2:$E$290,'Line Yield'!$A$3,'Job Number'!$B$2:$B$290,'Line Yield'!$C3)</f>
        <v>0</v>
      </c>
      <c r="R3" s="5">
        <f>SUMIFS('Job Number'!$Q$2:$Q$290,'Job Number'!$A$2:$A$290,'Line Yield'!R$1,'Job Number'!$E$2:$E$290,'Line Yield'!$A$3,'Job Number'!$B$2:$B$290,'Line Yield'!$C3)</f>
        <v>0</v>
      </c>
      <c r="S3" s="5">
        <f>SUMIFS('Job Number'!$Q$2:$Q$290,'Job Number'!$A$2:$A$290,'Line Yield'!S$1,'Job Number'!$E$2:$E$290,'Line Yield'!$A$3,'Job Number'!$B$2:$B$290,'Line Yield'!$C3)</f>
        <v>0</v>
      </c>
      <c r="T3" s="5">
        <f>SUMIFS('Job Number'!$Q$2:$Q$290,'Job Number'!$A$2:$A$290,'Line Yield'!T$1,'Job Number'!$E$2:$E$290,'Line Yield'!$A$3,'Job Number'!$B$2:$B$290,'Line Yield'!$C3)</f>
        <v>0</v>
      </c>
      <c r="U3" s="5">
        <f>SUMIFS('Job Number'!$Q$2:$Q$290,'Job Number'!$A$2:$A$290,'Line Yield'!U$1,'Job Number'!$E$2:$E$290,'Line Yield'!$A$3,'Job Number'!$B$2:$B$290,'Line Yield'!$C3)</f>
        <v>0</v>
      </c>
      <c r="V3" s="5">
        <f>SUMIFS('Job Number'!$Q$2:$Q$290,'Job Number'!$A$2:$A$290,'Line Yield'!V$1,'Job Number'!$E$2:$E$290,'Line Yield'!$A$3,'Job Number'!$B$2:$B$290,'Line Yield'!$C3)</f>
        <v>0</v>
      </c>
      <c r="W3" s="5">
        <f>SUMIFS('Job Number'!$Q$2:$Q$290,'Job Number'!$A$2:$A$290,'Line Yield'!W$1,'Job Number'!$E$2:$E$290,'Line Yield'!$A$3,'Job Number'!$B$2:$B$290,'Line Yield'!$C3)</f>
        <v>0</v>
      </c>
      <c r="X3" s="5">
        <f>SUMIFS('Job Number'!$Q$2:$Q$290,'Job Number'!$A$2:$A$290,'Line Yield'!X$1,'Job Number'!$E$2:$E$290,'Line Yield'!$A$3,'Job Number'!$B$2:$B$290,'Line Yield'!$C3)</f>
        <v>0</v>
      </c>
      <c r="Y3" s="5">
        <f>SUMIFS('Job Number'!$Q$2:$Q$290,'Job Number'!$A$2:$A$290,'Line Yield'!Y$1,'Job Number'!$E$2:$E$290,'Line Yield'!$A$3,'Job Number'!$B$2:$B$290,'Line Yield'!$C3)</f>
        <v>0</v>
      </c>
      <c r="Z3" s="5">
        <f>SUMIFS('Job Number'!$Q$2:$Q$290,'Job Number'!$A$2:$A$290,'Line Yield'!Z$1,'Job Number'!$E$2:$E$290,'Line Yield'!$A$3,'Job Number'!$B$2:$B$290,'Line Yield'!$C3)</f>
        <v>0</v>
      </c>
      <c r="AA3" s="5">
        <f>SUMIFS('Job Number'!$Q$2:$Q$290,'Job Number'!$A$2:$A$290,'Line Yield'!AA$1,'Job Number'!$E$2:$E$290,'Line Yield'!$A$3,'Job Number'!$B$2:$B$290,'Line Yield'!$C3)</f>
        <v>0</v>
      </c>
      <c r="AB3" s="5">
        <f>SUMIFS('Job Number'!$Q$2:$Q$290,'Job Number'!$A$2:$A$290,'Line Yield'!AB$1,'Job Number'!$E$2:$E$290,'Line Yield'!$A$3,'Job Number'!$B$2:$B$290,'Line Yield'!$C3)</f>
        <v>0</v>
      </c>
      <c r="AC3" s="5">
        <f>SUMIFS('Job Number'!$Q$2:$Q$290,'Job Number'!$A$2:$A$290,'Line Yield'!AC$1,'Job Number'!$E$2:$E$290,'Line Yield'!$A$3,'Job Number'!$B$2:$B$290,'Line Yield'!$C3)</f>
        <v>0</v>
      </c>
      <c r="AD3" s="5">
        <f>SUMIFS('Job Number'!$Q$2:$Q$290,'Job Number'!$A$2:$A$290,'Line Yield'!AD$1,'Job Number'!$E$2:$E$290,'Line Yield'!$A$3,'Job Number'!$B$2:$B$290,'Line Yield'!$C3)</f>
        <v>0</v>
      </c>
      <c r="AE3" s="5">
        <f>SUMIFS('Job Number'!$Q$2:$Q$290,'Job Number'!$A$2:$A$290,'Line Yield'!AE$1,'Job Number'!$E$2:$E$290,'Line Yield'!$A$3,'Job Number'!$B$2:$B$290,'Line Yield'!$C3)</f>
        <v>0</v>
      </c>
      <c r="AF3" s="5">
        <f>SUMIFS('Job Number'!$Q$2:$Q$290,'Job Number'!$A$2:$A$290,'Line Yield'!AF$1,'Job Number'!$E$2:$E$290,'Line Yield'!$A$3,'Job Number'!$B$2:$B$290,'Line Yield'!$C3)</f>
        <v>0</v>
      </c>
      <c r="AG3" s="5">
        <f>SUMIFS('Job Number'!$Q$2:$Q$290,'Job Number'!$A$2:$A$290,'Line Yield'!AG$1,'Job Number'!$E$2:$E$290,'Line Yield'!$A$3,'Job Number'!$B$2:$B$290,'Line Yield'!$C3)</f>
        <v>0</v>
      </c>
      <c r="AH3" s="5">
        <f>SUMIFS('Job Number'!$Q$2:$Q$290,'Job Number'!$A$2:$A$290,'Line Yield'!AH$1,'Job Number'!$E$2:$E$290,'Line Yield'!$A$3,'Job Number'!$B$2:$B$290,'Line Yield'!$C3)</f>
        <v>0</v>
      </c>
    </row>
    <row r="4" spans="1:34" ht="14.25" customHeight="1">
      <c r="A4" s="69"/>
      <c r="B4" s="5">
        <f>IFERROR(SUM(D3:AG3)/COUNTIF(D3:AG3,"&gt;0"),0)</f>
        <v>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4.25" customHeight="1"/>
    <row r="6" spans="1:34">
      <c r="A6" s="61" t="str">
        <f>'Line Output'!A5</f>
        <v>W01-03000013</v>
      </c>
      <c r="B6" s="61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 ht="14.25" customHeight="1">
      <c r="A7" s="69"/>
      <c r="B7" s="5">
        <f>IFERROR(SUM(D7:AG7)/COUNTIF(D7:AG7,"&gt;0"),0)</f>
        <v>0</v>
      </c>
      <c r="C7" s="7" t="str">
        <f>'Line Output'!C6</f>
        <v>S01</v>
      </c>
      <c r="D7" s="5">
        <f>SUMIFS('Job Number'!$Q$2:$Q$290,'Job Number'!$A$2:$A$290,'Line Yield'!D$1,'Job Number'!$E$2:$E$290,'Line Yield'!$A$6,'Job Number'!$B$2:$B$290,'Line Yield'!$C7)</f>
        <v>0</v>
      </c>
      <c r="E7" s="5">
        <f>SUMIFS('Job Number'!$Q$2:$Q$290,'Job Number'!$A$2:$A$290,'Line Yield'!E$1,'Job Number'!$E$2:$E$290,'Line Yield'!$A$6,'Job Number'!$B$2:$B$290,'Line Yield'!$C7)</f>
        <v>0</v>
      </c>
      <c r="F7" s="5">
        <f>SUMIFS('Job Number'!$Q$2:$Q$290,'Job Number'!$A$2:$A$290,'Line Yield'!F$1,'Job Number'!$E$2:$E$290,'Line Yield'!$A$6,'Job Number'!$B$2:$B$290,'Line Yield'!$C7)</f>
        <v>0</v>
      </c>
      <c r="G7" s="5">
        <f>SUMIFS('Job Number'!$Q$2:$Q$290,'Job Number'!$A$2:$A$290,'Line Yield'!G$1,'Job Number'!$E$2:$E$290,'Line Yield'!$A$6,'Job Number'!$B$2:$B$290,'Line Yield'!$C7)</f>
        <v>0</v>
      </c>
      <c r="H7" s="5">
        <f>SUMIFS('Job Number'!$Q$2:$Q$290,'Job Number'!$A$2:$A$290,'Line Yield'!H$1,'Job Number'!$E$2:$E$290,'Line Yield'!$A$6,'Job Number'!$B$2:$B$290,'Line Yield'!$C7)</f>
        <v>0</v>
      </c>
      <c r="I7" s="5">
        <f>SUMIFS('Job Number'!$Q$2:$Q$290,'Job Number'!$A$2:$A$290,'Line Yield'!I$1,'Job Number'!$E$2:$E$290,'Line Yield'!$A$6,'Job Number'!$B$2:$B$290,'Line Yield'!$C7)</f>
        <v>0</v>
      </c>
      <c r="J7" s="5">
        <f>SUMIFS('Job Number'!$Q$2:$Q$290,'Job Number'!$A$2:$A$290,'Line Yield'!J$1,'Job Number'!$E$2:$E$290,'Line Yield'!$A$6,'Job Number'!$B$2:$B$290,'Line Yield'!$C7)</f>
        <v>0</v>
      </c>
      <c r="K7" s="5">
        <f>SUMIFS('Job Number'!$Q$2:$Q$290,'Job Number'!$A$2:$A$290,'Line Yield'!K$1,'Job Number'!$E$2:$E$290,'Line Yield'!$A$6,'Job Number'!$B$2:$B$290,'Line Yield'!$C7)</f>
        <v>0</v>
      </c>
      <c r="L7" s="5">
        <f>SUMIFS('Job Number'!$Q$2:$Q$290,'Job Number'!$A$2:$A$290,'Line Yield'!L$1,'Job Number'!$E$2:$E$290,'Line Yield'!$A$6,'Job Number'!$B$2:$B$290,'Line Yield'!$C7)</f>
        <v>0</v>
      </c>
      <c r="M7" s="5">
        <f>SUMIFS('Job Number'!$Q$2:$Q$290,'Job Number'!$A$2:$A$290,'Line Yield'!M$1,'Job Number'!$E$2:$E$290,'Line Yield'!$A$6,'Job Number'!$B$2:$B$290,'Line Yield'!$C7)</f>
        <v>0</v>
      </c>
      <c r="N7" s="5">
        <f>SUMIFS('Job Number'!$Q$2:$Q$290,'Job Number'!$A$2:$A$290,'Line Yield'!N$1,'Job Number'!$E$2:$E$290,'Line Yield'!$A$6,'Job Number'!$B$2:$B$290,'Line Yield'!$C7)</f>
        <v>0</v>
      </c>
      <c r="O7" s="5">
        <f>SUMIFS('Job Number'!$Q$2:$Q$290,'Job Number'!$A$2:$A$290,'Line Yield'!O$1,'Job Number'!$E$2:$E$290,'Line Yield'!$A$6,'Job Number'!$B$2:$B$290,'Line Yield'!$C7)</f>
        <v>0</v>
      </c>
      <c r="P7" s="5">
        <f>SUMIFS('Job Number'!$Q$2:$Q$290,'Job Number'!$A$2:$A$290,'Line Yield'!P$1,'Job Number'!$E$2:$E$290,'Line Yield'!$A$6,'Job Number'!$B$2:$B$290,'Line Yield'!$C7)</f>
        <v>0</v>
      </c>
      <c r="Q7" s="5">
        <f>SUMIFS('Job Number'!$Q$2:$Q$290,'Job Number'!$A$2:$A$290,'Line Yield'!Q$1,'Job Number'!$E$2:$E$290,'Line Yield'!$A$6,'Job Number'!$B$2:$B$290,'Line Yield'!$C7)</f>
        <v>0</v>
      </c>
      <c r="R7" s="5">
        <f>SUMIFS('Job Number'!$Q$2:$Q$290,'Job Number'!$A$2:$A$290,'Line Yield'!R$1,'Job Number'!$E$2:$E$290,'Line Yield'!$A$6,'Job Number'!$B$2:$B$290,'Line Yield'!$C7)</f>
        <v>0</v>
      </c>
      <c r="S7" s="5">
        <f>SUMIFS('Job Number'!$Q$2:$Q$290,'Job Number'!$A$2:$A$290,'Line Yield'!S$1,'Job Number'!$E$2:$E$290,'Line Yield'!$A$6,'Job Number'!$B$2:$B$290,'Line Yield'!$C7)</f>
        <v>0</v>
      </c>
      <c r="T7" s="5">
        <f>SUMIFS('Job Number'!$Q$2:$Q$290,'Job Number'!$A$2:$A$290,'Line Yield'!T$1,'Job Number'!$E$2:$E$290,'Line Yield'!$A$6,'Job Number'!$B$2:$B$290,'Line Yield'!$C7)</f>
        <v>0</v>
      </c>
      <c r="U7" s="5">
        <f>SUMIFS('Job Number'!$Q$2:$Q$290,'Job Number'!$A$2:$A$290,'Line Yield'!U$1,'Job Number'!$E$2:$E$290,'Line Yield'!$A$6,'Job Number'!$B$2:$B$290,'Line Yield'!$C7)</f>
        <v>0</v>
      </c>
      <c r="V7" s="5">
        <f>SUMIFS('Job Number'!$Q$2:$Q$290,'Job Number'!$A$2:$A$290,'Line Yield'!V$1,'Job Number'!$E$2:$E$290,'Line Yield'!$A$6,'Job Number'!$B$2:$B$290,'Line Yield'!$C7)</f>
        <v>0</v>
      </c>
      <c r="W7" s="5">
        <f>SUMIFS('Job Number'!$Q$2:$Q$290,'Job Number'!$A$2:$A$290,'Line Yield'!W$1,'Job Number'!$E$2:$E$290,'Line Yield'!$A$6,'Job Number'!$B$2:$B$290,'Line Yield'!$C7)</f>
        <v>0</v>
      </c>
      <c r="X7" s="5">
        <f>SUMIFS('Job Number'!$Q$2:$Q$290,'Job Number'!$A$2:$A$290,'Line Yield'!X$1,'Job Number'!$E$2:$E$290,'Line Yield'!$A$6,'Job Number'!$B$2:$B$290,'Line Yield'!$C7)</f>
        <v>0</v>
      </c>
      <c r="Y7" s="5">
        <f>SUMIFS('Job Number'!$Q$2:$Q$290,'Job Number'!$A$2:$A$290,'Line Yield'!Y$1,'Job Number'!$E$2:$E$290,'Line Yield'!$A$6,'Job Number'!$B$2:$B$290,'Line Yield'!$C7)</f>
        <v>0</v>
      </c>
      <c r="Z7" s="5">
        <f>SUMIFS('Job Number'!$Q$2:$Q$290,'Job Number'!$A$2:$A$290,'Line Yield'!Z$1,'Job Number'!$E$2:$E$290,'Line Yield'!$A$6,'Job Number'!$B$2:$B$290,'Line Yield'!$C7)</f>
        <v>0</v>
      </c>
      <c r="AA7" s="5">
        <f>SUMIFS('Job Number'!$Q$2:$Q$290,'Job Number'!$A$2:$A$290,'Line Yield'!AA$1,'Job Number'!$E$2:$E$290,'Line Yield'!$A$6,'Job Number'!$B$2:$B$290,'Line Yield'!$C7)</f>
        <v>0</v>
      </c>
      <c r="AB7" s="5">
        <f>SUMIFS('Job Number'!$Q$2:$Q$290,'Job Number'!$A$2:$A$290,'Line Yield'!AB$1,'Job Number'!$E$2:$E$290,'Line Yield'!$A$6,'Job Number'!$B$2:$B$290,'Line Yield'!$C7)</f>
        <v>0</v>
      </c>
      <c r="AC7" s="5">
        <f>SUMIFS('Job Number'!$Q$2:$Q$290,'Job Number'!$A$2:$A$290,'Line Yield'!AC$1,'Job Number'!$E$2:$E$290,'Line Yield'!$A$6,'Job Number'!$B$2:$B$290,'Line Yield'!$C7)</f>
        <v>0</v>
      </c>
      <c r="AD7" s="5">
        <f>SUMIFS('Job Number'!$Q$2:$Q$290,'Job Number'!$A$2:$A$290,'Line Yield'!AD$1,'Job Number'!$E$2:$E$290,'Line Yield'!$A$6,'Job Number'!$B$2:$B$290,'Line Yield'!$C7)</f>
        <v>0</v>
      </c>
      <c r="AE7" s="5">
        <f>SUMIFS('Job Number'!$Q$2:$Q$290,'Job Number'!$A$2:$A$290,'Line Yield'!AE$1,'Job Number'!$E$2:$E$290,'Line Yield'!$A$6,'Job Number'!$B$2:$B$290,'Line Yield'!$C7)</f>
        <v>0</v>
      </c>
      <c r="AF7" s="5">
        <f>SUMIFS('Job Number'!$Q$2:$Q$290,'Job Number'!$A$2:$A$290,'Line Yield'!AF$1,'Job Number'!$E$2:$E$290,'Line Yield'!$A$6,'Job Number'!$B$2:$B$290,'Line Yield'!$C7)</f>
        <v>0</v>
      </c>
      <c r="AG7" s="5">
        <f>SUMIFS('Job Number'!$Q$2:$Q$290,'Job Number'!$A$2:$A$290,'Line Yield'!AG$1,'Job Number'!$E$2:$E$290,'Line Yield'!$A$6,'Job Number'!$B$2:$B$290,'Line Yield'!$C7)</f>
        <v>0</v>
      </c>
      <c r="AH7" s="5">
        <f>SUMIFS('Job Number'!$Q$2:$Q$290,'Job Number'!$A$2:$A$290,'Line Yield'!AH$1,'Job Number'!$E$2:$E$290,'Line Yield'!$A$6,'Job Number'!$B$2:$B$290,'Line Yield'!$C7)</f>
        <v>0</v>
      </c>
    </row>
    <row r="9" spans="1:34">
      <c r="A9" s="61" t="str">
        <f>'Line Output'!A8</f>
        <v>W01-03000026</v>
      </c>
      <c r="B9" s="61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ht="14.25" customHeight="1">
      <c r="A10" s="69"/>
      <c r="B10" s="5">
        <f>IFERROR(SUM(D10:AG10)/COUNTIF(D10:AG10,"&gt;0"),0)</f>
        <v>0</v>
      </c>
      <c r="C10" s="7" t="str">
        <f>'Line Output'!C9</f>
        <v>S01</v>
      </c>
      <c r="D10" s="5">
        <f>SUMIFS('Job Number'!$Q$2:$Q$290,'Job Number'!$A$2:$A$290,'Line Yield'!D$1,'Job Number'!$E$2:$E$290,'Line Yield'!$A$9,'Job Number'!$B$2:$B$290,'Line Yield'!$C10)</f>
        <v>0</v>
      </c>
      <c r="E10" s="5">
        <f>SUMIFS('Job Number'!$Q$2:$Q$290,'Job Number'!$A$2:$A$290,'Line Yield'!E$1,'Job Number'!$E$2:$E$290,'Line Yield'!$A$9,'Job Number'!$B$2:$B$290,'Line Yield'!$C10)</f>
        <v>0</v>
      </c>
      <c r="F10" s="5">
        <f>SUMIFS('Job Number'!$Q$2:$Q$290,'Job Number'!$A$2:$A$290,'Line Yield'!F$1,'Job Number'!$E$2:$E$290,'Line Yield'!$A$9,'Job Number'!$B$2:$B$290,'Line Yield'!$C10)</f>
        <v>0</v>
      </c>
      <c r="G10" s="5">
        <f>SUMIFS('Job Number'!$Q$2:$Q$290,'Job Number'!$A$2:$A$290,'Line Yield'!G$1,'Job Number'!$E$2:$E$290,'Line Yield'!$A$9,'Job Number'!$B$2:$B$290,'Line Yield'!$C10)</f>
        <v>0</v>
      </c>
      <c r="H10" s="5">
        <f>SUMIFS('Job Number'!$Q$2:$Q$290,'Job Number'!$A$2:$A$290,'Line Yield'!H$1,'Job Number'!$E$2:$E$290,'Line Yield'!$A$9,'Job Number'!$B$2:$B$290,'Line Yield'!$C10)</f>
        <v>0</v>
      </c>
      <c r="I10" s="5">
        <f>SUMIFS('Job Number'!$Q$2:$Q$290,'Job Number'!$A$2:$A$290,'Line Yield'!I$1,'Job Number'!$E$2:$E$290,'Line Yield'!$A$9,'Job Number'!$B$2:$B$290,'Line Yield'!$C10)</f>
        <v>0</v>
      </c>
      <c r="J10" s="5">
        <f>SUMIFS('Job Number'!$Q$2:$Q$290,'Job Number'!$A$2:$A$290,'Line Yield'!J$1,'Job Number'!$E$2:$E$290,'Line Yield'!$A$9,'Job Number'!$B$2:$B$290,'Line Yield'!$C10)</f>
        <v>0</v>
      </c>
      <c r="K10" s="5">
        <f>SUMIFS('Job Number'!$Q$2:$Q$290,'Job Number'!$A$2:$A$290,'Line Yield'!K$1,'Job Number'!$E$2:$E$290,'Line Yield'!$A$9,'Job Number'!$B$2:$B$290,'Line Yield'!$C10)</f>
        <v>0</v>
      </c>
      <c r="L10" s="5">
        <f>SUMIFS('Job Number'!$Q$2:$Q$290,'Job Number'!$A$2:$A$290,'Line Yield'!L$1,'Job Number'!$E$2:$E$290,'Line Yield'!$A$9,'Job Number'!$B$2:$B$290,'Line Yield'!$C10)</f>
        <v>0</v>
      </c>
      <c r="M10" s="5">
        <f>SUMIFS('Job Number'!$Q$2:$Q$290,'Job Number'!$A$2:$A$290,'Line Yield'!M$1,'Job Number'!$E$2:$E$290,'Line Yield'!$A$9,'Job Number'!$B$2:$B$290,'Line Yield'!$C10)</f>
        <v>0</v>
      </c>
      <c r="N10" s="5">
        <f>SUMIFS('Job Number'!$Q$2:$Q$290,'Job Number'!$A$2:$A$290,'Line Yield'!N$1,'Job Number'!$E$2:$E$290,'Line Yield'!$A$9,'Job Number'!$B$2:$B$290,'Line Yield'!$C10)</f>
        <v>0</v>
      </c>
      <c r="O10" s="5">
        <f>SUMIFS('Job Number'!$Q$2:$Q$290,'Job Number'!$A$2:$A$290,'Line Yield'!O$1,'Job Number'!$E$2:$E$290,'Line Yield'!$A$9,'Job Number'!$B$2:$B$290,'Line Yield'!$C10)</f>
        <v>0</v>
      </c>
      <c r="P10" s="5">
        <f>SUMIFS('Job Number'!$Q$2:$Q$290,'Job Number'!$A$2:$A$290,'Line Yield'!P$1,'Job Number'!$E$2:$E$290,'Line Yield'!$A$9,'Job Number'!$B$2:$B$290,'Line Yield'!$C10)</f>
        <v>0</v>
      </c>
      <c r="Q10" s="5">
        <f>SUMIFS('Job Number'!$Q$2:$Q$290,'Job Number'!$A$2:$A$290,'Line Yield'!Q$1,'Job Number'!$E$2:$E$290,'Line Yield'!$A$9,'Job Number'!$B$2:$B$290,'Line Yield'!$C10)</f>
        <v>0</v>
      </c>
      <c r="R10" s="5">
        <f>SUMIFS('Job Number'!$Q$2:$Q$290,'Job Number'!$A$2:$A$290,'Line Yield'!R$1,'Job Number'!$E$2:$E$290,'Line Yield'!$A$9,'Job Number'!$B$2:$B$290,'Line Yield'!$C10)</f>
        <v>0</v>
      </c>
      <c r="S10" s="5">
        <f>SUMIFS('Job Number'!$Q$2:$Q$290,'Job Number'!$A$2:$A$290,'Line Yield'!S$1,'Job Number'!$E$2:$E$290,'Line Yield'!$A$9,'Job Number'!$B$2:$B$290,'Line Yield'!$C10)</f>
        <v>0</v>
      </c>
      <c r="T10" s="5">
        <f>SUMIFS('Job Number'!$Q$2:$Q$290,'Job Number'!$A$2:$A$290,'Line Yield'!T$1,'Job Number'!$E$2:$E$290,'Line Yield'!$A$9,'Job Number'!$B$2:$B$290,'Line Yield'!$C10)</f>
        <v>0</v>
      </c>
      <c r="U10" s="5">
        <f>SUMIFS('Job Number'!$Q$2:$Q$290,'Job Number'!$A$2:$A$290,'Line Yield'!U$1,'Job Number'!$E$2:$E$290,'Line Yield'!$A$9,'Job Number'!$B$2:$B$290,'Line Yield'!$C10)</f>
        <v>0</v>
      </c>
      <c r="V10" s="5">
        <f>SUMIFS('Job Number'!$Q$2:$Q$290,'Job Number'!$A$2:$A$290,'Line Yield'!V$1,'Job Number'!$E$2:$E$290,'Line Yield'!$A$9,'Job Number'!$B$2:$B$290,'Line Yield'!$C10)</f>
        <v>0</v>
      </c>
      <c r="W10" s="5">
        <f>SUMIFS('Job Number'!$Q$2:$Q$290,'Job Number'!$A$2:$A$290,'Line Yield'!W$1,'Job Number'!$E$2:$E$290,'Line Yield'!$A$9,'Job Number'!$B$2:$B$290,'Line Yield'!$C10)</f>
        <v>0</v>
      </c>
      <c r="X10" s="5">
        <f>SUMIFS('Job Number'!$Q$2:$Q$290,'Job Number'!$A$2:$A$290,'Line Yield'!X$1,'Job Number'!$E$2:$E$290,'Line Yield'!$A$9,'Job Number'!$B$2:$B$290,'Line Yield'!$C10)</f>
        <v>0</v>
      </c>
      <c r="Y10" s="5">
        <f>SUMIFS('Job Number'!$Q$2:$Q$290,'Job Number'!$A$2:$A$290,'Line Yield'!Y$1,'Job Number'!$E$2:$E$290,'Line Yield'!$A$9,'Job Number'!$B$2:$B$290,'Line Yield'!$C10)</f>
        <v>0</v>
      </c>
      <c r="Z10" s="5">
        <f>SUMIFS('Job Number'!$Q$2:$Q$290,'Job Number'!$A$2:$A$290,'Line Yield'!Z$1,'Job Number'!$E$2:$E$290,'Line Yield'!$A$9,'Job Number'!$B$2:$B$290,'Line Yield'!$C10)</f>
        <v>0</v>
      </c>
      <c r="AA10" s="5">
        <f>SUMIFS('Job Number'!$Q$2:$Q$290,'Job Number'!$A$2:$A$290,'Line Yield'!AA$1,'Job Number'!$E$2:$E$290,'Line Yield'!$A$9,'Job Number'!$B$2:$B$290,'Line Yield'!$C10)</f>
        <v>0</v>
      </c>
      <c r="AB10" s="5">
        <f>SUMIFS('Job Number'!$Q$2:$Q$290,'Job Number'!$A$2:$A$290,'Line Yield'!AB$1,'Job Number'!$E$2:$E$290,'Line Yield'!$A$9,'Job Number'!$B$2:$B$290,'Line Yield'!$C10)</f>
        <v>0</v>
      </c>
      <c r="AC10" s="5">
        <f>SUMIFS('Job Number'!$Q$2:$Q$290,'Job Number'!$A$2:$A$290,'Line Yield'!AC$1,'Job Number'!$E$2:$E$290,'Line Yield'!$A$9,'Job Number'!$B$2:$B$290,'Line Yield'!$C10)</f>
        <v>0</v>
      </c>
      <c r="AD10" s="5">
        <f>SUMIFS('Job Number'!$Q$2:$Q$290,'Job Number'!$A$2:$A$290,'Line Yield'!AD$1,'Job Number'!$E$2:$E$290,'Line Yield'!$A$9,'Job Number'!$B$2:$B$290,'Line Yield'!$C10)</f>
        <v>0</v>
      </c>
      <c r="AE10" s="5">
        <f>SUMIFS('Job Number'!$Q$2:$Q$290,'Job Number'!$A$2:$A$290,'Line Yield'!AE$1,'Job Number'!$E$2:$E$290,'Line Yield'!$A$9,'Job Number'!$B$2:$B$290,'Line Yield'!$C10)</f>
        <v>0</v>
      </c>
      <c r="AF10" s="5">
        <f>SUMIFS('Job Number'!$Q$2:$Q$290,'Job Number'!$A$2:$A$290,'Line Yield'!AF$1,'Job Number'!$E$2:$E$290,'Line Yield'!$A$9,'Job Number'!$B$2:$B$290,'Line Yield'!$C10)</f>
        <v>0</v>
      </c>
      <c r="AG10" s="5">
        <f>SUMIFS('Job Number'!$Q$2:$Q$290,'Job Number'!$A$2:$A$290,'Line Yield'!AG$1,'Job Number'!$E$2:$E$290,'Line Yield'!$A$9,'Job Number'!$B$2:$B$290,'Line Yield'!$C10)</f>
        <v>0</v>
      </c>
      <c r="AH10" s="5">
        <f>SUMIFS('Job Number'!$Q$2:$Q$290,'Job Number'!$A$2:$A$290,'Line Yield'!AH$1,'Job Number'!$E$2:$E$290,'Line Yield'!$A$9,'Job Number'!$B$2:$B$290,'Line Yield'!$C10)</f>
        <v>0</v>
      </c>
    </row>
    <row r="12" spans="1:34">
      <c r="A12" s="61" t="str">
        <f>'Line Output'!A11</f>
        <v>W01-03000020</v>
      </c>
      <c r="B12" s="61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 ht="14.25" customHeight="1">
      <c r="A13" s="69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Number'!$Q$2:$Q$290,'Job Number'!$A$2:$A$290,'Line Yield'!D$1,'Job Number'!$E$2:$E$290,'Line Yield'!$A$12,'Job Number'!$B$2:$B$290,'Line Yield'!$C13)</f>
        <v>0</v>
      </c>
      <c r="E13" s="5">
        <f>SUMIFS('Job Number'!$Q$2:$Q$290,'Job Number'!$A$2:$A$290,'Line Yield'!E$1,'Job Number'!$E$2:$E$290,'Line Yield'!$A$12,'Job Number'!$B$2:$B$290,'Line Yield'!$C13)</f>
        <v>0</v>
      </c>
      <c r="F13" s="5">
        <f>SUMIFS('Job Number'!$Q$2:$Q$290,'Job Number'!$A$2:$A$290,'Line Yield'!F$1,'Job Number'!$E$2:$E$290,'Line Yield'!$A$12,'Job Number'!$B$2:$B$290,'Line Yield'!$C13)</f>
        <v>0</v>
      </c>
      <c r="G13" s="5">
        <f>SUMIFS('Job Number'!$Q$2:$Q$290,'Job Number'!$A$2:$A$290,'Line Yield'!G$1,'Job Number'!$E$2:$E$290,'Line Yield'!$A$12,'Job Number'!$B$2:$B$290,'Line Yield'!$C13)</f>
        <v>0</v>
      </c>
      <c r="H13" s="5">
        <f>SUMIFS('Job Number'!$Q$2:$Q$290,'Job Number'!$A$2:$A$290,'Line Yield'!H$1,'Job Number'!$E$2:$E$290,'Line Yield'!$A$12,'Job Number'!$B$2:$B$290,'Line Yield'!$C13)</f>
        <v>0</v>
      </c>
      <c r="I13" s="5">
        <f>SUMIFS('Job Number'!$Q$2:$Q$290,'Job Number'!$A$2:$A$290,'Line Yield'!I$1,'Job Number'!$E$2:$E$290,'Line Yield'!$A$12,'Job Number'!$B$2:$B$290,'Line Yield'!$C13)</f>
        <v>0</v>
      </c>
      <c r="J13" s="5">
        <f>SUMIFS('Job Number'!$Q$2:$Q$290,'Job Number'!$A$2:$A$290,'Line Yield'!J$1,'Job Number'!$E$2:$E$290,'Line Yield'!$A$12,'Job Number'!$B$2:$B$290,'Line Yield'!$C13)</f>
        <v>0</v>
      </c>
      <c r="K13" s="5">
        <f>SUMIFS('Job Number'!$Q$2:$Q$290,'Job Number'!$A$2:$A$290,'Line Yield'!K$1,'Job Number'!$E$2:$E$290,'Line Yield'!$A$12,'Job Number'!$B$2:$B$290,'Line Yield'!$C13)</f>
        <v>0</v>
      </c>
      <c r="L13" s="5">
        <f>SUMIFS('Job Number'!$Q$2:$Q$290,'Job Number'!$A$2:$A$290,'Line Yield'!L$1,'Job Number'!$E$2:$E$290,'Line Yield'!$A$12,'Job Number'!$B$2:$B$290,'Line Yield'!$C13)</f>
        <v>0</v>
      </c>
      <c r="M13" s="5">
        <f>SUMIFS('Job Number'!$Q$2:$Q$290,'Job Number'!$A$2:$A$290,'Line Yield'!M$1,'Job Number'!$E$2:$E$290,'Line Yield'!$A$12,'Job Number'!$B$2:$B$290,'Line Yield'!$C13)</f>
        <v>0</v>
      </c>
      <c r="N13" s="5">
        <f>SUMIFS('Job Number'!$Q$2:$Q$290,'Job Number'!$A$2:$A$290,'Line Yield'!N$1,'Job Number'!$E$2:$E$290,'Line Yield'!$A$12,'Job Number'!$B$2:$B$290,'Line Yield'!$C13)</f>
        <v>0</v>
      </c>
      <c r="O13" s="5">
        <f>SUMIFS('Job Number'!$Q$2:$Q$290,'Job Number'!$A$2:$A$290,'Line Yield'!O$1,'Job Number'!$E$2:$E$290,'Line Yield'!$A$12,'Job Number'!$B$2:$B$290,'Line Yield'!$C13)</f>
        <v>0</v>
      </c>
      <c r="P13" s="5">
        <f>SUMIFS('Job Number'!$Q$2:$Q$290,'Job Number'!$A$2:$A$290,'Line Yield'!P$1,'Job Number'!$E$2:$E$290,'Line Yield'!$A$12,'Job Number'!$B$2:$B$290,'Line Yield'!$C13)</f>
        <v>0</v>
      </c>
      <c r="Q13" s="5">
        <f>SUMIFS('Job Number'!$Q$2:$Q$290,'Job Number'!$A$2:$A$290,'Line Yield'!Q$1,'Job Number'!$E$2:$E$290,'Line Yield'!$A$12,'Job Number'!$B$2:$B$290,'Line Yield'!$C13)</f>
        <v>0</v>
      </c>
      <c r="R13" s="5">
        <f>SUMIFS('Job Number'!$Q$2:$Q$290,'Job Number'!$A$2:$A$290,'Line Yield'!R$1,'Job Number'!$E$2:$E$290,'Line Yield'!$A$12,'Job Number'!$B$2:$B$290,'Line Yield'!$C13)</f>
        <v>0</v>
      </c>
      <c r="S13" s="5">
        <f>SUMIFS('Job Number'!$Q$2:$Q$290,'Job Number'!$A$2:$A$290,'Line Yield'!S$1,'Job Number'!$E$2:$E$290,'Line Yield'!$A$12,'Job Number'!$B$2:$B$290,'Line Yield'!$C13)</f>
        <v>0</v>
      </c>
      <c r="T13" s="5">
        <f>SUMIFS('Job Number'!$Q$2:$Q$290,'Job Number'!$A$2:$A$290,'Line Yield'!T$1,'Job Number'!$E$2:$E$290,'Line Yield'!$A$12,'Job Number'!$B$2:$B$290,'Line Yield'!$C13)</f>
        <v>0</v>
      </c>
      <c r="U13" s="5">
        <f>SUMIFS('Job Number'!$Q$2:$Q$290,'Job Number'!$A$2:$A$290,'Line Yield'!U$1,'Job Number'!$E$2:$E$290,'Line Yield'!$A$12,'Job Number'!$B$2:$B$290,'Line Yield'!$C13)</f>
        <v>0</v>
      </c>
      <c r="V13" s="5">
        <f>SUMIFS('Job Number'!$Q$2:$Q$290,'Job Number'!$A$2:$A$290,'Line Yield'!V$1,'Job Number'!$E$2:$E$290,'Line Yield'!$A$12,'Job Number'!$B$2:$B$290,'Line Yield'!$C13)</f>
        <v>0</v>
      </c>
      <c r="W13" s="5">
        <f>SUMIFS('Job Number'!$Q$2:$Q$290,'Job Number'!$A$2:$A$290,'Line Yield'!W$1,'Job Number'!$E$2:$E$290,'Line Yield'!$A$12,'Job Number'!$B$2:$B$290,'Line Yield'!$C13)</f>
        <v>0</v>
      </c>
      <c r="X13" s="5">
        <f>SUMIFS('Job Number'!$Q$2:$Q$290,'Job Number'!$A$2:$A$290,'Line Yield'!X$1,'Job Number'!$E$2:$E$290,'Line Yield'!$A$12,'Job Number'!$B$2:$B$290,'Line Yield'!$C13)</f>
        <v>0</v>
      </c>
      <c r="Y13" s="5">
        <f>SUMIFS('Job Number'!$Q$2:$Q$290,'Job Number'!$A$2:$A$290,'Line Yield'!Y$1,'Job Number'!$E$2:$E$290,'Line Yield'!$A$12,'Job Number'!$B$2:$B$290,'Line Yield'!$C13)</f>
        <v>0</v>
      </c>
      <c r="Z13" s="5">
        <f>SUMIFS('Job Number'!$Q$2:$Q$290,'Job Number'!$A$2:$A$290,'Line Yield'!Z$1,'Job Number'!$E$2:$E$290,'Line Yield'!$A$12,'Job Number'!$B$2:$B$290,'Line Yield'!$C13)</f>
        <v>0</v>
      </c>
      <c r="AA13" s="5">
        <f>SUMIFS('Job Number'!$Q$2:$Q$290,'Job Number'!$A$2:$A$290,'Line Yield'!AA$1,'Job Number'!$E$2:$E$290,'Line Yield'!$A$12,'Job Number'!$B$2:$B$290,'Line Yield'!$C13)</f>
        <v>0</v>
      </c>
      <c r="AB13" s="5">
        <f>SUMIFS('Job Number'!$Q$2:$Q$290,'Job Number'!$A$2:$A$290,'Line Yield'!AB$1,'Job Number'!$E$2:$E$290,'Line Yield'!$A$12,'Job Number'!$B$2:$B$290,'Line Yield'!$C13)</f>
        <v>0</v>
      </c>
      <c r="AC13" s="5">
        <f>SUMIFS('Job Number'!$Q$2:$Q$290,'Job Number'!$A$2:$A$290,'Line Yield'!AC$1,'Job Number'!$E$2:$E$290,'Line Yield'!$A$12,'Job Number'!$B$2:$B$290,'Line Yield'!$C13)</f>
        <v>0</v>
      </c>
      <c r="AD13" s="5">
        <f>SUMIFS('Job Number'!$Q$2:$Q$290,'Job Number'!$A$2:$A$290,'Line Yield'!AD$1,'Job Number'!$E$2:$E$290,'Line Yield'!$A$12,'Job Number'!$B$2:$B$290,'Line Yield'!$C13)</f>
        <v>0</v>
      </c>
      <c r="AE13" s="5">
        <f>SUMIFS('Job Number'!$Q$2:$Q$290,'Job Number'!$A$2:$A$290,'Line Yield'!AE$1,'Job Number'!$E$2:$E$290,'Line Yield'!$A$12,'Job Number'!$B$2:$B$290,'Line Yield'!$C13)</f>
        <v>0</v>
      </c>
      <c r="AF13" s="5">
        <f>SUMIFS('Job Number'!$Q$2:$Q$290,'Job Number'!$A$2:$A$290,'Line Yield'!AF$1,'Job Number'!$E$2:$E$290,'Line Yield'!$A$12,'Job Number'!$B$2:$B$290,'Line Yield'!$C13)</f>
        <v>0</v>
      </c>
      <c r="AG13" s="5">
        <f>SUMIFS('Job Number'!$Q$2:$Q$290,'Job Number'!$A$2:$A$290,'Line Yield'!AG$1,'Job Number'!$E$2:$E$290,'Line Yield'!$A$12,'Job Number'!$B$2:$B$290,'Line Yield'!$C13)</f>
        <v>0</v>
      </c>
      <c r="AH13" s="5">
        <f>SUMIFS('Job Number'!$Q$2:$Q$290,'Job Number'!$A$2:$A$290,'Line Yield'!AH$1,'Job Number'!$E$2:$E$290,'Line Yield'!$A$12,'Job Number'!$B$2:$B$290,'Line Yield'!$C13)</f>
        <v>0</v>
      </c>
    </row>
    <row r="15" spans="1:34">
      <c r="A15" s="61" t="str">
        <f>'Line Output'!A14</f>
        <v>W01-03000004</v>
      </c>
      <c r="B15" s="61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ht="14.25" customHeight="1">
      <c r="A16" s="69"/>
      <c r="B16" s="5">
        <f>IFERROR(SUM(D16:AG16)/COUNTIF(D16:AG16,"&gt;0"),0)</f>
        <v>0</v>
      </c>
      <c r="C16" s="7" t="str">
        <f>'Line Output'!C15</f>
        <v>S01</v>
      </c>
      <c r="D16" s="5">
        <f>SUMIFS('Job Number'!$Q$2:$Q$290,'Job Number'!$A$2:$A$290,'Line Yield'!D$1,'Job Number'!$E$2:$E$290,'Line Yield'!$A$15,'Job Number'!$B$2:$B$290,'Line Yield'!$C16)</f>
        <v>0</v>
      </c>
      <c r="E16" s="5">
        <f>SUMIFS('Job Number'!$Q$2:$Q$290,'Job Number'!$A$2:$A$290,'Line Yield'!E$1,'Job Number'!$E$2:$E$290,'Line Yield'!$A$15,'Job Number'!$B$2:$B$290,'Line Yield'!$C16)</f>
        <v>0</v>
      </c>
      <c r="F16" s="5">
        <f>SUMIFS('Job Number'!$Q$2:$Q$290,'Job Number'!$A$2:$A$290,'Line Yield'!F$1,'Job Number'!$E$2:$E$290,'Line Yield'!$A$15,'Job Number'!$B$2:$B$290,'Line Yield'!$C16)</f>
        <v>0</v>
      </c>
      <c r="G16" s="5">
        <f>SUMIFS('Job Number'!$Q$2:$Q$290,'Job Number'!$A$2:$A$290,'Line Yield'!G$1,'Job Number'!$E$2:$E$290,'Line Yield'!$A$15,'Job Number'!$B$2:$B$290,'Line Yield'!$C16)</f>
        <v>0</v>
      </c>
      <c r="H16" s="5">
        <f>SUMIFS('Job Number'!$Q$2:$Q$290,'Job Number'!$A$2:$A$290,'Line Yield'!H$1,'Job Number'!$E$2:$E$290,'Line Yield'!$A$15,'Job Number'!$B$2:$B$290,'Line Yield'!$C16)</f>
        <v>0</v>
      </c>
      <c r="I16" s="5">
        <f>SUMIFS('Job Number'!$Q$2:$Q$290,'Job Number'!$A$2:$A$290,'Line Yield'!I$1,'Job Number'!$E$2:$E$290,'Line Yield'!$A$15,'Job Number'!$B$2:$B$290,'Line Yield'!$C16)</f>
        <v>0</v>
      </c>
      <c r="J16" s="5">
        <f>SUMIFS('Job Number'!$Q$2:$Q$290,'Job Number'!$A$2:$A$290,'Line Yield'!J$1,'Job Number'!$E$2:$E$290,'Line Yield'!$A$15,'Job Number'!$B$2:$B$290,'Line Yield'!$C16)</f>
        <v>0</v>
      </c>
      <c r="K16" s="5">
        <f>SUMIFS('Job Number'!$Q$2:$Q$290,'Job Number'!$A$2:$A$290,'Line Yield'!K$1,'Job Number'!$E$2:$E$290,'Line Yield'!$A$15,'Job Number'!$B$2:$B$290,'Line Yield'!$C16)</f>
        <v>0</v>
      </c>
      <c r="L16" s="5">
        <f>SUMIFS('Job Number'!$Q$2:$Q$290,'Job Number'!$A$2:$A$290,'Line Yield'!L$1,'Job Number'!$E$2:$E$290,'Line Yield'!$A$15,'Job Number'!$B$2:$B$290,'Line Yield'!$C16)</f>
        <v>0</v>
      </c>
      <c r="M16" s="5">
        <f>SUMIFS('Job Number'!$Q$2:$Q$290,'Job Number'!$A$2:$A$290,'Line Yield'!M$1,'Job Number'!$E$2:$E$290,'Line Yield'!$A$15,'Job Number'!$B$2:$B$290,'Line Yield'!$C16)</f>
        <v>0</v>
      </c>
      <c r="N16" s="5">
        <f>SUMIFS('Job Number'!$Q$2:$Q$290,'Job Number'!$A$2:$A$290,'Line Yield'!N$1,'Job Number'!$E$2:$E$290,'Line Yield'!$A$15,'Job Number'!$B$2:$B$290,'Line Yield'!$C16)</f>
        <v>0</v>
      </c>
      <c r="O16" s="5">
        <f>SUMIFS('Job Number'!$Q$2:$Q$290,'Job Number'!$A$2:$A$290,'Line Yield'!O$1,'Job Number'!$E$2:$E$290,'Line Yield'!$A$15,'Job Number'!$B$2:$B$290,'Line Yield'!$C16)</f>
        <v>0</v>
      </c>
      <c r="P16" s="5">
        <f>SUMIFS('Job Number'!$Q$2:$Q$290,'Job Number'!$A$2:$A$290,'Line Yield'!P$1,'Job Number'!$E$2:$E$290,'Line Yield'!$A$15,'Job Number'!$B$2:$B$290,'Line Yield'!$C16)</f>
        <v>0</v>
      </c>
      <c r="Q16" s="5">
        <f>SUMIFS('Job Number'!$Q$2:$Q$290,'Job Number'!$A$2:$A$290,'Line Yield'!Q$1,'Job Number'!$E$2:$E$290,'Line Yield'!$A$15,'Job Number'!$B$2:$B$290,'Line Yield'!$C16)</f>
        <v>0</v>
      </c>
      <c r="R16" s="5">
        <f>SUMIFS('Job Number'!$Q$2:$Q$290,'Job Number'!$A$2:$A$290,'Line Yield'!R$1,'Job Number'!$E$2:$E$290,'Line Yield'!$A$15,'Job Number'!$B$2:$B$290,'Line Yield'!$C16)</f>
        <v>0</v>
      </c>
      <c r="S16" s="5">
        <f>SUMIFS('Job Number'!$Q$2:$Q$290,'Job Number'!$A$2:$A$290,'Line Yield'!S$1,'Job Number'!$E$2:$E$290,'Line Yield'!$A$15,'Job Number'!$B$2:$B$290,'Line Yield'!$C16)</f>
        <v>0</v>
      </c>
      <c r="T16" s="5">
        <f>SUMIFS('Job Number'!$Q$2:$Q$290,'Job Number'!$A$2:$A$290,'Line Yield'!T$1,'Job Number'!$E$2:$E$290,'Line Yield'!$A$15,'Job Number'!$B$2:$B$290,'Line Yield'!$C16)</f>
        <v>0</v>
      </c>
      <c r="U16" s="5">
        <f>SUMIFS('Job Number'!$Q$2:$Q$290,'Job Number'!$A$2:$A$290,'Line Yield'!U$1,'Job Number'!$E$2:$E$290,'Line Yield'!$A$15,'Job Number'!$B$2:$B$290,'Line Yield'!$C16)</f>
        <v>0</v>
      </c>
      <c r="V16" s="5">
        <f>SUMIFS('Job Number'!$Q$2:$Q$290,'Job Number'!$A$2:$A$290,'Line Yield'!V$1,'Job Number'!$E$2:$E$290,'Line Yield'!$A$15,'Job Number'!$B$2:$B$290,'Line Yield'!$C16)</f>
        <v>0</v>
      </c>
      <c r="W16" s="5">
        <f>SUMIFS('Job Number'!$Q$2:$Q$290,'Job Number'!$A$2:$A$290,'Line Yield'!W$1,'Job Number'!$E$2:$E$290,'Line Yield'!$A$15,'Job Number'!$B$2:$B$290,'Line Yield'!$C16)</f>
        <v>0</v>
      </c>
      <c r="X16" s="5">
        <f>SUMIFS('Job Number'!$Q$2:$Q$290,'Job Number'!$A$2:$A$290,'Line Yield'!X$1,'Job Number'!$E$2:$E$290,'Line Yield'!$A$15,'Job Number'!$B$2:$B$290,'Line Yield'!$C16)</f>
        <v>0</v>
      </c>
      <c r="Y16" s="5">
        <f>SUMIFS('Job Number'!$Q$2:$Q$290,'Job Number'!$A$2:$A$290,'Line Yield'!Y$1,'Job Number'!$E$2:$E$290,'Line Yield'!$A$15,'Job Number'!$B$2:$B$290,'Line Yield'!$C16)</f>
        <v>0</v>
      </c>
      <c r="Z16" s="5">
        <f>SUMIFS('Job Number'!$Q$2:$Q$290,'Job Number'!$A$2:$A$290,'Line Yield'!Z$1,'Job Number'!$E$2:$E$290,'Line Yield'!$A$15,'Job Number'!$B$2:$B$290,'Line Yield'!$C16)</f>
        <v>0</v>
      </c>
      <c r="AA16" s="5">
        <f>SUMIFS('Job Number'!$Q$2:$Q$290,'Job Number'!$A$2:$A$290,'Line Yield'!AA$1,'Job Number'!$E$2:$E$290,'Line Yield'!$A$15,'Job Number'!$B$2:$B$290,'Line Yield'!$C16)</f>
        <v>0</v>
      </c>
      <c r="AB16" s="5">
        <f>SUMIFS('Job Number'!$Q$2:$Q$290,'Job Number'!$A$2:$A$290,'Line Yield'!AB$1,'Job Number'!$E$2:$E$290,'Line Yield'!$A$15,'Job Number'!$B$2:$B$290,'Line Yield'!$C16)</f>
        <v>0</v>
      </c>
      <c r="AC16" s="5">
        <f>SUMIFS('Job Number'!$Q$2:$Q$290,'Job Number'!$A$2:$A$290,'Line Yield'!AC$1,'Job Number'!$E$2:$E$290,'Line Yield'!$A$15,'Job Number'!$B$2:$B$290,'Line Yield'!$C16)</f>
        <v>0</v>
      </c>
      <c r="AD16" s="5">
        <f>SUMIFS('Job Number'!$Q$2:$Q$290,'Job Number'!$A$2:$A$290,'Line Yield'!AD$1,'Job Number'!$E$2:$E$290,'Line Yield'!$A$15,'Job Number'!$B$2:$B$290,'Line Yield'!$C16)</f>
        <v>0</v>
      </c>
      <c r="AE16" s="5">
        <f>SUMIFS('Job Number'!$Q$2:$Q$290,'Job Number'!$A$2:$A$290,'Line Yield'!AE$1,'Job Number'!$E$2:$E$290,'Line Yield'!$A$15,'Job Number'!$B$2:$B$290,'Line Yield'!$C16)</f>
        <v>0</v>
      </c>
      <c r="AF16" s="5">
        <f>SUMIFS('Job Number'!$Q$2:$Q$290,'Job Number'!$A$2:$A$290,'Line Yield'!AF$1,'Job Number'!$E$2:$E$290,'Line Yield'!$A$15,'Job Number'!$B$2:$B$290,'Line Yield'!$C16)</f>
        <v>0</v>
      </c>
      <c r="AG16" s="5">
        <f>SUMIFS('Job Number'!$Q$2:$Q$290,'Job Number'!$A$2:$A$290,'Line Yield'!AG$1,'Job Number'!$E$2:$E$290,'Line Yield'!$A$15,'Job Number'!$B$2:$B$290,'Line Yield'!$C16)</f>
        <v>0</v>
      </c>
      <c r="AH16" s="5">
        <f>SUMIFS('Job Number'!$Q$2:$Q$290,'Job Number'!$A$2:$A$290,'Line Yield'!AH$1,'Job Number'!$E$2:$E$290,'Line Yield'!$A$15,'Job Number'!$B$2:$B$290,'Line Yield'!$C16)</f>
        <v>0</v>
      </c>
    </row>
    <row r="18" spans="1:34">
      <c r="A18" s="61" t="str">
        <f>'Line Output'!A17</f>
        <v>W01-03000025</v>
      </c>
      <c r="B18" s="61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ht="14.25" customHeight="1">
      <c r="A19" s="69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Number'!$Q$2:$Q$290,'Job Number'!$A$2:$A$290,'Line Yield'!D$1,'Job Number'!$E$2:$E$290,'Line Yield'!$A$18,'Job Number'!$B$2:$B$290,'Line Yield'!$C19)</f>
        <v>0</v>
      </c>
      <c r="E19" s="5">
        <f>SUMIFS('Job Number'!$Q$2:$Q$290,'Job Number'!$A$2:$A$290,'Line Yield'!E$1,'Job Number'!$E$2:$E$290,'Line Yield'!$A$18,'Job Number'!$B$2:$B$290,'Line Yield'!$C19)</f>
        <v>0</v>
      </c>
      <c r="F19" s="5">
        <f>SUMIFS('Job Number'!$Q$2:$Q$290,'Job Number'!$A$2:$A$290,'Line Yield'!F$1,'Job Number'!$E$2:$E$290,'Line Yield'!$A$18,'Job Number'!$B$2:$B$290,'Line Yield'!$C19)</f>
        <v>0</v>
      </c>
      <c r="G19" s="5">
        <f>SUMIFS('Job Number'!$Q$2:$Q$290,'Job Number'!$A$2:$A$290,'Line Yield'!G$1,'Job Number'!$E$2:$E$290,'Line Yield'!$A$18,'Job Number'!$B$2:$B$290,'Line Yield'!$C19)</f>
        <v>0</v>
      </c>
      <c r="H19" s="5">
        <f>SUMIFS('Job Number'!$Q$2:$Q$290,'Job Number'!$A$2:$A$290,'Line Yield'!H$1,'Job Number'!$E$2:$E$290,'Line Yield'!$A$18,'Job Number'!$B$2:$B$290,'Line Yield'!$C19)</f>
        <v>0</v>
      </c>
      <c r="I19" s="5">
        <f>SUMIFS('Job Number'!$Q$2:$Q$290,'Job Number'!$A$2:$A$290,'Line Yield'!I$1,'Job Number'!$E$2:$E$290,'Line Yield'!$A$18,'Job Number'!$B$2:$B$290,'Line Yield'!$C19)</f>
        <v>0</v>
      </c>
      <c r="J19" s="5">
        <f>SUMIFS('Job Number'!$Q$2:$Q$290,'Job Number'!$A$2:$A$290,'Line Yield'!J$1,'Job Number'!$E$2:$E$290,'Line Yield'!$A$18,'Job Number'!$B$2:$B$290,'Line Yield'!$C19)</f>
        <v>0</v>
      </c>
      <c r="K19" s="5">
        <f>SUMIFS('Job Number'!$Q$2:$Q$290,'Job Number'!$A$2:$A$290,'Line Yield'!K$1,'Job Number'!$E$2:$E$290,'Line Yield'!$A$18,'Job Number'!$B$2:$B$290,'Line Yield'!$C19)</f>
        <v>0</v>
      </c>
      <c r="L19" s="5">
        <f>SUMIFS('Job Number'!$Q$2:$Q$290,'Job Number'!$A$2:$A$290,'Line Yield'!L$1,'Job Number'!$E$2:$E$290,'Line Yield'!$A$18,'Job Number'!$B$2:$B$290,'Line Yield'!$C19)</f>
        <v>0</v>
      </c>
      <c r="M19" s="5">
        <f>SUMIFS('Job Number'!$Q$2:$Q$290,'Job Number'!$A$2:$A$290,'Line Yield'!M$1,'Job Number'!$E$2:$E$290,'Line Yield'!$A$18,'Job Number'!$B$2:$B$290,'Line Yield'!$C19)</f>
        <v>0</v>
      </c>
      <c r="N19" s="5">
        <f>SUMIFS('Job Number'!$Q$2:$Q$290,'Job Number'!$A$2:$A$290,'Line Yield'!N$1,'Job Number'!$E$2:$E$290,'Line Yield'!$A$18,'Job Number'!$B$2:$B$290,'Line Yield'!$C19)</f>
        <v>0</v>
      </c>
      <c r="O19" s="5">
        <f>SUMIFS('Job Number'!$Q$2:$Q$290,'Job Number'!$A$2:$A$290,'Line Yield'!O$1,'Job Number'!$E$2:$E$290,'Line Yield'!$A$18,'Job Number'!$B$2:$B$290,'Line Yield'!$C19)</f>
        <v>0</v>
      </c>
      <c r="P19" s="5">
        <f>SUMIFS('Job Number'!$Q$2:$Q$290,'Job Number'!$A$2:$A$290,'Line Yield'!P$1,'Job Number'!$E$2:$E$290,'Line Yield'!$A$18,'Job Number'!$B$2:$B$290,'Line Yield'!$C19)</f>
        <v>0</v>
      </c>
      <c r="Q19" s="5">
        <f>SUMIFS('Job Number'!$Q$2:$Q$290,'Job Number'!$A$2:$A$290,'Line Yield'!Q$1,'Job Number'!$E$2:$E$290,'Line Yield'!$A$18,'Job Number'!$B$2:$B$290,'Line Yield'!$C19)</f>
        <v>0</v>
      </c>
      <c r="R19" s="5">
        <f>SUMIFS('Job Number'!$Q$2:$Q$290,'Job Number'!$A$2:$A$290,'Line Yield'!R$1,'Job Number'!$E$2:$E$290,'Line Yield'!$A$18,'Job Number'!$B$2:$B$290,'Line Yield'!$C19)</f>
        <v>0</v>
      </c>
      <c r="S19" s="5">
        <f>SUMIFS('Job Number'!$Q$2:$Q$290,'Job Number'!$A$2:$A$290,'Line Yield'!S$1,'Job Number'!$E$2:$E$290,'Line Yield'!$A$18,'Job Number'!$B$2:$B$290,'Line Yield'!$C19)</f>
        <v>0</v>
      </c>
      <c r="T19" s="5">
        <f>SUMIFS('Job Number'!$Q$2:$Q$290,'Job Number'!$A$2:$A$290,'Line Yield'!T$1,'Job Number'!$E$2:$E$290,'Line Yield'!$A$18,'Job Number'!$B$2:$B$290,'Line Yield'!$C19)</f>
        <v>0</v>
      </c>
      <c r="U19" s="5">
        <f>SUMIFS('Job Number'!$Q$2:$Q$290,'Job Number'!$A$2:$A$290,'Line Yield'!U$1,'Job Number'!$E$2:$E$290,'Line Yield'!$A$18,'Job Number'!$B$2:$B$290,'Line Yield'!$C19)</f>
        <v>0</v>
      </c>
      <c r="V19" s="5">
        <f>SUMIFS('Job Number'!$Q$2:$Q$290,'Job Number'!$A$2:$A$290,'Line Yield'!V$1,'Job Number'!$E$2:$E$290,'Line Yield'!$A$18,'Job Number'!$B$2:$B$290,'Line Yield'!$C19)</f>
        <v>0</v>
      </c>
      <c r="W19" s="5">
        <f>SUMIFS('Job Number'!$Q$2:$Q$290,'Job Number'!$A$2:$A$290,'Line Yield'!W$1,'Job Number'!$E$2:$E$290,'Line Yield'!$A$18,'Job Number'!$B$2:$B$290,'Line Yield'!$C19)</f>
        <v>0</v>
      </c>
      <c r="X19" s="5">
        <f>SUMIFS('Job Number'!$Q$2:$Q$290,'Job Number'!$A$2:$A$290,'Line Yield'!X$1,'Job Number'!$E$2:$E$290,'Line Yield'!$A$18,'Job Number'!$B$2:$B$290,'Line Yield'!$C19)</f>
        <v>0</v>
      </c>
      <c r="Y19" s="5">
        <f>SUMIFS('Job Number'!$Q$2:$Q$290,'Job Number'!$A$2:$A$290,'Line Yield'!Y$1,'Job Number'!$E$2:$E$290,'Line Yield'!$A$18,'Job Number'!$B$2:$B$290,'Line Yield'!$C19)</f>
        <v>0</v>
      </c>
      <c r="Z19" s="5">
        <f>SUMIFS('Job Number'!$Q$2:$Q$290,'Job Number'!$A$2:$A$290,'Line Yield'!Z$1,'Job Number'!$E$2:$E$290,'Line Yield'!$A$18,'Job Number'!$B$2:$B$290,'Line Yield'!$C19)</f>
        <v>0</v>
      </c>
      <c r="AA19" s="5">
        <f>SUMIFS('Job Number'!$Q$2:$Q$290,'Job Number'!$A$2:$A$290,'Line Yield'!AA$1,'Job Number'!$E$2:$E$290,'Line Yield'!$A$18,'Job Number'!$B$2:$B$290,'Line Yield'!$C19)</f>
        <v>0</v>
      </c>
      <c r="AB19" s="5">
        <f>SUMIFS('Job Number'!$Q$2:$Q$290,'Job Number'!$A$2:$A$290,'Line Yield'!AB$1,'Job Number'!$E$2:$E$290,'Line Yield'!$A$18,'Job Number'!$B$2:$B$290,'Line Yield'!$C19)</f>
        <v>0</v>
      </c>
      <c r="AC19" s="5">
        <f>SUMIFS('Job Number'!$Q$2:$Q$290,'Job Number'!$A$2:$A$290,'Line Yield'!AC$1,'Job Number'!$E$2:$E$290,'Line Yield'!$A$18,'Job Number'!$B$2:$B$290,'Line Yield'!$C19)</f>
        <v>0</v>
      </c>
      <c r="AD19" s="5">
        <f>SUMIFS('Job Number'!$Q$2:$Q$290,'Job Number'!$A$2:$A$290,'Line Yield'!AD$1,'Job Number'!$E$2:$E$290,'Line Yield'!$A$18,'Job Number'!$B$2:$B$290,'Line Yield'!$C19)</f>
        <v>0</v>
      </c>
      <c r="AE19" s="5">
        <f>SUMIFS('Job Number'!$Q$2:$Q$290,'Job Number'!$A$2:$A$290,'Line Yield'!AE$1,'Job Number'!$E$2:$E$290,'Line Yield'!$A$18,'Job Number'!$B$2:$B$290,'Line Yield'!$C19)</f>
        <v>0</v>
      </c>
      <c r="AF19" s="5">
        <f>SUMIFS('Job Number'!$Q$2:$Q$290,'Job Number'!$A$2:$A$290,'Line Yield'!AF$1,'Job Number'!$E$2:$E$290,'Line Yield'!$A$18,'Job Number'!$B$2:$B$290,'Line Yield'!$C19)</f>
        <v>0</v>
      </c>
      <c r="AG19" s="5">
        <f>SUMIFS('Job Number'!$Q$2:$Q$290,'Job Number'!$A$2:$A$290,'Line Yield'!AG$1,'Job Number'!$E$2:$E$290,'Line Yield'!$A$18,'Job Number'!$B$2:$B$290,'Line Yield'!$C19)</f>
        <v>0</v>
      </c>
      <c r="AH19" s="5">
        <f>SUMIFS('Job Number'!$Q$2:$Q$290,'Job Number'!$A$2:$A$290,'Line Yield'!AH$1,'Job Number'!$E$2:$E$290,'Line Yield'!$A$18,'Job Number'!$B$2:$B$290,'Line Yield'!$C19)</f>
        <v>0</v>
      </c>
    </row>
    <row r="20" spans="1:34">
      <c r="A20" s="69"/>
    </row>
    <row r="21" spans="1:34">
      <c r="A21" s="61" t="str">
        <f>'Line Output'!A20</f>
        <v>W01-03000024</v>
      </c>
      <c r="B21" s="61" t="str">
        <f>'Line Output'!B20</f>
        <v>0,260 A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ht="14.25" customHeight="1">
      <c r="A22" s="69"/>
      <c r="B22" s="5">
        <f>IFERROR(SUM(D22:AG22)/COUNTIF(D22:AG22,"&gt;0"),0)</f>
        <v>0</v>
      </c>
      <c r="C22" s="7" t="str">
        <f>'Line Output'!C21</f>
        <v>S01</v>
      </c>
      <c r="D22" s="5">
        <f>SUMIFS('Job Number'!$Q$2:$Q$290,'Job Number'!$A$2:$A$290,'Line Yield'!D$1,'Job Number'!$E$2:$E$290,'Line Yield'!$A$18,'Job Number'!$B$2:$B$290,'Line Yield'!$C22)</f>
        <v>0</v>
      </c>
      <c r="E22" s="5">
        <f>SUMIFS('Job Number'!$Q$2:$Q$290,'Job Number'!$A$2:$A$290,'Line Yield'!E$1,'Job Number'!$E$2:$E$290,'Line Yield'!$A$18,'Job Number'!$B$2:$B$290,'Line Yield'!$C22)</f>
        <v>0</v>
      </c>
      <c r="F22" s="5">
        <f>SUMIFS('Job Number'!$Q$2:$Q$290,'Job Number'!$A$2:$A$290,'Line Yield'!F$1,'Job Number'!$E$2:$E$290,'Line Yield'!$A$18,'Job Number'!$B$2:$B$290,'Line Yield'!$C22)</f>
        <v>0</v>
      </c>
      <c r="G22" s="5">
        <f>SUMIFS('Job Number'!$Q$2:$Q$290,'Job Number'!$A$2:$A$290,'Line Yield'!G$1,'Job Number'!$E$2:$E$290,'Line Yield'!$A$18,'Job Number'!$B$2:$B$290,'Line Yield'!$C22)</f>
        <v>0</v>
      </c>
      <c r="H22" s="5">
        <f>SUMIFS('Job Number'!$Q$2:$Q$290,'Job Number'!$A$2:$A$290,'Line Yield'!H$1,'Job Number'!$E$2:$E$290,'Line Yield'!$A$18,'Job Number'!$B$2:$B$290,'Line Yield'!$C22)</f>
        <v>0</v>
      </c>
      <c r="I22" s="5">
        <f>SUMIFS('Job Number'!$Q$2:$Q$290,'Job Number'!$A$2:$A$290,'Line Yield'!I$1,'Job Number'!$E$2:$E$290,'Line Yield'!$A$18,'Job Number'!$B$2:$B$290,'Line Yield'!$C22)</f>
        <v>0</v>
      </c>
      <c r="J22" s="5">
        <f>SUMIFS('Job Number'!$Q$2:$Q$290,'Job Number'!$A$2:$A$290,'Line Yield'!J$1,'Job Number'!$E$2:$E$290,'Line Yield'!$A$18,'Job Number'!$B$2:$B$290,'Line Yield'!$C22)</f>
        <v>0</v>
      </c>
      <c r="K22" s="5">
        <f>SUMIFS('Job Number'!$Q$2:$Q$290,'Job Number'!$A$2:$A$290,'Line Yield'!K$1,'Job Number'!$E$2:$E$290,'Line Yield'!$A$18,'Job Number'!$B$2:$B$290,'Line Yield'!$C22)</f>
        <v>0</v>
      </c>
      <c r="L22" s="5">
        <f>SUMIFS('Job Number'!$Q$2:$Q$290,'Job Number'!$A$2:$A$290,'Line Yield'!L$1,'Job Number'!$E$2:$E$290,'Line Yield'!$A$18,'Job Number'!$B$2:$B$290,'Line Yield'!$C22)</f>
        <v>0</v>
      </c>
      <c r="M22" s="5">
        <f>SUMIFS('Job Number'!$Q$2:$Q$290,'Job Number'!$A$2:$A$290,'Line Yield'!M$1,'Job Number'!$E$2:$E$290,'Line Yield'!$A$18,'Job Number'!$B$2:$B$290,'Line Yield'!$C22)</f>
        <v>0</v>
      </c>
      <c r="N22" s="5">
        <f>SUMIFS('Job Number'!$Q$2:$Q$290,'Job Number'!$A$2:$A$290,'Line Yield'!N$1,'Job Number'!$E$2:$E$290,'Line Yield'!$A$21,'Job Number'!$B$2:$B$290,'Line Yield'!$C22)</f>
        <v>0</v>
      </c>
      <c r="O22" s="5">
        <f>SUMIFS('Job Number'!$Q$2:$Q$290,'Job Number'!$A$2:$A$290,'Line Yield'!O$1,'Job Number'!$E$2:$E$290,'Line Yield'!$A$21,'Job Number'!$B$2:$B$290,'Line Yield'!$C22)</f>
        <v>0</v>
      </c>
      <c r="P22" s="5">
        <f>SUMIFS('Job Number'!$Q$2:$Q$290,'Job Number'!$A$2:$A$290,'Line Yield'!P$1,'Job Number'!$E$2:$E$290,'Line Yield'!$A$21,'Job Number'!$B$2:$B$290,'Line Yield'!$C22)</f>
        <v>0</v>
      </c>
      <c r="Q22" s="5">
        <f>SUMIFS('Job Number'!$Q$2:$Q$290,'Job Number'!$A$2:$A$290,'Line Yield'!Q$1,'Job Number'!$E$2:$E$290,'Line Yield'!$A$21,'Job Number'!$B$2:$B$290,'Line Yield'!$C22)</f>
        <v>0</v>
      </c>
      <c r="R22" s="5">
        <f>SUMIFS('Job Number'!$Q$2:$Q$290,'Job Number'!$A$2:$A$290,'Line Yield'!R$1,'Job Number'!$E$2:$E$290,'Line Yield'!$A$21,'Job Number'!$B$2:$B$290,'Line Yield'!$C22)</f>
        <v>0</v>
      </c>
      <c r="S22" s="5">
        <f>SUMIFS('Job Number'!$Q$2:$Q$290,'Job Number'!$A$2:$A$290,'Line Yield'!S$1,'Job Number'!$E$2:$E$290,'Line Yield'!$A$21,'Job Number'!$B$2:$B$290,'Line Yield'!$C22)</f>
        <v>0</v>
      </c>
      <c r="T22" s="5">
        <f>SUMIFS('Job Number'!$Q$2:$Q$290,'Job Number'!$A$2:$A$290,'Line Yield'!T$1,'Job Number'!$E$2:$E$290,'Line Yield'!$A$21,'Job Number'!$B$2:$B$290,'Line Yield'!$C22)</f>
        <v>0</v>
      </c>
      <c r="U22" s="5">
        <f>SUMIFS('Job Number'!$Q$2:$Q$290,'Job Number'!$A$2:$A$290,'Line Yield'!U$1,'Job Number'!$E$2:$E$290,'Line Yield'!$A$21,'Job Number'!$B$2:$B$290,'Line Yield'!$C22)</f>
        <v>0</v>
      </c>
      <c r="V22" s="5">
        <f>SUMIFS('Job Number'!$Q$2:$Q$290,'Job Number'!$A$2:$A$290,'Line Yield'!V$1,'Job Number'!$E$2:$E$290,'Line Yield'!$A$21,'Job Number'!$B$2:$B$290,'Line Yield'!$C22)</f>
        <v>0</v>
      </c>
      <c r="W22" s="5">
        <f>SUMIFS('Job Number'!$Q$2:$Q$290,'Job Number'!$A$2:$A$290,'Line Yield'!W$1,'Job Number'!$E$2:$E$290,'Line Yield'!$A$21,'Job Number'!$B$2:$B$290,'Line Yield'!$C22)</f>
        <v>0</v>
      </c>
      <c r="X22" s="5">
        <f>SUMIFS('Job Number'!$Q$2:$Q$290,'Job Number'!$A$2:$A$290,'Line Yield'!X$1,'Job Number'!$E$2:$E$290,'Line Yield'!$A$21,'Job Number'!$B$2:$B$290,'Line Yield'!$C22)</f>
        <v>0</v>
      </c>
      <c r="Y22" s="5">
        <f>SUMIFS('Job Number'!$Q$2:$Q$290,'Job Number'!$A$2:$A$290,'Line Yield'!Y$1,'Job Number'!$E$2:$E$290,'Line Yield'!$A$21,'Job Number'!$B$2:$B$290,'Line Yield'!$C22)</f>
        <v>0</v>
      </c>
      <c r="Z22" s="5">
        <f>SUMIFS('Job Number'!$Q$2:$Q$290,'Job Number'!$A$2:$A$290,'Line Yield'!Z$1,'Job Number'!$E$2:$E$290,'Line Yield'!$A$21,'Job Number'!$B$2:$B$290,'Line Yield'!$C22)</f>
        <v>0</v>
      </c>
      <c r="AA22" s="5">
        <f>SUMIFS('Job Number'!$Q$2:$Q$290,'Job Number'!$A$2:$A$290,'Line Yield'!AA$1,'Job Number'!$E$2:$E$290,'Line Yield'!$A$21,'Job Number'!$B$2:$B$290,'Line Yield'!$C22)</f>
        <v>0</v>
      </c>
      <c r="AB22" s="5">
        <f>SUMIFS('Job Number'!$Q$2:$Q$290,'Job Number'!$A$2:$A$290,'Line Yield'!AB$1,'Job Number'!$E$2:$E$290,'Line Yield'!$A$21,'Job Number'!$B$2:$B$290,'Line Yield'!$C22)</f>
        <v>0</v>
      </c>
      <c r="AC22" s="5">
        <f>SUMIFS('Job Number'!$Q$2:$Q$290,'Job Number'!$A$2:$A$290,'Line Yield'!AC$1,'Job Number'!$E$2:$E$290,'Line Yield'!$A$21,'Job Number'!$B$2:$B$290,'Line Yield'!$C22)</f>
        <v>0</v>
      </c>
      <c r="AD22" s="5">
        <f>SUMIFS('Job Number'!$Q$2:$Q$290,'Job Number'!$A$2:$A$290,'Line Yield'!AD$1,'Job Number'!$E$2:$E$290,'Line Yield'!$A$21,'Job Number'!$B$2:$B$290,'Line Yield'!$C22)</f>
        <v>0</v>
      </c>
      <c r="AE22" s="5">
        <f>SUMIFS('Job Number'!$Q$2:$Q$290,'Job Number'!$A$2:$A$290,'Line Yield'!AE$1,'Job Number'!$E$2:$E$290,'Line Yield'!$A$21,'Job Number'!$B$2:$B$290,'Line Yield'!$C22)</f>
        <v>0</v>
      </c>
      <c r="AF22" s="5">
        <f>SUMIFS('Job Number'!$Q$2:$Q$290,'Job Number'!$A$2:$A$290,'Line Yield'!AF$1,'Job Number'!$E$2:$E$290,'Line Yield'!$A$21,'Job Number'!$B$2:$B$290,'Line Yield'!$C22)</f>
        <v>0</v>
      </c>
      <c r="AG22" s="5">
        <f>SUMIFS('Job Number'!$Q$2:$Q$290,'Job Number'!$A$2:$A$290,'Line Yield'!AG$1,'Job Number'!$E$2:$E$290,'Line Yield'!$A$21,'Job Number'!$B$2:$B$290,'Line Yield'!$C22)</f>
        <v>0</v>
      </c>
      <c r="AH22" s="5">
        <f>SUMIFS('Job Number'!$Q$2:$Q$290,'Job Number'!$A$2:$A$290,'Line Yield'!AH$1,'Job Number'!$E$2:$E$290,'Line Yield'!$A$21,'Job Number'!$B$2:$B$290,'Line Yield'!$C22)</f>
        <v>0</v>
      </c>
    </row>
    <row r="23" spans="1:34">
      <c r="A23" s="69"/>
    </row>
    <row r="24" spans="1:34">
      <c r="A24" s="61" t="str">
        <f>'Line Output'!A23</f>
        <v>W01-03000032</v>
      </c>
      <c r="B24" s="61" t="str">
        <f>'Line Output'!B23</f>
        <v>0,320 A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ht="14.25" customHeight="1">
      <c r="A25" s="69"/>
      <c r="B25" s="5">
        <f>IFERROR(SUM(D25:AG25)/COUNTIF(D25:AG25,"&gt;0"),0)</f>
        <v>0</v>
      </c>
      <c r="C25" s="7" t="str">
        <f>'Line Output'!C24</f>
        <v>S01</v>
      </c>
      <c r="D25" s="5">
        <f>SUMIFS('Job Number'!$Q$2:$Q$290,'Job Number'!$A$2:$A$290,'Line Yield'!D$1,'Job Number'!$E$2:$E$290,'Line Yield'!$A$18,'Job Number'!$B$2:$B$290,'Line Yield'!$C25)</f>
        <v>0</v>
      </c>
      <c r="E25" s="5">
        <f>SUMIFS('Job Number'!$Q$2:$Q$290,'Job Number'!$A$2:$A$290,'Line Yield'!E$1,'Job Number'!$E$2:$E$290,'Line Yield'!$A$18,'Job Number'!$B$2:$B$290,'Line Yield'!$C25)</f>
        <v>0</v>
      </c>
      <c r="F25" s="5">
        <f>SUMIFS('Job Number'!$Q$2:$Q$290,'Job Number'!$A$2:$A$290,'Line Yield'!F$1,'Job Number'!$E$2:$E$290,'Line Yield'!$A$18,'Job Number'!$B$2:$B$290,'Line Yield'!$C25)</f>
        <v>0</v>
      </c>
      <c r="G25" s="5">
        <f>SUMIFS('Job Number'!$Q$2:$Q$290,'Job Number'!$A$2:$A$290,'Line Yield'!G$1,'Job Number'!$E$2:$E$290,'Line Yield'!$A$18,'Job Number'!$B$2:$B$290,'Line Yield'!$C25)</f>
        <v>0</v>
      </c>
      <c r="H25" s="5">
        <f>SUMIFS('Job Number'!$Q$2:$Q$290,'Job Number'!$A$2:$A$290,'Line Yield'!H$1,'Job Number'!$E$2:$E$290,'Line Yield'!$A$18,'Job Number'!$B$2:$B$290,'Line Yield'!$C25)</f>
        <v>0</v>
      </c>
      <c r="I25" s="5">
        <f>SUMIFS('Job Number'!$Q$2:$Q$290,'Job Number'!$A$2:$A$290,'Line Yield'!I$1,'Job Number'!$E$2:$E$290,'Line Yield'!$A$18,'Job Number'!$B$2:$B$290,'Line Yield'!$C25)</f>
        <v>0</v>
      </c>
      <c r="J25" s="5">
        <f>SUMIFS('Job Number'!$Q$2:$Q$290,'Job Number'!$A$2:$A$290,'Line Yield'!J$1,'Job Number'!$E$2:$E$290,'Line Yield'!$A$18,'Job Number'!$B$2:$B$290,'Line Yield'!$C25)</f>
        <v>0</v>
      </c>
      <c r="K25" s="5">
        <f>SUMIFS('Job Number'!$Q$2:$Q$290,'Job Number'!$A$2:$A$290,'Line Yield'!K$1,'Job Number'!$E$2:$E$290,'Line Yield'!$A$18,'Job Number'!$B$2:$B$290,'Line Yield'!$C25)</f>
        <v>0</v>
      </c>
      <c r="L25" s="5">
        <f>SUMIFS('Job Number'!$Q$2:$Q$290,'Job Number'!$A$2:$A$290,'Line Yield'!L$1,'Job Number'!$E$2:$E$290,'Line Yield'!$A$18,'Job Number'!$B$2:$B$290,'Line Yield'!$C25)</f>
        <v>0</v>
      </c>
      <c r="M25" s="5">
        <f>SUMIFS('Job Number'!$Q$2:$Q$290,'Job Number'!$A$2:$A$290,'Line Yield'!M$1,'Job Number'!$E$2:$E$290,'Line Yield'!$A$18,'Job Number'!$B$2:$B$290,'Line Yield'!$C25)</f>
        <v>0</v>
      </c>
      <c r="N25" s="5">
        <f>SUMIFS('Job Number'!$Q$2:$Q$290,'Job Number'!$A$2:$A$290,'Line Yield'!N$1,'Job Number'!$E$2:$E$290,'Line Yield'!$A$18,'Job Number'!$B$2:$B$290,'Line Yield'!$C25)</f>
        <v>0</v>
      </c>
      <c r="O25" s="5">
        <f>SUMIFS('Job Number'!$Q$2:$Q$290,'Job Number'!$A$2:$A$290,'Line Yield'!O$1,'Job Number'!$E$2:$E$290,'Line Yield'!$A$18,'Job Number'!$B$2:$B$290,'Line Yield'!$C25)</f>
        <v>0</v>
      </c>
      <c r="P25" s="5">
        <f>SUMIFS('Job Number'!$Q$2:$Q$290,'Job Number'!$A$2:$A$290,'Line Yield'!P$1,'Job Number'!$E$2:$E$290,'Line Yield'!$A$18,'Job Number'!$B$2:$B$290,'Line Yield'!$C25)</f>
        <v>0</v>
      </c>
      <c r="Q25" s="5">
        <f>SUMIFS('Job Number'!$Q$2:$Q$290,'Job Number'!$A$2:$A$290,'Line Yield'!Q$1,'Job Number'!$E$2:$E$290,'Line Yield'!$A$18,'Job Number'!$B$2:$B$290,'Line Yield'!$C25)</f>
        <v>0</v>
      </c>
      <c r="R25" s="5">
        <f>SUMIFS('Job Number'!$Q$2:$Q$290,'Job Number'!$A$2:$A$290,'Line Yield'!R$1,'Job Number'!$E$2:$E$290,'Line Yield'!$A$18,'Job Number'!$B$2:$B$290,'Line Yield'!$C25)</f>
        <v>0</v>
      </c>
      <c r="S25" s="5">
        <f>SUMIFS('Job Number'!$Q$2:$Q$290,'Job Number'!$A$2:$A$290,'Line Yield'!S$1,'Job Number'!$E$2:$E$290,'Line Yield'!$A$18,'Job Number'!$B$2:$B$290,'Line Yield'!$C25)</f>
        <v>0</v>
      </c>
      <c r="T25" s="5">
        <f>SUMIFS('Job Number'!$Q$2:$Q$290,'Job Number'!$A$2:$A$290,'Line Yield'!T$1,'Job Number'!$E$2:$E$290,'Line Yield'!$A$18,'Job Number'!$B$2:$B$290,'Line Yield'!$C25)</f>
        <v>0</v>
      </c>
      <c r="U25" s="5">
        <f>SUMIFS('Job Number'!$Q$2:$Q$290,'Job Number'!$A$2:$A$290,'Line Yield'!U$1,'Job Number'!$E$2:$E$290,'Line Yield'!$A$18,'Job Number'!$B$2:$B$290,'Line Yield'!$C25)</f>
        <v>0</v>
      </c>
      <c r="V25" s="5">
        <f>SUMIFS('Job Number'!$Q$2:$Q$290,'Job Number'!$A$2:$A$290,'Line Yield'!V$1,'Job Number'!$E$2:$E$290,'Line Yield'!$A$18,'Job Number'!$B$2:$B$290,'Line Yield'!$C25)</f>
        <v>0</v>
      </c>
      <c r="W25" s="5">
        <f>SUMIFS('Job Number'!$Q$2:$Q$290,'Job Number'!$A$2:$A$290,'Line Yield'!W$1,'Job Number'!$E$2:$E$290,'Line Yield'!$A$18,'Job Number'!$B$2:$B$290,'Line Yield'!$C25)</f>
        <v>0</v>
      </c>
      <c r="X25" s="5">
        <f>SUMIFS('Job Number'!$Q$2:$Q$290,'Job Number'!$A$2:$A$290,'Line Yield'!X$1,'Job Number'!$E$2:$E$290,'Line Yield'!$A$18,'Job Number'!$B$2:$B$290,'Line Yield'!$C25)</f>
        <v>0</v>
      </c>
      <c r="Y25" s="5">
        <f>SUMIFS('Job Number'!$Q$2:$Q$290,'Job Number'!$A$2:$A$290,'Line Yield'!Y$1,'Job Number'!$E$2:$E$290,'Line Yield'!$A$18,'Job Number'!$B$2:$B$290,'Line Yield'!$C25)</f>
        <v>0</v>
      </c>
      <c r="Z25" s="5">
        <f>SUMIFS('Job Number'!$Q$2:$Q$290,'Job Number'!$A$2:$A$290,'Line Yield'!Z$1,'Job Number'!$E$2:$E$290,'Line Yield'!$A$18,'Job Number'!$B$2:$B$290,'Line Yield'!$C25)</f>
        <v>0</v>
      </c>
      <c r="AA25" s="5">
        <f>SUMIFS('Job Number'!$Q$2:$Q$290,'Job Number'!$A$2:$A$290,'Line Yield'!AA$1,'Job Number'!$E$2:$E$290,'Line Yield'!$A$18,'Job Number'!$B$2:$B$290,'Line Yield'!$C25)</f>
        <v>0</v>
      </c>
      <c r="AB25" s="5">
        <f>SUMIFS('Job Number'!$Q$2:$Q$290,'Job Number'!$A$2:$A$290,'Line Yield'!AB$1,'Job Number'!$E$2:$E$290,'Line Yield'!$A$18,'Job Number'!$B$2:$B$290,'Line Yield'!$C25)</f>
        <v>0</v>
      </c>
      <c r="AC25" s="5">
        <f>SUMIFS('Job Number'!$Q$2:$Q$290,'Job Number'!$A$2:$A$290,'Line Yield'!AC$1,'Job Number'!$E$2:$E$290,'Line Yield'!$A$18,'Job Number'!$B$2:$B$290,'Line Yield'!$C25)</f>
        <v>0</v>
      </c>
      <c r="AD25" s="5">
        <f>SUMIFS('Job Number'!$Q$2:$Q$290,'Job Number'!$A$2:$A$290,'Line Yield'!AD$1,'Job Number'!$E$2:$E$290,'Line Yield'!$A$18,'Job Number'!$B$2:$B$290,'Line Yield'!$C25)</f>
        <v>0</v>
      </c>
      <c r="AE25" s="5">
        <f>SUMIFS('Job Number'!$Q$2:$Q$290,'Job Number'!$A$2:$A$290,'Line Yield'!AE$1,'Job Number'!$E$2:$E$290,'Line Yield'!$A$18,'Job Number'!$B$2:$B$290,'Line Yield'!$C25)</f>
        <v>0</v>
      </c>
      <c r="AF25" s="5">
        <f>SUMIFS('Job Number'!$Q$2:$Q$290,'Job Number'!$A$2:$A$290,'Line Yield'!AF$1,'Job Number'!$E$2:$E$290,'Line Yield'!$A$18,'Job Number'!$B$2:$B$290,'Line Yield'!$C25)</f>
        <v>0</v>
      </c>
      <c r="AG25" s="5">
        <f>SUMIFS('Job Number'!$Q$2:$Q$290,'Job Number'!$A$2:$A$290,'Line Yield'!AG$1,'Job Number'!$E$2:$E$290,'Line Yield'!$A$18,'Job Number'!$B$2:$B$290,'Line Yield'!$C25)</f>
        <v>0</v>
      </c>
      <c r="AH25" s="5">
        <f>SUMIFS('Job Number'!$Q$2:$Q$290,'Job Number'!$A$2:$A$290,'Line Yield'!AH$1,'Job Number'!$E$2:$E$290,'Line Yield'!$A$18,'Job Number'!$B$2:$B$290,'Line Yield'!$C25)</f>
        <v>0</v>
      </c>
    </row>
    <row r="26" spans="1:34">
      <c r="A26" s="69"/>
    </row>
    <row r="27" spans="1:34">
      <c r="A27" s="61" t="str">
        <f>'Line Output'!A26</f>
        <v>W01-04040001</v>
      </c>
      <c r="B27" s="61" t="str">
        <f>'Line Output'!B26</f>
        <v>0,080 UEW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4.25" customHeight="1">
      <c r="A28" s="69"/>
      <c r="B28" s="5">
        <f>IFERROR(SUM(D28:AG28)/COUNTIF(D28:AG28,"&gt;0"),0)</f>
        <v>0</v>
      </c>
      <c r="C28" s="7" t="str">
        <f>'Line Output'!C27</f>
        <v>S01</v>
      </c>
      <c r="D28" s="5">
        <f>SUMIFS('Job Number'!$Q$2:$Q$290,'Job Number'!$A$2:$A$290,'Line Yield'!D$1,'Job Number'!$E$2:$E$290,'Line Yield'!$A$27,'Job Number'!$B$2:$B$290,'Line Yield'!$C28)</f>
        <v>0</v>
      </c>
      <c r="E28" s="5">
        <f>SUMIFS('Job Number'!$Q$2:$Q$290,'Job Number'!$A$2:$A$290,'Line Yield'!E$1,'Job Number'!$E$2:$E$290,'Line Yield'!$A$27,'Job Number'!$B$2:$B$290,'Line Yield'!$C28)</f>
        <v>0</v>
      </c>
      <c r="F28" s="5">
        <f>SUMIFS('Job Number'!$Q$2:$Q$290,'Job Number'!$A$2:$A$290,'Line Yield'!F$1,'Job Number'!$E$2:$E$290,'Line Yield'!$A$27,'Job Number'!$B$2:$B$290,'Line Yield'!$C28)</f>
        <v>0</v>
      </c>
      <c r="G28" s="5">
        <f>SUMIFS('Job Number'!$Q$2:$Q$290,'Job Number'!$A$2:$A$290,'Line Yield'!G$1,'Job Number'!$E$2:$E$290,'Line Yield'!$A$27,'Job Number'!$B$2:$B$290,'Line Yield'!$C28)</f>
        <v>0</v>
      </c>
      <c r="H28" s="5">
        <f>SUMIFS('Job Number'!$Q$2:$Q$290,'Job Number'!$A$2:$A$290,'Line Yield'!H$1,'Job Number'!$E$2:$E$290,'Line Yield'!$A$27,'Job Number'!$B$2:$B$290,'Line Yield'!$C28)</f>
        <v>0</v>
      </c>
      <c r="I28" s="5">
        <f>SUMIFS('Job Number'!$Q$2:$Q$290,'Job Number'!$A$2:$A$290,'Line Yield'!I$1,'Job Number'!$E$2:$E$290,'Line Yield'!$A$27,'Job Number'!$B$2:$B$290,'Line Yield'!$C28)</f>
        <v>0</v>
      </c>
      <c r="J28" s="5">
        <f>SUMIFS('Job Number'!$Q$2:$Q$290,'Job Number'!$A$2:$A$290,'Line Yield'!J$1,'Job Number'!$E$2:$E$290,'Line Yield'!$A$27,'Job Number'!$B$2:$B$290,'Line Yield'!$C28)</f>
        <v>0</v>
      </c>
      <c r="K28" s="5">
        <f>SUMIFS('Job Number'!$Q$2:$Q$290,'Job Number'!$A$2:$A$290,'Line Yield'!K$1,'Job Number'!$E$2:$E$290,'Line Yield'!$A$27,'Job Number'!$B$2:$B$290,'Line Yield'!$C28)</f>
        <v>0</v>
      </c>
      <c r="L28" s="5">
        <f>SUMIFS('Job Number'!$Q$2:$Q$290,'Job Number'!$A$2:$A$290,'Line Yield'!L$1,'Job Number'!$E$2:$E$290,'Line Yield'!$A$27,'Job Number'!$B$2:$B$290,'Line Yield'!$C28)</f>
        <v>0</v>
      </c>
      <c r="M28" s="5">
        <f>SUMIFS('Job Number'!$Q$2:$Q$290,'Job Number'!$A$2:$A$290,'Line Yield'!M$1,'Job Number'!$E$2:$E$290,'Line Yield'!$A$27,'Job Number'!$B$2:$B$290,'Line Yield'!$C28)</f>
        <v>0</v>
      </c>
      <c r="N28" s="5">
        <f>SUMIFS('Job Number'!$Q$2:$Q$290,'Job Number'!$A$2:$A$290,'Line Yield'!N$1,'Job Number'!$E$2:$E$290,'Line Yield'!$A$27,'Job Number'!$B$2:$B$290,'Line Yield'!$C28)</f>
        <v>0</v>
      </c>
      <c r="O28" s="5">
        <f>SUMIFS('Job Number'!$Q$2:$Q$290,'Job Number'!$A$2:$A$290,'Line Yield'!O$1,'Job Number'!$E$2:$E$290,'Line Yield'!$A$27,'Job Number'!$B$2:$B$290,'Line Yield'!$C28)</f>
        <v>0</v>
      </c>
      <c r="P28" s="5">
        <f>SUMIFS('Job Number'!$Q$2:$Q$290,'Job Number'!$A$2:$A$290,'Line Yield'!P$1,'Job Number'!$E$2:$E$290,'Line Yield'!$A$27,'Job Number'!$B$2:$B$290,'Line Yield'!$C28)</f>
        <v>0</v>
      </c>
      <c r="Q28" s="5">
        <f>SUMIFS('Job Number'!$Q$2:$Q$290,'Job Number'!$A$2:$A$290,'Line Yield'!Q$1,'Job Number'!$E$2:$E$290,'Line Yield'!$A$27,'Job Number'!$B$2:$B$290,'Line Yield'!$C28)</f>
        <v>0</v>
      </c>
      <c r="R28" s="5">
        <f>SUMIFS('Job Number'!$Q$2:$Q$290,'Job Number'!$A$2:$A$290,'Line Yield'!R$1,'Job Number'!$E$2:$E$290,'Line Yield'!$A$27,'Job Number'!$B$2:$B$290,'Line Yield'!$C28)</f>
        <v>0</v>
      </c>
      <c r="S28" s="5">
        <f>SUMIFS('Job Number'!$Q$2:$Q$290,'Job Number'!$A$2:$A$290,'Line Yield'!S$1,'Job Number'!$E$2:$E$290,'Line Yield'!$A$27,'Job Number'!$B$2:$B$290,'Line Yield'!$C28)</f>
        <v>0</v>
      </c>
      <c r="T28" s="5">
        <f>SUMIFS('Job Number'!$Q$2:$Q$290,'Job Number'!$A$2:$A$290,'Line Yield'!T$1,'Job Number'!$E$2:$E$290,'Line Yield'!$A$27,'Job Number'!$B$2:$B$290,'Line Yield'!$C28)</f>
        <v>0</v>
      </c>
      <c r="U28" s="5">
        <f>SUMIFS('Job Number'!$Q$2:$Q$290,'Job Number'!$A$2:$A$290,'Line Yield'!U$1,'Job Number'!$E$2:$E$290,'Line Yield'!$A$27,'Job Number'!$B$2:$B$290,'Line Yield'!$C28)</f>
        <v>0</v>
      </c>
      <c r="V28" s="5">
        <f>SUMIFS('Job Number'!$Q$2:$Q$290,'Job Number'!$A$2:$A$290,'Line Yield'!V$1,'Job Number'!$E$2:$E$290,'Line Yield'!$A$27,'Job Number'!$B$2:$B$290,'Line Yield'!$C28)</f>
        <v>0</v>
      </c>
      <c r="W28" s="5">
        <f>SUMIFS('Job Number'!$Q$2:$Q$290,'Job Number'!$A$2:$A$290,'Line Yield'!W$1,'Job Number'!$E$2:$E$290,'Line Yield'!$A$27,'Job Number'!$B$2:$B$290,'Line Yield'!$C28)</f>
        <v>0</v>
      </c>
      <c r="X28" s="5">
        <f>SUMIFS('Job Number'!$Q$2:$Q$290,'Job Number'!$A$2:$A$290,'Line Yield'!X$1,'Job Number'!$E$2:$E$290,'Line Yield'!$A$27,'Job Number'!$B$2:$B$290,'Line Yield'!$C28)</f>
        <v>0</v>
      </c>
      <c r="Y28" s="5">
        <f>SUMIFS('Job Number'!$Q$2:$Q$290,'Job Number'!$A$2:$A$290,'Line Yield'!Y$1,'Job Number'!$E$2:$E$290,'Line Yield'!$A$27,'Job Number'!$B$2:$B$290,'Line Yield'!$C28)</f>
        <v>0</v>
      </c>
      <c r="Z28" s="5">
        <f>SUMIFS('Job Number'!$Q$2:$Q$290,'Job Number'!$A$2:$A$290,'Line Yield'!Z$1,'Job Number'!$E$2:$E$290,'Line Yield'!$A$27,'Job Number'!$B$2:$B$290,'Line Yield'!$C28)</f>
        <v>0</v>
      </c>
      <c r="AA28" s="5">
        <f>SUMIFS('Job Number'!$Q$2:$Q$290,'Job Number'!$A$2:$A$290,'Line Yield'!AA$1,'Job Number'!$E$2:$E$290,'Line Yield'!$A$27,'Job Number'!$B$2:$B$290,'Line Yield'!$C28)</f>
        <v>0</v>
      </c>
      <c r="AB28" s="5">
        <f>SUMIFS('Job Number'!$Q$2:$Q$290,'Job Number'!$A$2:$A$290,'Line Yield'!AB$1,'Job Number'!$E$2:$E$290,'Line Yield'!$A$27,'Job Number'!$B$2:$B$290,'Line Yield'!$C28)</f>
        <v>0</v>
      </c>
      <c r="AC28" s="5">
        <f>SUMIFS('Job Number'!$Q$2:$Q$290,'Job Number'!$A$2:$A$290,'Line Yield'!AC$1,'Job Number'!$E$2:$E$290,'Line Yield'!$A$27,'Job Number'!$B$2:$B$290,'Line Yield'!$C28)</f>
        <v>0</v>
      </c>
      <c r="AD28" s="5">
        <f>SUMIFS('Job Number'!$Q$2:$Q$290,'Job Number'!$A$2:$A$290,'Line Yield'!AD$1,'Job Number'!$E$2:$E$290,'Line Yield'!$A$27,'Job Number'!$B$2:$B$290,'Line Yield'!$C28)</f>
        <v>0</v>
      </c>
      <c r="AE28" s="5">
        <f>SUMIFS('Job Number'!$Q$2:$Q$290,'Job Number'!$A$2:$A$290,'Line Yield'!AE$1,'Job Number'!$E$2:$E$290,'Line Yield'!$A$27,'Job Number'!$B$2:$B$290,'Line Yield'!$C28)</f>
        <v>0</v>
      </c>
      <c r="AF28" s="5">
        <f>SUMIFS('Job Number'!$Q$2:$Q$290,'Job Number'!$A$2:$A$290,'Line Yield'!AF$1,'Job Number'!$E$2:$E$290,'Line Yield'!$A$27,'Job Number'!$B$2:$B$290,'Line Yield'!$C28)</f>
        <v>0</v>
      </c>
      <c r="AG28" s="5">
        <f>SUMIFS('Job Number'!$Q$2:$Q$290,'Job Number'!$A$2:$A$290,'Line Yield'!AG$1,'Job Number'!$E$2:$E$290,'Line Yield'!$A$27,'Job Number'!$B$2:$B$290,'Line Yield'!$C28)</f>
        <v>0</v>
      </c>
      <c r="AH28" s="5">
        <f>SUMIFS('Job Number'!$Q$2:$Q$290,'Job Number'!$A$2:$A$290,'Line Yield'!AH$1,'Job Number'!$E$2:$E$290,'Line Yield'!$A$27,'Job Number'!$B$2:$B$290,'Line Yield'!$C28)</f>
        <v>0</v>
      </c>
    </row>
    <row r="29" spans="1:34">
      <c r="A29" s="69"/>
    </row>
    <row r="30" spans="1:34">
      <c r="A30" s="61" t="str">
        <f>'Line Output'!A29</f>
        <v>W01-04040011-Y</v>
      </c>
      <c r="B30" s="61" t="str">
        <f>'Line Output'!B29</f>
        <v>0,080 T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4.25" customHeight="1">
      <c r="A31" s="69"/>
      <c r="B31" s="5">
        <f>IFERROR(SUM(D31:AG31)/COUNTIF(D31:AG31,"&gt;0"),0)</f>
        <v>0</v>
      </c>
      <c r="C31" s="7" t="str">
        <f>'Line Output'!C30</f>
        <v>S01</v>
      </c>
      <c r="D31" s="5">
        <f>SUMIFS('Job Number'!$Q$2:$Q$290,'Job Number'!$A$2:$A$290,'Line Yield'!D$1,'Job Number'!$E$2:$E$290,'Line Yield'!$A$30,'Job Number'!$B$2:$B$290,'Line Yield'!$C31)</f>
        <v>0</v>
      </c>
      <c r="E31" s="5">
        <f>SUMIFS('Job Number'!$Q$2:$Q$290,'Job Number'!$A$2:$A$290,'Line Yield'!E$1,'Job Number'!$E$2:$E$290,'Line Yield'!$A$30,'Job Number'!$B$2:$B$290,'Line Yield'!$C31)</f>
        <v>0</v>
      </c>
      <c r="F31" s="5">
        <f>SUMIFS('Job Number'!$Q$2:$Q$290,'Job Number'!$A$2:$A$290,'Line Yield'!F$1,'Job Number'!$E$2:$E$290,'Line Yield'!$A$30,'Job Number'!$B$2:$B$290,'Line Yield'!$C31)</f>
        <v>0</v>
      </c>
      <c r="G31" s="5">
        <f>SUMIFS('Job Number'!$Q$2:$Q$290,'Job Number'!$A$2:$A$290,'Line Yield'!G$1,'Job Number'!$E$2:$E$290,'Line Yield'!$A$30,'Job Number'!$B$2:$B$290,'Line Yield'!$C31)</f>
        <v>0</v>
      </c>
      <c r="H31" s="5">
        <f>SUMIFS('Job Number'!$Q$2:$Q$290,'Job Number'!$A$2:$A$290,'Line Yield'!H$1,'Job Number'!$E$2:$E$290,'Line Yield'!$A$30,'Job Number'!$B$2:$B$290,'Line Yield'!$C31)</f>
        <v>0</v>
      </c>
      <c r="I31" s="5">
        <f>SUMIFS('Job Number'!$Q$2:$Q$290,'Job Number'!$A$2:$A$290,'Line Yield'!I$1,'Job Number'!$E$2:$E$290,'Line Yield'!$A$30,'Job Number'!$B$2:$B$290,'Line Yield'!$C31)</f>
        <v>0</v>
      </c>
      <c r="J31" s="5">
        <f>SUMIFS('Job Number'!$Q$2:$Q$290,'Job Number'!$A$2:$A$290,'Line Yield'!J$1,'Job Number'!$E$2:$E$290,'Line Yield'!$A$30,'Job Number'!$B$2:$B$290,'Line Yield'!$C31)</f>
        <v>0</v>
      </c>
      <c r="K31" s="5">
        <f>SUMIFS('Job Number'!$Q$2:$Q$290,'Job Number'!$A$2:$A$290,'Line Yield'!K$1,'Job Number'!$E$2:$E$290,'Line Yield'!$A$30,'Job Number'!$B$2:$B$290,'Line Yield'!$C31)</f>
        <v>0</v>
      </c>
      <c r="L31" s="5">
        <f>SUMIFS('Job Number'!$Q$2:$Q$290,'Job Number'!$A$2:$A$290,'Line Yield'!L$1,'Job Number'!$E$2:$E$290,'Line Yield'!$A$30,'Job Number'!$B$2:$B$290,'Line Yield'!$C31)</f>
        <v>0</v>
      </c>
      <c r="M31" s="5">
        <f>SUMIFS('Job Number'!$Q$2:$Q$290,'Job Number'!$A$2:$A$290,'Line Yield'!M$1,'Job Number'!$E$2:$E$290,'Line Yield'!$A$30,'Job Number'!$B$2:$B$290,'Line Yield'!$C31)</f>
        <v>0</v>
      </c>
      <c r="N31" s="5">
        <f>SUMIFS('Job Number'!$Q$2:$Q$290,'Job Number'!$A$2:$A$290,'Line Yield'!N$1,'Job Number'!$E$2:$E$290,'Line Yield'!$A$30,'Job Number'!$B$2:$B$290,'Line Yield'!$C31)</f>
        <v>0</v>
      </c>
      <c r="O31" s="5">
        <f>SUMIFS('Job Number'!$Q$2:$Q$290,'Job Number'!$A$2:$A$290,'Line Yield'!O$1,'Job Number'!$E$2:$E$290,'Line Yield'!$A$30,'Job Number'!$B$2:$B$290,'Line Yield'!$C31)</f>
        <v>0</v>
      </c>
      <c r="P31" s="5">
        <f>SUMIFS('Job Number'!$Q$2:$Q$290,'Job Number'!$A$2:$A$290,'Line Yield'!P$1,'Job Number'!$E$2:$E$290,'Line Yield'!$A$30,'Job Number'!$B$2:$B$290,'Line Yield'!$C31)</f>
        <v>0</v>
      </c>
      <c r="Q31" s="5">
        <f>SUMIFS('Job Number'!$Q$2:$Q$290,'Job Number'!$A$2:$A$290,'Line Yield'!Q$1,'Job Number'!$E$2:$E$290,'Line Yield'!$A$30,'Job Number'!$B$2:$B$290,'Line Yield'!$C31)</f>
        <v>0</v>
      </c>
      <c r="R31" s="5">
        <f>SUMIFS('Job Number'!$Q$2:$Q$290,'Job Number'!$A$2:$A$290,'Line Yield'!R$1,'Job Number'!$E$2:$E$290,'Line Yield'!$A$30,'Job Number'!$B$2:$B$290,'Line Yield'!$C31)</f>
        <v>0</v>
      </c>
      <c r="S31" s="5">
        <f>SUMIFS('Job Number'!$Q$2:$Q$290,'Job Number'!$A$2:$A$290,'Line Yield'!S$1,'Job Number'!$E$2:$E$290,'Line Yield'!$A$30,'Job Number'!$B$2:$B$290,'Line Yield'!$C31)</f>
        <v>0</v>
      </c>
      <c r="T31" s="5">
        <f>SUMIFS('Job Number'!$Q$2:$Q$290,'Job Number'!$A$2:$A$290,'Line Yield'!T$1,'Job Number'!$E$2:$E$290,'Line Yield'!$A$30,'Job Number'!$B$2:$B$290,'Line Yield'!$C31)</f>
        <v>0</v>
      </c>
      <c r="U31" s="5">
        <f>SUMIFS('Job Number'!$Q$2:$Q$290,'Job Number'!$A$2:$A$290,'Line Yield'!U$1,'Job Number'!$E$2:$E$290,'Line Yield'!$A$30,'Job Number'!$B$2:$B$290,'Line Yield'!$C31)</f>
        <v>0</v>
      </c>
      <c r="V31" s="5">
        <f>SUMIFS('Job Number'!$Q$2:$Q$290,'Job Number'!$A$2:$A$290,'Line Yield'!V$1,'Job Number'!$E$2:$E$290,'Line Yield'!$A$30,'Job Number'!$B$2:$B$290,'Line Yield'!$C31)</f>
        <v>0</v>
      </c>
      <c r="W31" s="5">
        <f>SUMIFS('Job Number'!$Q$2:$Q$290,'Job Number'!$A$2:$A$290,'Line Yield'!W$1,'Job Number'!$E$2:$E$290,'Line Yield'!$A$30,'Job Number'!$B$2:$B$290,'Line Yield'!$C31)</f>
        <v>0</v>
      </c>
      <c r="X31" s="5">
        <f>SUMIFS('Job Number'!$Q$2:$Q$290,'Job Number'!$A$2:$A$290,'Line Yield'!X$1,'Job Number'!$E$2:$E$290,'Line Yield'!$A$30,'Job Number'!$B$2:$B$290,'Line Yield'!$C31)</f>
        <v>0</v>
      </c>
      <c r="Y31" s="5">
        <f>SUMIFS('Job Number'!$Q$2:$Q$290,'Job Number'!$A$2:$A$290,'Line Yield'!Y$1,'Job Number'!$E$2:$E$290,'Line Yield'!$A$30,'Job Number'!$B$2:$B$290,'Line Yield'!$C31)</f>
        <v>0</v>
      </c>
      <c r="Z31" s="5">
        <f>SUMIFS('Job Number'!$Q$2:$Q$290,'Job Number'!$A$2:$A$290,'Line Yield'!Z$1,'Job Number'!$E$2:$E$290,'Line Yield'!$A$30,'Job Number'!$B$2:$B$290,'Line Yield'!$C31)</f>
        <v>0</v>
      </c>
      <c r="AA31" s="5">
        <f>SUMIFS('Job Number'!$Q$2:$Q$290,'Job Number'!$A$2:$A$290,'Line Yield'!AA$1,'Job Number'!$E$2:$E$290,'Line Yield'!$A$30,'Job Number'!$B$2:$B$290,'Line Yield'!$C31)</f>
        <v>0</v>
      </c>
      <c r="AB31" s="5">
        <f>SUMIFS('Job Number'!$Q$2:$Q$290,'Job Number'!$A$2:$A$290,'Line Yield'!AB$1,'Job Number'!$E$2:$E$290,'Line Yield'!$A$30,'Job Number'!$B$2:$B$290,'Line Yield'!$C31)</f>
        <v>0</v>
      </c>
      <c r="AC31" s="5">
        <f>SUMIFS('Job Number'!$Q$2:$Q$290,'Job Number'!$A$2:$A$290,'Line Yield'!AC$1,'Job Number'!$E$2:$E$290,'Line Yield'!$A$30,'Job Number'!$B$2:$B$290,'Line Yield'!$C31)</f>
        <v>0</v>
      </c>
      <c r="AD31" s="5">
        <f>SUMIFS('Job Number'!$Q$2:$Q$290,'Job Number'!$A$2:$A$290,'Line Yield'!AD$1,'Job Number'!$E$2:$E$290,'Line Yield'!$A$30,'Job Number'!$B$2:$B$290,'Line Yield'!$C31)</f>
        <v>0</v>
      </c>
      <c r="AE31" s="5">
        <f>SUMIFS('Job Number'!$Q$2:$Q$290,'Job Number'!$A$2:$A$290,'Line Yield'!AE$1,'Job Number'!$E$2:$E$290,'Line Yield'!$A$30,'Job Number'!$B$2:$B$290,'Line Yield'!$C31)</f>
        <v>0</v>
      </c>
      <c r="AF31" s="5">
        <f>SUMIFS('Job Number'!$Q$2:$Q$290,'Job Number'!$A$2:$A$290,'Line Yield'!AF$1,'Job Number'!$E$2:$E$290,'Line Yield'!$A$30,'Job Number'!$B$2:$B$290,'Line Yield'!$C31)</f>
        <v>0</v>
      </c>
      <c r="AG31" s="5">
        <f>SUMIFS('Job Number'!$Q$2:$Q$290,'Job Number'!$A$2:$A$290,'Line Yield'!AG$1,'Job Number'!$E$2:$E$290,'Line Yield'!$A$30,'Job Number'!$B$2:$B$290,'Line Yield'!$C31)</f>
        <v>0</v>
      </c>
      <c r="AH31" s="5">
        <f>SUMIFS('Job Number'!$Q$2:$Q$290,'Job Number'!$A$2:$A$290,'Line Yield'!AH$1,'Job Number'!$E$2:$E$290,'Line Yield'!$A$30,'Job Number'!$B$2:$B$290,'Line Yield'!$C31)</f>
        <v>0</v>
      </c>
    </row>
    <row r="32" spans="1:34">
      <c r="A32" s="69"/>
    </row>
    <row r="33" spans="1:34">
      <c r="A33" s="61" t="str">
        <f>'Line Output'!A32</f>
        <v>W01-04040013-Y</v>
      </c>
      <c r="B33" s="61" t="str">
        <f>'Line Output'!B32</f>
        <v>0,254 T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4.25" customHeight="1">
      <c r="A34" s="69"/>
      <c r="B34" s="5">
        <f>IFERROR(SUM(D34:AG34)/COUNTIF(D34:AG34,"&gt;0"),0)</f>
        <v>0</v>
      </c>
      <c r="C34" s="7" t="str">
        <f>'Line Output'!C33</f>
        <v>S01</v>
      </c>
      <c r="D34" s="5">
        <f>SUMIFS('Job Number'!$Q$2:$Q$290,'Job Number'!$A$2:$A$290,'Line Yield'!D$1,'Job Number'!$E$2:$E$290,'Line Yield'!$A$33,'Job Number'!$B$2:$B$290,'Line Yield'!$C34)</f>
        <v>0</v>
      </c>
      <c r="E34" s="5">
        <f>SUMIFS('Job Number'!$Q$2:$Q$290,'Job Number'!$A$2:$A$290,'Line Yield'!E$1,'Job Number'!$E$2:$E$290,'Line Yield'!$A$33,'Job Number'!$B$2:$B$290,'Line Yield'!$C34)</f>
        <v>0</v>
      </c>
      <c r="F34" s="5">
        <f>SUMIFS('Job Number'!$Q$2:$Q$290,'Job Number'!$A$2:$A$290,'Line Yield'!F$1,'Job Number'!$E$2:$E$290,'Line Yield'!$A$33,'Job Number'!$B$2:$B$290,'Line Yield'!$C34)</f>
        <v>0</v>
      </c>
      <c r="G34" s="5">
        <f>SUMIFS('Job Number'!$Q$2:$Q$290,'Job Number'!$A$2:$A$290,'Line Yield'!G$1,'Job Number'!$E$2:$E$290,'Line Yield'!$A$33,'Job Number'!$B$2:$B$290,'Line Yield'!$C34)</f>
        <v>0</v>
      </c>
      <c r="H34" s="5">
        <f>SUMIFS('Job Number'!$Q$2:$Q$290,'Job Number'!$A$2:$A$290,'Line Yield'!H$1,'Job Number'!$E$2:$E$290,'Line Yield'!$A$33,'Job Number'!$B$2:$B$290,'Line Yield'!$C34)</f>
        <v>0</v>
      </c>
      <c r="I34" s="5">
        <f>SUMIFS('Job Number'!$Q$2:$Q$290,'Job Number'!$A$2:$A$290,'Line Yield'!I$1,'Job Number'!$E$2:$E$290,'Line Yield'!$A$33,'Job Number'!$B$2:$B$290,'Line Yield'!$C34)</f>
        <v>0</v>
      </c>
      <c r="J34" s="5">
        <f>SUMIFS('Job Number'!$Q$2:$Q$290,'Job Number'!$A$2:$A$290,'Line Yield'!J$1,'Job Number'!$E$2:$E$290,'Line Yield'!$A$33,'Job Number'!$B$2:$B$290,'Line Yield'!$C34)</f>
        <v>0</v>
      </c>
      <c r="K34" s="5">
        <f>SUMIFS('Job Number'!$Q$2:$Q$290,'Job Number'!$A$2:$A$290,'Line Yield'!K$1,'Job Number'!$E$2:$E$290,'Line Yield'!$A$33,'Job Number'!$B$2:$B$290,'Line Yield'!$C34)</f>
        <v>0</v>
      </c>
      <c r="L34" s="5">
        <f>SUMIFS('Job Number'!$Q$2:$Q$290,'Job Number'!$A$2:$A$290,'Line Yield'!L$1,'Job Number'!$E$2:$E$290,'Line Yield'!$A$33,'Job Number'!$B$2:$B$290,'Line Yield'!$C34)</f>
        <v>0</v>
      </c>
      <c r="M34" s="5">
        <f>SUMIFS('Job Number'!$Q$2:$Q$290,'Job Number'!$A$2:$A$290,'Line Yield'!M$1,'Job Number'!$E$2:$E$290,'Line Yield'!$A$33,'Job Number'!$B$2:$B$290,'Line Yield'!$C34)</f>
        <v>0</v>
      </c>
      <c r="N34" s="5">
        <f>SUMIFS('Job Number'!$Q$2:$Q$290,'Job Number'!$A$2:$A$290,'Line Yield'!N$1,'Job Number'!$E$2:$E$290,'Line Yield'!$A$33,'Job Number'!$B$2:$B$290,'Line Yield'!$C34)</f>
        <v>0</v>
      </c>
      <c r="O34" s="5">
        <f>SUMIFS('Job Number'!$Q$2:$Q$290,'Job Number'!$A$2:$A$290,'Line Yield'!O$1,'Job Number'!$E$2:$E$290,'Line Yield'!$A$33,'Job Number'!$B$2:$B$290,'Line Yield'!$C34)</f>
        <v>0</v>
      </c>
      <c r="P34" s="5">
        <f>SUMIFS('Job Number'!$Q$2:$Q$290,'Job Number'!$A$2:$A$290,'Line Yield'!P$1,'Job Number'!$E$2:$E$290,'Line Yield'!$A$33,'Job Number'!$B$2:$B$290,'Line Yield'!$C34)</f>
        <v>0</v>
      </c>
      <c r="Q34" s="5">
        <f>SUMIFS('Job Number'!$Q$2:$Q$290,'Job Number'!$A$2:$A$290,'Line Yield'!Q$1,'Job Number'!$E$2:$E$290,'Line Yield'!$A$33,'Job Number'!$B$2:$B$290,'Line Yield'!$C34)</f>
        <v>0</v>
      </c>
      <c r="R34" s="5">
        <f>SUMIFS('Job Number'!$Q$2:$Q$290,'Job Number'!$A$2:$A$290,'Line Yield'!R$1,'Job Number'!$E$2:$E$290,'Line Yield'!$A$33,'Job Number'!$B$2:$B$290,'Line Yield'!$C34)</f>
        <v>0</v>
      </c>
      <c r="S34" s="5">
        <f>SUMIFS('Job Number'!$Q$2:$Q$290,'Job Number'!$A$2:$A$290,'Line Yield'!S$1,'Job Number'!$E$2:$E$290,'Line Yield'!$A$33,'Job Number'!$B$2:$B$290,'Line Yield'!$C34)</f>
        <v>0</v>
      </c>
      <c r="T34" s="5">
        <f>SUMIFS('Job Number'!$Q$2:$Q$290,'Job Number'!$A$2:$A$290,'Line Yield'!T$1,'Job Number'!$E$2:$E$290,'Line Yield'!$A$33,'Job Number'!$B$2:$B$290,'Line Yield'!$C34)</f>
        <v>0</v>
      </c>
      <c r="U34" s="5">
        <f>SUMIFS('Job Number'!$Q$2:$Q$290,'Job Number'!$A$2:$A$290,'Line Yield'!U$1,'Job Number'!$E$2:$E$290,'Line Yield'!$A$33,'Job Number'!$B$2:$B$290,'Line Yield'!$C34)</f>
        <v>0</v>
      </c>
      <c r="V34" s="5">
        <f>SUMIFS('Job Number'!$Q$2:$Q$290,'Job Number'!$A$2:$A$290,'Line Yield'!V$1,'Job Number'!$E$2:$E$290,'Line Yield'!$A$33,'Job Number'!$B$2:$B$290,'Line Yield'!$C34)</f>
        <v>0</v>
      </c>
      <c r="W34" s="5">
        <f>SUMIFS('Job Number'!$Q$2:$Q$290,'Job Number'!$A$2:$A$290,'Line Yield'!W$1,'Job Number'!$E$2:$E$290,'Line Yield'!$A$33,'Job Number'!$B$2:$B$290,'Line Yield'!$C34)</f>
        <v>0</v>
      </c>
      <c r="X34" s="5">
        <f>SUMIFS('Job Number'!$Q$2:$Q$290,'Job Number'!$A$2:$A$290,'Line Yield'!X$1,'Job Number'!$E$2:$E$290,'Line Yield'!$A$33,'Job Number'!$B$2:$B$290,'Line Yield'!$C34)</f>
        <v>0</v>
      </c>
      <c r="Y34" s="5">
        <f>SUMIFS('Job Number'!$Q$2:$Q$290,'Job Number'!$A$2:$A$290,'Line Yield'!Y$1,'Job Number'!$E$2:$E$290,'Line Yield'!$A$33,'Job Number'!$B$2:$B$290,'Line Yield'!$C34)</f>
        <v>0</v>
      </c>
      <c r="Z34" s="5">
        <f>SUMIFS('Job Number'!$Q$2:$Q$290,'Job Number'!$A$2:$A$290,'Line Yield'!Z$1,'Job Number'!$E$2:$E$290,'Line Yield'!$A$33,'Job Number'!$B$2:$B$290,'Line Yield'!$C34)</f>
        <v>0</v>
      </c>
      <c r="AA34" s="5">
        <f>SUMIFS('Job Number'!$Q$2:$Q$290,'Job Number'!$A$2:$A$290,'Line Yield'!AA$1,'Job Number'!$E$2:$E$290,'Line Yield'!$A$33,'Job Number'!$B$2:$B$290,'Line Yield'!$C34)</f>
        <v>0</v>
      </c>
      <c r="AB34" s="5">
        <f>SUMIFS('Job Number'!$Q$2:$Q$290,'Job Number'!$A$2:$A$290,'Line Yield'!AB$1,'Job Number'!$E$2:$E$290,'Line Yield'!$A$33,'Job Number'!$B$2:$B$290,'Line Yield'!$C34)</f>
        <v>0</v>
      </c>
      <c r="AC34" s="5">
        <f>SUMIFS('Job Number'!$Q$2:$Q$290,'Job Number'!$A$2:$A$290,'Line Yield'!AC$1,'Job Number'!$E$2:$E$290,'Line Yield'!$A$33,'Job Number'!$B$2:$B$290,'Line Yield'!$C34)</f>
        <v>0</v>
      </c>
      <c r="AD34" s="5">
        <f>SUMIFS('Job Number'!$Q$2:$Q$290,'Job Number'!$A$2:$A$290,'Line Yield'!AD$1,'Job Number'!$E$2:$E$290,'Line Yield'!$A$33,'Job Number'!$B$2:$B$290,'Line Yield'!$C34)</f>
        <v>0</v>
      </c>
      <c r="AE34" s="5">
        <f>SUMIFS('Job Number'!$Q$2:$Q$290,'Job Number'!$A$2:$A$290,'Line Yield'!AE$1,'Job Number'!$E$2:$E$290,'Line Yield'!$A$33,'Job Number'!$B$2:$B$290,'Line Yield'!$C34)</f>
        <v>0</v>
      </c>
      <c r="AF34" s="5">
        <f>SUMIFS('Job Number'!$Q$2:$Q$290,'Job Number'!$A$2:$A$290,'Line Yield'!AF$1,'Job Number'!$E$2:$E$290,'Line Yield'!$A$33,'Job Number'!$B$2:$B$290,'Line Yield'!$C34)</f>
        <v>0</v>
      </c>
      <c r="AG34" s="5">
        <f>SUMIFS('Job Number'!$Q$2:$Q$290,'Job Number'!$A$2:$A$290,'Line Yield'!AG$1,'Job Number'!$E$2:$E$290,'Line Yield'!$A$33,'Job Number'!$B$2:$B$290,'Line Yield'!$C34)</f>
        <v>0</v>
      </c>
      <c r="AH34" s="5">
        <f>SUMIFS('Job Number'!$Q$2:$Q$290,'Job Number'!$A$2:$A$290,'Line Yield'!AH$1,'Job Number'!$E$2:$E$290,'Line Yield'!$A$33,'Job Number'!$B$2:$B$290,'Line Yield'!$C34)</f>
        <v>0</v>
      </c>
    </row>
    <row r="35" spans="1:34">
      <c r="A35" s="69"/>
    </row>
    <row r="36" spans="1:34">
      <c r="A36" s="61" t="str">
        <f>'Line Output'!A35</f>
        <v>W01-04040012</v>
      </c>
      <c r="B36" s="61" t="str">
        <f>'Line Output'!B35</f>
        <v>0,100 T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ht="14.25" customHeight="1">
      <c r="A37" s="69"/>
      <c r="B37" s="5">
        <f>IFERROR(SUM(D37:AG37)/COUNTIF(D37:AG37,"&gt;0"),0)</f>
        <v>0</v>
      </c>
      <c r="C37" s="7" t="str">
        <f>'Line Output'!C36</f>
        <v>S01</v>
      </c>
      <c r="D37" s="5">
        <f>SUMIFS('Job Number'!$Q$2:$Q$290,'Job Number'!$A$2:$A$290,'Line Yield'!D$1,'Job Number'!$E$2:$E$290,'Line Yield'!$A$36,'Job Number'!$B$2:$B$290,'Line Yield'!$C37)</f>
        <v>0</v>
      </c>
      <c r="E37" s="5">
        <f>SUMIFS('Job Number'!$Q$2:$Q$290,'Job Number'!$A$2:$A$290,'Line Yield'!E$1,'Job Number'!$E$2:$E$290,'Line Yield'!$A$36,'Job Number'!$B$2:$B$290,'Line Yield'!$C37)</f>
        <v>0</v>
      </c>
      <c r="F37" s="5">
        <f>SUMIFS('Job Number'!$Q$2:$Q$290,'Job Number'!$A$2:$A$290,'Line Yield'!F$1,'Job Number'!$E$2:$E$290,'Line Yield'!$A$36,'Job Number'!$B$2:$B$290,'Line Yield'!$C37)</f>
        <v>0</v>
      </c>
      <c r="G37" s="5">
        <f>SUMIFS('Job Number'!$Q$2:$Q$290,'Job Number'!$A$2:$A$290,'Line Yield'!G$1,'Job Number'!$E$2:$E$290,'Line Yield'!$A$36,'Job Number'!$B$2:$B$290,'Line Yield'!$C37)</f>
        <v>0</v>
      </c>
      <c r="H37" s="5">
        <f>SUMIFS('Job Number'!$Q$2:$Q$290,'Job Number'!$A$2:$A$290,'Line Yield'!H$1,'Job Number'!$E$2:$E$290,'Line Yield'!$A$36,'Job Number'!$B$2:$B$290,'Line Yield'!$C37)</f>
        <v>0</v>
      </c>
      <c r="I37" s="5">
        <f>SUMIFS('Job Number'!$Q$2:$Q$290,'Job Number'!$A$2:$A$290,'Line Yield'!I$1,'Job Number'!$E$2:$E$290,'Line Yield'!$A$36,'Job Number'!$B$2:$B$290,'Line Yield'!$C37)</f>
        <v>0</v>
      </c>
      <c r="J37" s="5">
        <f>SUMIFS('Job Number'!$Q$2:$Q$290,'Job Number'!$A$2:$A$290,'Line Yield'!J$1,'Job Number'!$E$2:$E$290,'Line Yield'!$A$36,'Job Number'!$B$2:$B$290,'Line Yield'!$C37)</f>
        <v>0</v>
      </c>
      <c r="K37" s="5">
        <f>SUMIFS('Job Number'!$Q$2:$Q$290,'Job Number'!$A$2:$A$290,'Line Yield'!K$1,'Job Number'!$E$2:$E$290,'Line Yield'!$A$36,'Job Number'!$B$2:$B$290,'Line Yield'!$C37)</f>
        <v>0</v>
      </c>
      <c r="L37" s="5">
        <f>SUMIFS('Job Number'!$Q$2:$Q$290,'Job Number'!$A$2:$A$290,'Line Yield'!L$1,'Job Number'!$E$2:$E$290,'Line Yield'!$A$36,'Job Number'!$B$2:$B$290,'Line Yield'!$C37)</f>
        <v>0</v>
      </c>
      <c r="M37" s="5">
        <f>SUMIFS('Job Number'!$Q$2:$Q$290,'Job Number'!$A$2:$A$290,'Line Yield'!M$1,'Job Number'!$E$2:$E$290,'Line Yield'!$A$36,'Job Number'!$B$2:$B$290,'Line Yield'!$C37)</f>
        <v>0</v>
      </c>
      <c r="N37" s="5">
        <f>SUMIFS('Job Number'!$Q$2:$Q$290,'Job Number'!$A$2:$A$290,'Line Yield'!N$1,'Job Number'!$E$2:$E$290,'Line Yield'!$A$36,'Job Number'!$B$2:$B$290,'Line Yield'!$C37)</f>
        <v>0</v>
      </c>
      <c r="O37" s="5">
        <f>SUMIFS('Job Number'!$Q$2:$Q$290,'Job Number'!$A$2:$A$290,'Line Yield'!O$1,'Job Number'!$E$2:$E$290,'Line Yield'!$A$36,'Job Number'!$B$2:$B$290,'Line Yield'!$C37)</f>
        <v>0</v>
      </c>
      <c r="P37" s="5">
        <f>SUMIFS('Job Number'!$Q$2:$Q$290,'Job Number'!$A$2:$A$290,'Line Yield'!P$1,'Job Number'!$E$2:$E$290,'Line Yield'!$A$36,'Job Number'!$B$2:$B$290,'Line Yield'!$C37)</f>
        <v>0</v>
      </c>
      <c r="Q37" s="5">
        <f>SUMIFS('Job Number'!$Q$2:$Q$290,'Job Number'!$A$2:$A$290,'Line Yield'!Q$1,'Job Number'!$E$2:$E$290,'Line Yield'!$A$36,'Job Number'!$B$2:$B$290,'Line Yield'!$C37)</f>
        <v>0</v>
      </c>
      <c r="R37" s="5">
        <f>SUMIFS('Job Number'!$Q$2:$Q$290,'Job Number'!$A$2:$A$290,'Line Yield'!R$1,'Job Number'!$E$2:$E$290,'Line Yield'!$A$36,'Job Number'!$B$2:$B$290,'Line Yield'!$C37)</f>
        <v>0</v>
      </c>
      <c r="S37" s="5">
        <f>SUMIFS('Job Number'!$Q$2:$Q$290,'Job Number'!$A$2:$A$290,'Line Yield'!S$1,'Job Number'!$E$2:$E$290,'Line Yield'!$A$36,'Job Number'!$B$2:$B$290,'Line Yield'!$C37)</f>
        <v>0</v>
      </c>
      <c r="T37" s="5">
        <f>SUMIFS('Job Number'!$Q$2:$Q$290,'Job Number'!$A$2:$A$290,'Line Yield'!T$1,'Job Number'!$E$2:$E$290,'Line Yield'!$A$36,'Job Number'!$B$2:$B$290,'Line Yield'!$C37)</f>
        <v>0</v>
      </c>
      <c r="U37" s="5">
        <f>SUMIFS('Job Number'!$Q$2:$Q$290,'Job Number'!$A$2:$A$290,'Line Yield'!U$1,'Job Number'!$E$2:$E$290,'Line Yield'!$A$36,'Job Number'!$B$2:$B$290,'Line Yield'!$C37)</f>
        <v>0</v>
      </c>
      <c r="V37" s="5">
        <f>SUMIFS('Job Number'!$Q$2:$Q$290,'Job Number'!$A$2:$A$290,'Line Yield'!V$1,'Job Number'!$E$2:$E$290,'Line Yield'!$A$36,'Job Number'!$B$2:$B$290,'Line Yield'!$C37)</f>
        <v>0</v>
      </c>
      <c r="W37" s="5">
        <f>SUMIFS('Job Number'!$Q$2:$Q$290,'Job Number'!$A$2:$A$290,'Line Yield'!W$1,'Job Number'!$E$2:$E$290,'Line Yield'!$A$36,'Job Number'!$B$2:$B$290,'Line Yield'!$C37)</f>
        <v>0</v>
      </c>
      <c r="X37" s="5">
        <f>SUMIFS('Job Number'!$Q$2:$Q$290,'Job Number'!$A$2:$A$290,'Line Yield'!X$1,'Job Number'!$E$2:$E$290,'Line Yield'!$A$36,'Job Number'!$B$2:$B$290,'Line Yield'!$C37)</f>
        <v>0</v>
      </c>
      <c r="Y37" s="5">
        <f>SUMIFS('Job Number'!$Q$2:$Q$290,'Job Number'!$A$2:$A$290,'Line Yield'!Y$1,'Job Number'!$E$2:$E$290,'Line Yield'!$A$36,'Job Number'!$B$2:$B$290,'Line Yield'!$C37)</f>
        <v>0</v>
      </c>
      <c r="Z37" s="5">
        <f>SUMIFS('Job Number'!$Q$2:$Q$290,'Job Number'!$A$2:$A$290,'Line Yield'!Z$1,'Job Number'!$E$2:$E$290,'Line Yield'!$A$36,'Job Number'!$B$2:$B$290,'Line Yield'!$C37)</f>
        <v>0</v>
      </c>
      <c r="AA37" s="5">
        <f>SUMIFS('Job Number'!$Q$2:$Q$290,'Job Number'!$A$2:$A$290,'Line Yield'!AA$1,'Job Number'!$E$2:$E$290,'Line Yield'!$A$36,'Job Number'!$B$2:$B$290,'Line Yield'!$C37)</f>
        <v>0</v>
      </c>
      <c r="AB37" s="5">
        <f>SUMIFS('Job Number'!$Q$2:$Q$290,'Job Number'!$A$2:$A$290,'Line Yield'!AB$1,'Job Number'!$E$2:$E$290,'Line Yield'!$A$36,'Job Number'!$B$2:$B$290,'Line Yield'!$C37)</f>
        <v>0</v>
      </c>
      <c r="AC37" s="5">
        <f>SUMIFS('Job Number'!$Q$2:$Q$290,'Job Number'!$A$2:$A$290,'Line Yield'!AC$1,'Job Number'!$E$2:$E$290,'Line Yield'!$A$36,'Job Number'!$B$2:$B$290,'Line Yield'!$C37)</f>
        <v>0</v>
      </c>
      <c r="AD37" s="5">
        <f>SUMIFS('Job Number'!$Q$2:$Q$290,'Job Number'!$A$2:$A$290,'Line Yield'!AD$1,'Job Number'!$E$2:$E$290,'Line Yield'!$A$36,'Job Number'!$B$2:$B$290,'Line Yield'!$C37)</f>
        <v>0</v>
      </c>
      <c r="AE37" s="5">
        <f>SUMIFS('Job Number'!$Q$2:$Q$290,'Job Number'!$A$2:$A$290,'Line Yield'!AE$1,'Job Number'!$E$2:$E$290,'Line Yield'!$A$36,'Job Number'!$B$2:$B$290,'Line Yield'!$C37)</f>
        <v>0</v>
      </c>
      <c r="AF37" s="5">
        <f>SUMIFS('Job Number'!$Q$2:$Q$290,'Job Number'!$A$2:$A$290,'Line Yield'!AF$1,'Job Number'!$E$2:$E$290,'Line Yield'!$A$36,'Job Number'!$B$2:$B$290,'Line Yield'!$C37)</f>
        <v>0</v>
      </c>
      <c r="AG37" s="5">
        <f>SUMIFS('Job Number'!$Q$2:$Q$290,'Job Number'!$A$2:$A$290,'Line Yield'!AG$1,'Job Number'!$E$2:$E$290,'Line Yield'!$A$36,'Job Number'!$B$2:$B$290,'Line Yield'!$C37)</f>
        <v>0</v>
      </c>
      <c r="AH37" s="5">
        <f>SUMIFS('Job Number'!$Q$2:$Q$290,'Job Number'!$A$2:$A$290,'Line Yield'!AH$1,'Job Number'!$E$2:$E$290,'Line Yield'!$A$36,'Job Number'!$B$2:$B$290,'Line Yield'!$C37)</f>
        <v>0</v>
      </c>
    </row>
    <row r="38" spans="1:34">
      <c r="A38" s="69"/>
    </row>
    <row r="39" spans="1:34">
      <c r="A39" s="61" t="str">
        <f>'FG TYPE'!B11</f>
        <v>W01-04040015</v>
      </c>
      <c r="B39" s="61" t="str">
        <f>'FG TYPE'!C11</f>
        <v>0,127 T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4.25" customHeight="1">
      <c r="A40" s="69"/>
      <c r="B40" s="5">
        <f>IFERROR(SUM(D40:AG40)/COUNTIF(D40:AG40,"&gt;0"),0)</f>
        <v>0</v>
      </c>
      <c r="C40" s="7" t="str">
        <f>'FG TYPE'!E11</f>
        <v>S01</v>
      </c>
      <c r="D40" s="5">
        <f>SUMIFS('Job Number'!$Q$2:$Q$290,'Job Number'!$A$2:$A$290,'Line Yield'!D$1,'Job Number'!$E$2:$E$290,'Line Yield'!$A$39,'Job Number'!$B$2:$B$290,'Line Yield'!$C40)</f>
        <v>0</v>
      </c>
      <c r="E40" s="5">
        <f>SUMIFS('Job Number'!$Q$2:$Q$290,'Job Number'!$A$2:$A$290,'Line Yield'!E$1,'Job Number'!$E$2:$E$290,'Line Yield'!$A$39,'Job Number'!$B$2:$B$290,'Line Yield'!$C40)</f>
        <v>0</v>
      </c>
      <c r="F40" s="5">
        <f>SUMIFS('Job Number'!$Q$2:$Q$290,'Job Number'!$A$2:$A$290,'Line Yield'!F$1,'Job Number'!$E$2:$E$290,'Line Yield'!$A$39,'Job Number'!$B$2:$B$290,'Line Yield'!$C40)</f>
        <v>0</v>
      </c>
      <c r="G40" s="5">
        <f>SUMIFS('Job Number'!$Q$2:$Q$290,'Job Number'!$A$2:$A$290,'Line Yield'!G$1,'Job Number'!$E$2:$E$290,'Line Yield'!$A$39,'Job Number'!$B$2:$B$290,'Line Yield'!$C40)</f>
        <v>0</v>
      </c>
      <c r="H40" s="5">
        <f>SUMIFS('Job Number'!$Q$2:$Q$290,'Job Number'!$A$2:$A$290,'Line Yield'!H$1,'Job Number'!$E$2:$E$290,'Line Yield'!$A$39,'Job Number'!$B$2:$B$290,'Line Yield'!$C40)</f>
        <v>0</v>
      </c>
      <c r="I40" s="5">
        <f>SUMIFS('Job Number'!$Q$2:$Q$290,'Job Number'!$A$2:$A$290,'Line Yield'!I$1,'Job Number'!$E$2:$E$290,'Line Yield'!$A$39,'Job Number'!$B$2:$B$290,'Line Yield'!$C40)</f>
        <v>0</v>
      </c>
      <c r="J40" s="5">
        <f>SUMIFS('Job Number'!$Q$2:$Q$290,'Job Number'!$A$2:$A$290,'Line Yield'!J$1,'Job Number'!$E$2:$E$290,'Line Yield'!$A$39,'Job Number'!$B$2:$B$290,'Line Yield'!$C40)</f>
        <v>0</v>
      </c>
      <c r="K40" s="5">
        <f>SUMIFS('Job Number'!$Q$2:$Q$290,'Job Number'!$A$2:$A$290,'Line Yield'!K$1,'Job Number'!$E$2:$E$290,'Line Yield'!$A$39,'Job Number'!$B$2:$B$290,'Line Yield'!$C40)</f>
        <v>0</v>
      </c>
      <c r="L40" s="5">
        <f>SUMIFS('Job Number'!$Q$2:$Q$290,'Job Number'!$A$2:$A$290,'Line Yield'!L$1,'Job Number'!$E$2:$E$290,'Line Yield'!$A$39,'Job Number'!$B$2:$B$290,'Line Yield'!$C40)</f>
        <v>0</v>
      </c>
      <c r="M40" s="5">
        <f>SUMIFS('Job Number'!$Q$2:$Q$290,'Job Number'!$A$2:$A$290,'Line Yield'!M$1,'Job Number'!$E$2:$E$290,'Line Yield'!$A$39,'Job Number'!$B$2:$B$290,'Line Yield'!$C40)</f>
        <v>0</v>
      </c>
      <c r="N40" s="5">
        <f>SUMIFS('Job Number'!$Q$2:$Q$290,'Job Number'!$A$2:$A$290,'Line Yield'!N$1,'Job Number'!$E$2:$E$290,'Line Yield'!$A$39,'Job Number'!$B$2:$B$290,'Line Yield'!$C40)</f>
        <v>0</v>
      </c>
      <c r="O40" s="5">
        <f>SUMIFS('Job Number'!$Q$2:$Q$290,'Job Number'!$A$2:$A$290,'Line Yield'!O$1,'Job Number'!$E$2:$E$290,'Line Yield'!$A$39,'Job Number'!$B$2:$B$290,'Line Yield'!$C40)</f>
        <v>0</v>
      </c>
      <c r="P40" s="5">
        <f>SUMIFS('Job Number'!$Q$2:$Q$290,'Job Number'!$A$2:$A$290,'Line Yield'!P$1,'Job Number'!$E$2:$E$290,'Line Yield'!$A$39,'Job Number'!$B$2:$B$290,'Line Yield'!$C40)</f>
        <v>0</v>
      </c>
      <c r="Q40" s="5">
        <f>SUMIFS('Job Number'!$Q$2:$Q$290,'Job Number'!$A$2:$A$290,'Line Yield'!Q$1,'Job Number'!$E$2:$E$290,'Line Yield'!$A$39,'Job Number'!$B$2:$B$290,'Line Yield'!$C40)</f>
        <v>0</v>
      </c>
      <c r="R40" s="5">
        <f>SUMIFS('Job Number'!$Q$2:$Q$290,'Job Number'!$A$2:$A$290,'Line Yield'!R$1,'Job Number'!$E$2:$E$290,'Line Yield'!$A$39,'Job Number'!$B$2:$B$290,'Line Yield'!$C40)</f>
        <v>0</v>
      </c>
      <c r="S40" s="5">
        <f>SUMIFS('Job Number'!$Q$2:$Q$290,'Job Number'!$A$2:$A$290,'Line Yield'!S$1,'Job Number'!$E$2:$E$290,'Line Yield'!$A$39,'Job Number'!$B$2:$B$290,'Line Yield'!$C40)</f>
        <v>0</v>
      </c>
      <c r="T40" s="5">
        <f>SUMIFS('Job Number'!$Q$2:$Q$290,'Job Number'!$A$2:$A$290,'Line Yield'!T$1,'Job Number'!$E$2:$E$290,'Line Yield'!$A$39,'Job Number'!$B$2:$B$290,'Line Yield'!$C40)</f>
        <v>0</v>
      </c>
      <c r="U40" s="5">
        <f>SUMIFS('Job Number'!$Q$2:$Q$290,'Job Number'!$A$2:$A$290,'Line Yield'!U$1,'Job Number'!$E$2:$E$290,'Line Yield'!$A$39,'Job Number'!$B$2:$B$290,'Line Yield'!$C40)</f>
        <v>0</v>
      </c>
      <c r="V40" s="5">
        <f>SUMIFS('Job Number'!$Q$2:$Q$290,'Job Number'!$A$2:$A$290,'Line Yield'!V$1,'Job Number'!$E$2:$E$290,'Line Yield'!$A$39,'Job Number'!$B$2:$B$290,'Line Yield'!$C40)</f>
        <v>0</v>
      </c>
      <c r="W40" s="5">
        <f>SUMIFS('Job Number'!$Q$2:$Q$290,'Job Number'!$A$2:$A$290,'Line Yield'!W$1,'Job Number'!$E$2:$E$290,'Line Yield'!$A$39,'Job Number'!$B$2:$B$290,'Line Yield'!$C40)</f>
        <v>0</v>
      </c>
      <c r="X40" s="5">
        <f>SUMIFS('Job Number'!$Q$2:$Q$290,'Job Number'!$A$2:$A$290,'Line Yield'!X$1,'Job Number'!$E$2:$E$290,'Line Yield'!$A$39,'Job Number'!$B$2:$B$290,'Line Yield'!$C40)</f>
        <v>0</v>
      </c>
      <c r="Y40" s="5">
        <f>SUMIFS('Job Number'!$Q$2:$Q$290,'Job Number'!$A$2:$A$290,'Line Yield'!Y$1,'Job Number'!$E$2:$E$290,'Line Yield'!$A$39,'Job Number'!$B$2:$B$290,'Line Yield'!$C40)</f>
        <v>0</v>
      </c>
      <c r="Z40" s="5">
        <f>SUMIFS('Job Number'!$Q$2:$Q$290,'Job Number'!$A$2:$A$290,'Line Yield'!Z$1,'Job Number'!$E$2:$E$290,'Line Yield'!$A$39,'Job Number'!$B$2:$B$290,'Line Yield'!$C40)</f>
        <v>0</v>
      </c>
      <c r="AA40" s="5">
        <f>SUMIFS('Job Number'!$Q$2:$Q$290,'Job Number'!$A$2:$A$290,'Line Yield'!AA$1,'Job Number'!$E$2:$E$290,'Line Yield'!$A$39,'Job Number'!$B$2:$B$290,'Line Yield'!$C40)</f>
        <v>0</v>
      </c>
      <c r="AB40" s="5">
        <f>SUMIFS('Job Number'!$Q$2:$Q$290,'Job Number'!$A$2:$A$290,'Line Yield'!AB$1,'Job Number'!$E$2:$E$290,'Line Yield'!$A$39,'Job Number'!$B$2:$B$290,'Line Yield'!$C40)</f>
        <v>0</v>
      </c>
      <c r="AC40" s="5">
        <f>SUMIFS('Job Number'!$Q$2:$Q$290,'Job Number'!$A$2:$A$290,'Line Yield'!AC$1,'Job Number'!$E$2:$E$290,'Line Yield'!$A$39,'Job Number'!$B$2:$B$290,'Line Yield'!$C40)</f>
        <v>0</v>
      </c>
      <c r="AD40" s="5">
        <f>SUMIFS('Job Number'!$Q$2:$Q$290,'Job Number'!$A$2:$A$290,'Line Yield'!AD$1,'Job Number'!$E$2:$E$290,'Line Yield'!$A$39,'Job Number'!$B$2:$B$290,'Line Yield'!$C40)</f>
        <v>0</v>
      </c>
      <c r="AE40" s="5">
        <f>SUMIFS('Job Number'!$Q$2:$Q$290,'Job Number'!$A$2:$A$290,'Line Yield'!AE$1,'Job Number'!$E$2:$E$290,'Line Yield'!$A$39,'Job Number'!$B$2:$B$290,'Line Yield'!$C40)</f>
        <v>0</v>
      </c>
      <c r="AF40" s="5">
        <f>SUMIFS('Job Number'!$Q$2:$Q$290,'Job Number'!$A$2:$A$290,'Line Yield'!AF$1,'Job Number'!$E$2:$E$290,'Line Yield'!$A$39,'Job Number'!$B$2:$B$290,'Line Yield'!$C40)</f>
        <v>0</v>
      </c>
      <c r="AG40" s="5">
        <f>SUMIFS('Job Number'!$Q$2:$Q$290,'Job Number'!$A$2:$A$290,'Line Yield'!AG$1,'Job Number'!$E$2:$E$290,'Line Yield'!$A$39,'Job Number'!$B$2:$B$290,'Line Yield'!$C40)</f>
        <v>0</v>
      </c>
      <c r="AH40" s="5">
        <f>SUMIFS('Job Number'!$Q$2:$Q$290,'Job Number'!$A$2:$A$290,'Line Yield'!AH$1,'Job Number'!$E$2:$E$290,'Line Yield'!$A$39,'Job Number'!$B$2:$B$290,'Line Yield'!$C40)</f>
        <v>0</v>
      </c>
    </row>
    <row r="41" spans="1:34">
      <c r="A41" s="69"/>
    </row>
    <row r="42" spans="1:34">
      <c r="A42" s="61" t="str">
        <f>'FG TYPE'!B13</f>
        <v>W01-04040004</v>
      </c>
      <c r="B42" s="61" t="str">
        <f>'FG TYPE'!C13</f>
        <v>0,160 T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ht="14.25" customHeight="1">
      <c r="A43" s="69"/>
      <c r="B43" s="5">
        <f>IFERROR(SUM(D43:AG43)/COUNTIF(D43:AG43,"&gt;0"),0)</f>
        <v>0</v>
      </c>
      <c r="C43" s="7" t="str">
        <f>'FG TYPE'!E13</f>
        <v>S01</v>
      </c>
      <c r="D43" s="5">
        <f>SUMIFS('Job Number'!$Q$2:$Q$290,'Job Number'!$A$2:$A$290,'Line Yield'!D$1,'Job Number'!$E$2:$E$290,'Line Yield'!$A$42,'Job Number'!$B$2:$B$290,'Line Yield'!$C43)</f>
        <v>0</v>
      </c>
      <c r="E43" s="5">
        <f>SUMIFS('Job Number'!$Q$2:$Q$290,'Job Number'!$A$2:$A$290,'Line Yield'!E$1,'Job Number'!$E$2:$E$290,'Line Yield'!$A$42,'Job Number'!$B$2:$B$290,'Line Yield'!$C43)</f>
        <v>0</v>
      </c>
      <c r="F43" s="5">
        <f>SUMIFS('Job Number'!$Q$2:$Q$290,'Job Number'!$A$2:$A$290,'Line Yield'!F$1,'Job Number'!$E$2:$E$290,'Line Yield'!$A$42,'Job Number'!$B$2:$B$290,'Line Yield'!$C43)</f>
        <v>0</v>
      </c>
      <c r="G43" s="5">
        <f>SUMIFS('Job Number'!$Q$2:$Q$290,'Job Number'!$A$2:$A$290,'Line Yield'!G$1,'Job Number'!$E$2:$E$290,'Line Yield'!$A$42,'Job Number'!$B$2:$B$290,'Line Yield'!$C43)</f>
        <v>0</v>
      </c>
      <c r="H43" s="5">
        <f>SUMIFS('Job Number'!$Q$2:$Q$290,'Job Number'!$A$2:$A$290,'Line Yield'!H$1,'Job Number'!$E$2:$E$290,'Line Yield'!$A$42,'Job Number'!$B$2:$B$290,'Line Yield'!$C43)</f>
        <v>0</v>
      </c>
      <c r="I43" s="5">
        <f>SUMIFS('Job Number'!$Q$2:$Q$290,'Job Number'!$A$2:$A$290,'Line Yield'!I$1,'Job Number'!$E$2:$E$290,'Line Yield'!$A$42,'Job Number'!$B$2:$B$290,'Line Yield'!$C43)</f>
        <v>0</v>
      </c>
      <c r="J43" s="5">
        <f>SUMIFS('Job Number'!$Q$2:$Q$290,'Job Number'!$A$2:$A$290,'Line Yield'!J$1,'Job Number'!$E$2:$E$290,'Line Yield'!$A$42,'Job Number'!$B$2:$B$290,'Line Yield'!$C43)</f>
        <v>0</v>
      </c>
      <c r="K43" s="5">
        <f>SUMIFS('Job Number'!$Q$2:$Q$290,'Job Number'!$A$2:$A$290,'Line Yield'!K$1,'Job Number'!$E$2:$E$290,'Line Yield'!$A$42,'Job Number'!$B$2:$B$290,'Line Yield'!$C43)</f>
        <v>0</v>
      </c>
      <c r="L43" s="5">
        <f>SUMIFS('Job Number'!$Q$2:$Q$290,'Job Number'!$A$2:$A$290,'Line Yield'!L$1,'Job Number'!$E$2:$E$290,'Line Yield'!$A$42,'Job Number'!$B$2:$B$290,'Line Yield'!$C43)</f>
        <v>0</v>
      </c>
      <c r="M43" s="5">
        <f>SUMIFS('Job Number'!$Q$2:$Q$290,'Job Number'!$A$2:$A$290,'Line Yield'!M$1,'Job Number'!$E$2:$E$290,'Line Yield'!$A$42,'Job Number'!$B$2:$B$290,'Line Yield'!$C43)</f>
        <v>0</v>
      </c>
      <c r="N43" s="5">
        <f>SUMIFS('Job Number'!$Q$2:$Q$290,'Job Number'!$A$2:$A$290,'Line Yield'!N$1,'Job Number'!$E$2:$E$290,'Line Yield'!$A$42,'Job Number'!$B$2:$B$290,'Line Yield'!$C43)</f>
        <v>0</v>
      </c>
      <c r="O43" s="5">
        <f>SUMIFS('Job Number'!$Q$2:$Q$290,'Job Number'!$A$2:$A$290,'Line Yield'!O$1,'Job Number'!$E$2:$E$290,'Line Yield'!$A$42,'Job Number'!$B$2:$B$290,'Line Yield'!$C43)</f>
        <v>0</v>
      </c>
      <c r="P43" s="5">
        <f>SUMIFS('Job Number'!$Q$2:$Q$290,'Job Number'!$A$2:$A$290,'Line Yield'!P$1,'Job Number'!$E$2:$E$290,'Line Yield'!$A$42,'Job Number'!$B$2:$B$290,'Line Yield'!$C43)</f>
        <v>0</v>
      </c>
      <c r="Q43" s="5">
        <f>SUMIFS('Job Number'!$Q$2:$Q$290,'Job Number'!$A$2:$A$290,'Line Yield'!Q$1,'Job Number'!$E$2:$E$290,'Line Yield'!$A$42,'Job Number'!$B$2:$B$290,'Line Yield'!$C43)</f>
        <v>0</v>
      </c>
      <c r="R43" s="5">
        <f>SUMIFS('Job Number'!$Q$2:$Q$290,'Job Number'!$A$2:$A$290,'Line Yield'!R$1,'Job Number'!$E$2:$E$290,'Line Yield'!$A$42,'Job Number'!$B$2:$B$290,'Line Yield'!$C43)</f>
        <v>0</v>
      </c>
      <c r="S43" s="5">
        <f>SUMIFS('Job Number'!$Q$2:$Q$290,'Job Number'!$A$2:$A$290,'Line Yield'!S$1,'Job Number'!$E$2:$E$290,'Line Yield'!$A$42,'Job Number'!$B$2:$B$290,'Line Yield'!$C43)</f>
        <v>0</v>
      </c>
      <c r="T43" s="5">
        <f>SUMIFS('Job Number'!$Q$2:$Q$290,'Job Number'!$A$2:$A$290,'Line Yield'!T$1,'Job Number'!$E$2:$E$290,'Line Yield'!$A$42,'Job Number'!$B$2:$B$290,'Line Yield'!$C43)</f>
        <v>0</v>
      </c>
      <c r="U43" s="5">
        <f>SUMIFS('Job Number'!$Q$2:$Q$290,'Job Number'!$A$2:$A$290,'Line Yield'!U$1,'Job Number'!$E$2:$E$290,'Line Yield'!$A$42,'Job Number'!$B$2:$B$290,'Line Yield'!$C43)</f>
        <v>0</v>
      </c>
      <c r="V43" s="5">
        <f>SUMIFS('Job Number'!$Q$2:$Q$290,'Job Number'!$A$2:$A$290,'Line Yield'!V$1,'Job Number'!$E$2:$E$290,'Line Yield'!$A$42,'Job Number'!$B$2:$B$290,'Line Yield'!$C43)</f>
        <v>0</v>
      </c>
      <c r="W43" s="5">
        <f>SUMIFS('Job Number'!$Q$2:$Q$290,'Job Number'!$A$2:$A$290,'Line Yield'!W$1,'Job Number'!$E$2:$E$290,'Line Yield'!$A$42,'Job Number'!$B$2:$B$290,'Line Yield'!$C43)</f>
        <v>0</v>
      </c>
      <c r="X43" s="5">
        <f>SUMIFS('Job Number'!$Q$2:$Q$290,'Job Number'!$A$2:$A$290,'Line Yield'!X$1,'Job Number'!$E$2:$E$290,'Line Yield'!$A$42,'Job Number'!$B$2:$B$290,'Line Yield'!$C43)</f>
        <v>0</v>
      </c>
      <c r="Y43" s="5">
        <f>SUMIFS('Job Number'!$Q$2:$Q$290,'Job Number'!$A$2:$A$290,'Line Yield'!Y$1,'Job Number'!$E$2:$E$290,'Line Yield'!$A$42,'Job Number'!$B$2:$B$290,'Line Yield'!$C43)</f>
        <v>0</v>
      </c>
      <c r="Z43" s="5">
        <f>SUMIFS('Job Number'!$Q$2:$Q$290,'Job Number'!$A$2:$A$290,'Line Yield'!Z$1,'Job Number'!$E$2:$E$290,'Line Yield'!$A$42,'Job Number'!$B$2:$B$290,'Line Yield'!$C43)</f>
        <v>0</v>
      </c>
      <c r="AA43" s="5">
        <f>SUMIFS('Job Number'!$Q$2:$Q$290,'Job Number'!$A$2:$A$290,'Line Yield'!AA$1,'Job Number'!$E$2:$E$290,'Line Yield'!$A$42,'Job Number'!$B$2:$B$290,'Line Yield'!$C43)</f>
        <v>0</v>
      </c>
      <c r="AB43" s="5">
        <f>SUMIFS('Job Number'!$Q$2:$Q$290,'Job Number'!$A$2:$A$290,'Line Yield'!AB$1,'Job Number'!$E$2:$E$290,'Line Yield'!$A$42,'Job Number'!$B$2:$B$290,'Line Yield'!$C43)</f>
        <v>0</v>
      </c>
      <c r="AC43" s="5">
        <f>SUMIFS('Job Number'!$Q$2:$Q$290,'Job Number'!$A$2:$A$290,'Line Yield'!AC$1,'Job Number'!$E$2:$E$290,'Line Yield'!$A$42,'Job Number'!$B$2:$B$290,'Line Yield'!$C43)</f>
        <v>0</v>
      </c>
      <c r="AD43" s="5">
        <f>SUMIFS('Job Number'!$Q$2:$Q$290,'Job Number'!$A$2:$A$290,'Line Yield'!AD$1,'Job Number'!$E$2:$E$290,'Line Yield'!$A$42,'Job Number'!$B$2:$B$290,'Line Yield'!$C43)</f>
        <v>0</v>
      </c>
      <c r="AE43" s="5">
        <f>SUMIFS('Job Number'!$Q$2:$Q$290,'Job Number'!$A$2:$A$290,'Line Yield'!AE$1,'Job Number'!$E$2:$E$290,'Line Yield'!$A$42,'Job Number'!$B$2:$B$290,'Line Yield'!$C43)</f>
        <v>0</v>
      </c>
      <c r="AF43" s="5">
        <f>SUMIFS('Job Number'!$Q$2:$Q$290,'Job Number'!$A$2:$A$290,'Line Yield'!AF$1,'Job Number'!$E$2:$E$290,'Line Yield'!$A$42,'Job Number'!$B$2:$B$290,'Line Yield'!$C43)</f>
        <v>0</v>
      </c>
      <c r="AG43" s="5">
        <f>SUMIFS('Job Number'!$Q$2:$Q$290,'Job Number'!$A$2:$A$290,'Line Yield'!AG$1,'Job Number'!$E$2:$E$290,'Line Yield'!$A$42,'Job Number'!$B$2:$B$290,'Line Yield'!$C43)</f>
        <v>0</v>
      </c>
      <c r="AH43" s="5">
        <f>SUMIFS('Job Number'!$Q$2:$Q$290,'Job Number'!$A$2:$A$290,'Line Yield'!AH$1,'Job Number'!$E$2:$E$290,'Line Yield'!$A$42,'Job Number'!$B$2:$B$290,'Line Yield'!$C43)</f>
        <v>0</v>
      </c>
    </row>
    <row r="45" spans="1:34">
      <c r="A45" s="61" t="str">
        <f>'Line Output'!A44</f>
        <v>W03-71010060-Y</v>
      </c>
      <c r="B45" s="61" t="str">
        <f>'Line Output'!B44</f>
        <v>AY01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ht="14.25" customHeight="1">
      <c r="A46" s="69"/>
      <c r="B46" s="5">
        <f>IFERROR(SUM(D46:AG46)/COUNTIF(D46:AG46,"&gt;0"),0)</f>
        <v>0</v>
      </c>
      <c r="C46" s="7" t="str">
        <f>'Line Output'!C45</f>
        <v>Y01</v>
      </c>
      <c r="D46" s="5">
        <f>SUMIFS('Job Number'!$Q$2:$Q$290,'Job Number'!$A$2:$A$290,'Line Yield'!D$1,'Job Number'!$E$2:$E$290,'Line Yield'!$A$45,'Job Number'!$B$2:$B$290,'Line Yield'!$C46)</f>
        <v>0</v>
      </c>
      <c r="E46" s="5">
        <f>SUMIFS('Job Number'!$Q$2:$Q$290,'Job Number'!$A$2:$A$290,'Line Yield'!E$1,'Job Number'!$E$2:$E$290,'Line Yield'!$A$45,'Job Number'!$B$2:$B$290,'Line Yield'!$C46)</f>
        <v>0</v>
      </c>
      <c r="F46" s="5">
        <f>SUMIFS('Job Number'!$Q$2:$Q$290,'Job Number'!$A$2:$A$290,'Line Yield'!F$1,'Job Number'!$E$2:$E$290,'Line Yield'!$A$45,'Job Number'!$B$2:$B$290,'Line Yield'!$C46)</f>
        <v>0</v>
      </c>
      <c r="G46" s="5">
        <f>SUMIFS('Job Number'!$Q$2:$Q$290,'Job Number'!$A$2:$A$290,'Line Yield'!G$1,'Job Number'!$E$2:$E$290,'Line Yield'!$A$45,'Job Number'!$B$2:$B$290,'Line Yield'!$C46)</f>
        <v>0</v>
      </c>
      <c r="H46" s="5">
        <f>SUMIFS('Job Number'!$Q$2:$Q$290,'Job Number'!$A$2:$A$290,'Line Yield'!H$1,'Job Number'!$E$2:$E$290,'Line Yield'!$A$45,'Job Number'!$B$2:$B$290,'Line Yield'!$C46)</f>
        <v>0</v>
      </c>
      <c r="I46" s="5">
        <f>SUMIFS('Job Number'!$Q$2:$Q$290,'Job Number'!$A$2:$A$290,'Line Yield'!I$1,'Job Number'!$E$2:$E$290,'Line Yield'!$A$45,'Job Number'!$B$2:$B$290,'Line Yield'!$C46)</f>
        <v>0</v>
      </c>
      <c r="J46" s="5">
        <f>SUMIFS('Job Number'!$Q$2:$Q$290,'Job Number'!$A$2:$A$290,'Line Yield'!J$1,'Job Number'!$E$2:$E$290,'Line Yield'!$A$45,'Job Number'!$B$2:$B$290,'Line Yield'!$C46)</f>
        <v>0</v>
      </c>
      <c r="K46" s="5">
        <f>SUMIFS('Job Number'!$Q$2:$Q$290,'Job Number'!$A$2:$A$290,'Line Yield'!K$1,'Job Number'!$E$2:$E$290,'Line Yield'!$A$45,'Job Number'!$B$2:$B$290,'Line Yield'!$C46)</f>
        <v>0</v>
      </c>
      <c r="L46" s="5">
        <f>SUMIFS('Job Number'!$Q$2:$Q$290,'Job Number'!$A$2:$A$290,'Line Yield'!L$1,'Job Number'!$E$2:$E$290,'Line Yield'!$A$45,'Job Number'!$B$2:$B$290,'Line Yield'!$C46)</f>
        <v>0</v>
      </c>
      <c r="M46" s="5">
        <f>SUMIFS('Job Number'!$Q$2:$Q$290,'Job Number'!$A$2:$A$290,'Line Yield'!M$1,'Job Number'!$E$2:$E$290,'Line Yield'!$A$45,'Job Number'!$B$2:$B$290,'Line Yield'!$C46)</f>
        <v>0</v>
      </c>
      <c r="N46" s="5">
        <f>SUMIFS('Job Number'!$Q$2:$Q$290,'Job Number'!$A$2:$A$290,'Line Yield'!N$1,'Job Number'!$E$2:$E$290,'Line Yield'!$A$45,'Job Number'!$B$2:$B$290,'Line Yield'!$C46)</f>
        <v>0</v>
      </c>
      <c r="O46" s="5">
        <f>SUMIFS('Job Number'!$Q$2:$Q$290,'Job Number'!$A$2:$A$290,'Line Yield'!O$1,'Job Number'!$E$2:$E$290,'Line Yield'!$A$45,'Job Number'!$B$2:$B$290,'Line Yield'!$C46)</f>
        <v>0</v>
      </c>
      <c r="P46" s="5">
        <f>SUMIFS('Job Number'!$Q$2:$Q$290,'Job Number'!$A$2:$A$290,'Line Yield'!P$1,'Job Number'!$E$2:$E$290,'Line Yield'!$A$45,'Job Number'!$B$2:$B$290,'Line Yield'!$C46)</f>
        <v>0</v>
      </c>
      <c r="Q46" s="5">
        <f>SUMIFS('Job Number'!$Q$2:$Q$290,'Job Number'!$A$2:$A$290,'Line Yield'!Q$1,'Job Number'!$E$2:$E$290,'Line Yield'!$A$45,'Job Number'!$B$2:$B$290,'Line Yield'!$C46)</f>
        <v>0</v>
      </c>
      <c r="R46" s="5">
        <f>SUMIFS('Job Number'!$Q$2:$Q$290,'Job Number'!$A$2:$A$290,'Line Yield'!R$1,'Job Number'!$E$2:$E$290,'Line Yield'!$A$45,'Job Number'!$B$2:$B$290,'Line Yield'!$C46)</f>
        <v>0</v>
      </c>
      <c r="S46" s="5">
        <f>SUMIFS('Job Number'!$Q$2:$Q$290,'Job Number'!$A$2:$A$290,'Line Yield'!S$1,'Job Number'!$E$2:$E$290,'Line Yield'!$A$45,'Job Number'!$B$2:$B$290,'Line Yield'!$C46)</f>
        <v>0</v>
      </c>
      <c r="T46" s="5">
        <f>SUMIFS('Job Number'!$Q$2:$Q$290,'Job Number'!$A$2:$A$290,'Line Yield'!T$1,'Job Number'!$E$2:$E$290,'Line Yield'!$A$45,'Job Number'!$B$2:$B$290,'Line Yield'!$C46)</f>
        <v>0</v>
      </c>
      <c r="U46" s="5">
        <f>SUMIFS('Job Number'!$Q$2:$Q$290,'Job Number'!$A$2:$A$290,'Line Yield'!U$1,'Job Number'!$E$2:$E$290,'Line Yield'!$A$45,'Job Number'!$B$2:$B$290,'Line Yield'!$C46)</f>
        <v>0</v>
      </c>
      <c r="V46" s="5">
        <f>SUMIFS('Job Number'!$Q$2:$Q$290,'Job Number'!$A$2:$A$290,'Line Yield'!V$1,'Job Number'!$E$2:$E$290,'Line Yield'!$A$45,'Job Number'!$B$2:$B$290,'Line Yield'!$C46)</f>
        <v>0</v>
      </c>
      <c r="W46" s="5">
        <f>SUMIFS('Job Number'!$Q$2:$Q$290,'Job Number'!$A$2:$A$290,'Line Yield'!W$1,'Job Number'!$E$2:$E$290,'Line Yield'!$A$45,'Job Number'!$B$2:$B$290,'Line Yield'!$C46)</f>
        <v>0</v>
      </c>
      <c r="X46" s="5">
        <f>SUMIFS('Job Number'!$Q$2:$Q$290,'Job Number'!$A$2:$A$290,'Line Yield'!X$1,'Job Number'!$E$2:$E$290,'Line Yield'!$A$45,'Job Number'!$B$2:$B$290,'Line Yield'!$C46)</f>
        <v>0</v>
      </c>
      <c r="Y46" s="5">
        <f>SUMIFS('Job Number'!$Q$2:$Q$290,'Job Number'!$A$2:$A$290,'Line Yield'!Y$1,'Job Number'!$E$2:$E$290,'Line Yield'!$A$45,'Job Number'!$B$2:$B$290,'Line Yield'!$C46)</f>
        <v>0</v>
      </c>
      <c r="Z46" s="5">
        <f>SUMIFS('Job Number'!$Q$2:$Q$290,'Job Number'!$A$2:$A$290,'Line Yield'!Z$1,'Job Number'!$E$2:$E$290,'Line Yield'!$A$45,'Job Number'!$B$2:$B$290,'Line Yield'!$C46)</f>
        <v>0</v>
      </c>
      <c r="AA46" s="5">
        <f>SUMIFS('Job Number'!$Q$2:$Q$290,'Job Number'!$A$2:$A$290,'Line Yield'!AA$1,'Job Number'!$E$2:$E$290,'Line Yield'!$A$45,'Job Number'!$B$2:$B$290,'Line Yield'!$C46)</f>
        <v>0</v>
      </c>
      <c r="AB46" s="5">
        <f>SUMIFS('Job Number'!$Q$2:$Q$290,'Job Number'!$A$2:$A$290,'Line Yield'!AB$1,'Job Number'!$E$2:$E$290,'Line Yield'!$A$45,'Job Number'!$B$2:$B$290,'Line Yield'!$C46)</f>
        <v>0</v>
      </c>
      <c r="AC46" s="5">
        <f>SUMIFS('Job Number'!$Q$2:$Q$290,'Job Number'!$A$2:$A$290,'Line Yield'!AC$1,'Job Number'!$E$2:$E$290,'Line Yield'!$A$45,'Job Number'!$B$2:$B$290,'Line Yield'!$C46)</f>
        <v>0</v>
      </c>
      <c r="AD46" s="5">
        <f>SUMIFS('Job Number'!$Q$2:$Q$290,'Job Number'!$A$2:$A$290,'Line Yield'!AD$1,'Job Number'!$E$2:$E$290,'Line Yield'!$A$45,'Job Number'!$B$2:$B$290,'Line Yield'!$C46)</f>
        <v>0</v>
      </c>
      <c r="AE46" s="5">
        <f>SUMIFS('Job Number'!$Q$2:$Q$290,'Job Number'!$A$2:$A$290,'Line Yield'!AE$1,'Job Number'!$E$2:$E$290,'Line Yield'!$A$45,'Job Number'!$B$2:$B$290,'Line Yield'!$C46)</f>
        <v>0</v>
      </c>
      <c r="AF46" s="5">
        <f>SUMIFS('Job Number'!$Q$2:$Q$290,'Job Number'!$A$2:$A$290,'Line Yield'!AF$1,'Job Number'!$E$2:$E$290,'Line Yield'!$A$45,'Job Number'!$B$2:$B$290,'Line Yield'!$C46)</f>
        <v>0</v>
      </c>
      <c r="AG46" s="5">
        <f>SUMIFS('Job Number'!$Q$2:$Q$290,'Job Number'!$A$2:$A$290,'Line Yield'!AG$1,'Job Number'!$E$2:$E$290,'Line Yield'!$A$45,'Job Number'!$B$2:$B$290,'Line Yield'!$C46)</f>
        <v>0</v>
      </c>
      <c r="AH46" s="5">
        <f>SUMIFS('Job Number'!$Q$2:$Q$290,'Job Number'!$A$2:$A$290,'Line Yield'!AH$1,'Job Number'!$E$2:$E$290,'Line Yield'!$A$45,'Job Number'!$B$2:$B$290,'Line Yield'!$C46)</f>
        <v>0</v>
      </c>
    </row>
    <row r="48" spans="1:34">
      <c r="A48" s="61" t="str">
        <f>'Line Output'!A47</f>
        <v>W03-71010061-Y</v>
      </c>
      <c r="B48" s="61" t="str">
        <f>'Line Output'!B47</f>
        <v>AX88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ht="14.25" customHeight="1">
      <c r="A49" s="69"/>
      <c r="B49" s="5">
        <f>IFERROR(SUM(D49:AG49)/COUNTIF(D49:AG49,"&gt;0"),0)</f>
        <v>0</v>
      </c>
      <c r="C49" s="7" t="str">
        <f>'Line Output'!C48</f>
        <v>Y01</v>
      </c>
      <c r="D49" s="5">
        <f>SUMIFS('Job Number'!$Q$2:$Q$290,'Job Number'!$A$2:$A$290,'Line Yield'!D$1,'Job Number'!$E$2:$E$290,'Line Yield'!$A$48,'Job Number'!$B$2:$B$290,'Line Yield'!$C49)</f>
        <v>0</v>
      </c>
      <c r="E49" s="5">
        <f>SUMIFS('Job Number'!$Q$2:$Q$290,'Job Number'!$A$2:$A$290,'Line Yield'!E$1,'Job Number'!$E$2:$E$290,'Line Yield'!$A$48,'Job Number'!$B$2:$B$290,'Line Yield'!$C49)</f>
        <v>0</v>
      </c>
      <c r="F49" s="5">
        <f>SUMIFS('Job Number'!$Q$2:$Q$290,'Job Number'!$A$2:$A$290,'Line Yield'!F$1,'Job Number'!$E$2:$E$290,'Line Yield'!$A$48,'Job Number'!$B$2:$B$290,'Line Yield'!$C49)</f>
        <v>0</v>
      </c>
      <c r="G49" s="5">
        <f>SUMIFS('Job Number'!$Q$2:$Q$290,'Job Number'!$A$2:$A$290,'Line Yield'!G$1,'Job Number'!$E$2:$E$290,'Line Yield'!$A$48,'Job Number'!$B$2:$B$290,'Line Yield'!$C49)</f>
        <v>0</v>
      </c>
      <c r="H49" s="5">
        <f>SUMIFS('Job Number'!$Q$2:$Q$290,'Job Number'!$A$2:$A$290,'Line Yield'!H$1,'Job Number'!$E$2:$E$290,'Line Yield'!$A$48,'Job Number'!$B$2:$B$290,'Line Yield'!$C49)</f>
        <v>0</v>
      </c>
      <c r="I49" s="5">
        <f>SUMIFS('Job Number'!$Q$2:$Q$290,'Job Number'!$A$2:$A$290,'Line Yield'!I$1,'Job Number'!$E$2:$E$290,'Line Yield'!$A$48,'Job Number'!$B$2:$B$290,'Line Yield'!$C49)</f>
        <v>0</v>
      </c>
      <c r="J49" s="5">
        <f>SUMIFS('Job Number'!$Q$2:$Q$290,'Job Number'!$A$2:$A$290,'Line Yield'!J$1,'Job Number'!$E$2:$E$290,'Line Yield'!$A$48,'Job Number'!$B$2:$B$290,'Line Yield'!$C49)</f>
        <v>0</v>
      </c>
      <c r="K49" s="5">
        <f>SUMIFS('Job Number'!$Q$2:$Q$290,'Job Number'!$A$2:$A$290,'Line Yield'!K$1,'Job Number'!$E$2:$E$290,'Line Yield'!$A$48,'Job Number'!$B$2:$B$290,'Line Yield'!$C49)</f>
        <v>0</v>
      </c>
      <c r="L49" s="5">
        <f>SUMIFS('Job Number'!$Q$2:$Q$290,'Job Number'!$A$2:$A$290,'Line Yield'!L$1,'Job Number'!$E$2:$E$290,'Line Yield'!$A$48,'Job Number'!$B$2:$B$290,'Line Yield'!$C49)</f>
        <v>0</v>
      </c>
      <c r="M49" s="5">
        <f>SUMIFS('Job Number'!$Q$2:$Q$290,'Job Number'!$A$2:$A$290,'Line Yield'!M$1,'Job Number'!$E$2:$E$290,'Line Yield'!$A$48,'Job Number'!$B$2:$B$290,'Line Yield'!$C49)</f>
        <v>0</v>
      </c>
      <c r="N49" s="5">
        <f>SUMIFS('Job Number'!$Q$2:$Q$290,'Job Number'!$A$2:$A$290,'Line Yield'!N$1,'Job Number'!$E$2:$E$290,'Line Yield'!$A$48,'Job Number'!$B$2:$B$290,'Line Yield'!$C49)</f>
        <v>0</v>
      </c>
      <c r="O49" s="5">
        <f>SUMIFS('Job Number'!$Q$2:$Q$290,'Job Number'!$A$2:$A$290,'Line Yield'!O$1,'Job Number'!$E$2:$E$290,'Line Yield'!$A$48,'Job Number'!$B$2:$B$290,'Line Yield'!$C49)</f>
        <v>0</v>
      </c>
      <c r="P49" s="5">
        <f>SUMIFS('Job Number'!$Q$2:$Q$290,'Job Number'!$A$2:$A$290,'Line Yield'!P$1,'Job Number'!$E$2:$E$290,'Line Yield'!$A$48,'Job Number'!$B$2:$B$290,'Line Yield'!$C49)</f>
        <v>0</v>
      </c>
      <c r="Q49" s="5">
        <f>SUMIFS('Job Number'!$Q$2:$Q$290,'Job Number'!$A$2:$A$290,'Line Yield'!Q$1,'Job Number'!$E$2:$E$290,'Line Yield'!$A$48,'Job Number'!$B$2:$B$290,'Line Yield'!$C49)</f>
        <v>0</v>
      </c>
      <c r="R49" s="5">
        <f>SUMIFS('Job Number'!$Q$2:$Q$290,'Job Number'!$A$2:$A$290,'Line Yield'!R$1,'Job Number'!$E$2:$E$290,'Line Yield'!$A$48,'Job Number'!$B$2:$B$290,'Line Yield'!$C49)</f>
        <v>0</v>
      </c>
      <c r="S49" s="5">
        <f>SUMIFS('Job Number'!$Q$2:$Q$290,'Job Number'!$A$2:$A$290,'Line Yield'!S$1,'Job Number'!$E$2:$E$290,'Line Yield'!$A$48,'Job Number'!$B$2:$B$290,'Line Yield'!$C49)</f>
        <v>0</v>
      </c>
      <c r="T49" s="5">
        <f>SUMIFS('Job Number'!$Q$2:$Q$290,'Job Number'!$A$2:$A$290,'Line Yield'!T$1,'Job Number'!$E$2:$E$290,'Line Yield'!$A$48,'Job Number'!$B$2:$B$290,'Line Yield'!$C49)</f>
        <v>0</v>
      </c>
      <c r="U49" s="5">
        <f>SUMIFS('Job Number'!$Q$2:$Q$290,'Job Number'!$A$2:$A$290,'Line Yield'!U$1,'Job Number'!$E$2:$E$290,'Line Yield'!$A$48,'Job Number'!$B$2:$B$290,'Line Yield'!$C49)</f>
        <v>0</v>
      </c>
      <c r="V49" s="5">
        <f>SUMIFS('Job Number'!$Q$2:$Q$290,'Job Number'!$A$2:$A$290,'Line Yield'!V$1,'Job Number'!$E$2:$E$290,'Line Yield'!$A$48,'Job Number'!$B$2:$B$290,'Line Yield'!$C49)</f>
        <v>0</v>
      </c>
      <c r="W49" s="5">
        <f>SUMIFS('Job Number'!$Q$2:$Q$290,'Job Number'!$A$2:$A$290,'Line Yield'!W$1,'Job Number'!$E$2:$E$290,'Line Yield'!$A$48,'Job Number'!$B$2:$B$290,'Line Yield'!$C49)</f>
        <v>0</v>
      </c>
      <c r="X49" s="5">
        <f>SUMIFS('Job Number'!$Q$2:$Q$290,'Job Number'!$A$2:$A$290,'Line Yield'!X$1,'Job Number'!$E$2:$E$290,'Line Yield'!$A$48,'Job Number'!$B$2:$B$290,'Line Yield'!$C49)</f>
        <v>0</v>
      </c>
      <c r="Y49" s="5">
        <f>SUMIFS('Job Number'!$Q$2:$Q$290,'Job Number'!$A$2:$A$290,'Line Yield'!Y$1,'Job Number'!$E$2:$E$290,'Line Yield'!$A$48,'Job Number'!$B$2:$B$290,'Line Yield'!$C49)</f>
        <v>0</v>
      </c>
      <c r="Z49" s="5">
        <f>SUMIFS('Job Number'!$Q$2:$Q$290,'Job Number'!$A$2:$A$290,'Line Yield'!Z$1,'Job Number'!$E$2:$E$290,'Line Yield'!$A$48,'Job Number'!$B$2:$B$290,'Line Yield'!$C49)</f>
        <v>0</v>
      </c>
      <c r="AA49" s="5">
        <f>SUMIFS('Job Number'!$Q$2:$Q$290,'Job Number'!$A$2:$A$290,'Line Yield'!AA$1,'Job Number'!$E$2:$E$290,'Line Yield'!$A$48,'Job Number'!$B$2:$B$290,'Line Yield'!$C49)</f>
        <v>0</v>
      </c>
      <c r="AB49" s="5">
        <f>SUMIFS('Job Number'!$Q$2:$Q$290,'Job Number'!$A$2:$A$290,'Line Yield'!AB$1,'Job Number'!$E$2:$E$290,'Line Yield'!$A$48,'Job Number'!$B$2:$B$290,'Line Yield'!$C49)</f>
        <v>0</v>
      </c>
      <c r="AC49" s="5">
        <f>SUMIFS('Job Number'!$Q$2:$Q$290,'Job Number'!$A$2:$A$290,'Line Yield'!AC$1,'Job Number'!$E$2:$E$290,'Line Yield'!$A$48,'Job Number'!$B$2:$B$290,'Line Yield'!$C49)</f>
        <v>0</v>
      </c>
      <c r="AD49" s="5">
        <f>SUMIFS('Job Number'!$Q$2:$Q$290,'Job Number'!$A$2:$A$290,'Line Yield'!AD$1,'Job Number'!$E$2:$E$290,'Line Yield'!$A$48,'Job Number'!$B$2:$B$290,'Line Yield'!$C49)</f>
        <v>0</v>
      </c>
      <c r="AE49" s="5">
        <f>SUMIFS('Job Number'!$Q$2:$Q$290,'Job Number'!$A$2:$A$290,'Line Yield'!AE$1,'Job Number'!$E$2:$E$290,'Line Yield'!$A$48,'Job Number'!$B$2:$B$290,'Line Yield'!$C49)</f>
        <v>0</v>
      </c>
      <c r="AF49" s="5">
        <f>SUMIFS('Job Number'!$Q$2:$Q$290,'Job Number'!$A$2:$A$290,'Line Yield'!AF$1,'Job Number'!$E$2:$E$290,'Line Yield'!$A$48,'Job Number'!$B$2:$B$290,'Line Yield'!$C49)</f>
        <v>0</v>
      </c>
      <c r="AG49" s="5">
        <f>SUMIFS('Job Number'!$Q$2:$Q$290,'Job Number'!$A$2:$A$290,'Line Yield'!AG$1,'Job Number'!$E$2:$E$290,'Line Yield'!$A$48,'Job Number'!$B$2:$B$290,'Line Yield'!$C49)</f>
        <v>0</v>
      </c>
      <c r="AH49" s="5">
        <f>SUMIFS('Job Number'!$Q$2:$Q$290,'Job Number'!$A$2:$A$290,'Line Yield'!AH$1,'Job Number'!$E$2:$E$290,'Line Yield'!$A$48,'Job Number'!$B$2:$B$290,'Line Yield'!$C49)</f>
        <v>0</v>
      </c>
    </row>
    <row r="51" spans="1:34" ht="15.75" customHeight="1">
      <c r="A51" s="61" t="str">
        <f>'Line Output'!A50</f>
        <v>W03-25040027-Y</v>
      </c>
      <c r="B51" s="61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ht="14.25" customHeight="1">
      <c r="A52" s="69"/>
      <c r="B52" s="5">
        <f>IFERROR(SUM(D52:AG52)/COUNTIF(D52:AG52,"&gt;0"),0)</f>
        <v>0</v>
      </c>
      <c r="C52" s="7" t="str">
        <f>'Line Output'!C51</f>
        <v>Y01</v>
      </c>
      <c r="D52" s="5">
        <f>SUMIFS('Job Number'!$Q$2:$Q$290,'Job Number'!$A$2:$A$290,'Line Yield'!D$1,'Job Number'!$E$2:$E$290,'Line Yield'!$A$51,'Job Number'!$B$2:$B$290,'Line Yield'!$C52)</f>
        <v>0</v>
      </c>
      <c r="E52" s="5">
        <f>SUMIFS('Job Number'!$Q$2:$Q$290,'Job Number'!$A$2:$A$290,'Line Yield'!E$1,'Job Number'!$E$2:$E$290,'Line Yield'!$A$51,'Job Number'!$B$2:$B$290,'Line Yield'!$C52)</f>
        <v>0</v>
      </c>
      <c r="F52" s="5">
        <f>SUMIFS('Job Number'!$Q$2:$Q$290,'Job Number'!$A$2:$A$290,'Line Yield'!F$1,'Job Number'!$E$2:$E$290,'Line Yield'!$A$51,'Job Number'!$B$2:$B$290,'Line Yield'!$C52)</f>
        <v>0</v>
      </c>
      <c r="G52" s="5">
        <f>SUMIFS('Job Number'!$Q$2:$Q$290,'Job Number'!$A$2:$A$290,'Line Yield'!G$1,'Job Number'!$E$2:$E$290,'Line Yield'!$A$51,'Job Number'!$B$2:$B$290,'Line Yield'!$C52)</f>
        <v>0</v>
      </c>
      <c r="H52" s="5">
        <f>SUMIFS('Job Number'!$Q$2:$Q$290,'Job Number'!$A$2:$A$290,'Line Yield'!H$1,'Job Number'!$E$2:$E$290,'Line Yield'!$A$51,'Job Number'!$B$2:$B$290,'Line Yield'!$C52)</f>
        <v>0</v>
      </c>
      <c r="I52" s="5">
        <f>SUMIFS('Job Number'!$Q$2:$Q$290,'Job Number'!$A$2:$A$290,'Line Yield'!I$1,'Job Number'!$E$2:$E$290,'Line Yield'!$A$51,'Job Number'!$B$2:$B$290,'Line Yield'!$C52)</f>
        <v>0</v>
      </c>
      <c r="J52" s="5">
        <f>SUMIFS('Job Number'!$Q$2:$Q$290,'Job Number'!$A$2:$A$290,'Line Yield'!J$1,'Job Number'!$E$2:$E$290,'Line Yield'!$A$51,'Job Number'!$B$2:$B$290,'Line Yield'!$C52)</f>
        <v>0</v>
      </c>
      <c r="K52" s="5">
        <f>SUMIFS('Job Number'!$Q$2:$Q$290,'Job Number'!$A$2:$A$290,'Line Yield'!K$1,'Job Number'!$E$2:$E$290,'Line Yield'!$A$51,'Job Number'!$B$2:$B$290,'Line Yield'!$C52)</f>
        <v>0</v>
      </c>
      <c r="L52" s="5">
        <f>SUMIFS('Job Number'!$Q$2:$Q$290,'Job Number'!$A$2:$A$290,'Line Yield'!L$1,'Job Number'!$E$2:$E$290,'Line Yield'!$A$51,'Job Number'!$B$2:$B$290,'Line Yield'!$C52)</f>
        <v>0</v>
      </c>
      <c r="M52" s="5">
        <f>SUMIFS('Job Number'!$Q$2:$Q$290,'Job Number'!$A$2:$A$290,'Line Yield'!M$1,'Job Number'!$E$2:$E$290,'Line Yield'!$A$51,'Job Number'!$B$2:$B$290,'Line Yield'!$C52)</f>
        <v>0</v>
      </c>
      <c r="N52" s="5">
        <f>SUMIFS('Job Number'!$Q$2:$Q$290,'Job Number'!$A$2:$A$290,'Line Yield'!N$1,'Job Number'!$E$2:$E$290,'Line Yield'!$A$51,'Job Number'!$B$2:$B$290,'Line Yield'!$C52)</f>
        <v>0</v>
      </c>
      <c r="O52" s="5">
        <f>SUMIFS('Job Number'!$Q$2:$Q$290,'Job Number'!$A$2:$A$290,'Line Yield'!O$1,'Job Number'!$E$2:$E$290,'Line Yield'!$A$51,'Job Number'!$B$2:$B$290,'Line Yield'!$C52)</f>
        <v>0</v>
      </c>
      <c r="P52" s="5">
        <f>SUMIFS('Job Number'!$Q$2:$Q$290,'Job Number'!$A$2:$A$290,'Line Yield'!P$1,'Job Number'!$E$2:$E$290,'Line Yield'!$A$51,'Job Number'!$B$2:$B$290,'Line Yield'!$C52)</f>
        <v>0</v>
      </c>
      <c r="Q52" s="5">
        <f>SUMIFS('Job Number'!$Q$2:$Q$290,'Job Number'!$A$2:$A$290,'Line Yield'!Q$1,'Job Number'!$E$2:$E$290,'Line Yield'!$A$51,'Job Number'!$B$2:$B$290,'Line Yield'!$C52)</f>
        <v>0</v>
      </c>
      <c r="R52" s="5">
        <f>SUMIFS('Job Number'!$Q$2:$Q$290,'Job Number'!$A$2:$A$290,'Line Yield'!R$1,'Job Number'!$E$2:$E$290,'Line Yield'!$A$51,'Job Number'!$B$2:$B$290,'Line Yield'!$C52)</f>
        <v>0</v>
      </c>
      <c r="S52" s="5">
        <f>SUMIFS('Job Number'!$Q$2:$Q$290,'Job Number'!$A$2:$A$290,'Line Yield'!S$1,'Job Number'!$E$2:$E$290,'Line Yield'!$A$51,'Job Number'!$B$2:$B$290,'Line Yield'!$C52)</f>
        <v>0</v>
      </c>
      <c r="T52" s="5">
        <f>SUMIFS('Job Number'!$Q$2:$Q$290,'Job Number'!$A$2:$A$290,'Line Yield'!T$1,'Job Number'!$E$2:$E$290,'Line Yield'!$A$51,'Job Number'!$B$2:$B$290,'Line Yield'!$C52)</f>
        <v>0</v>
      </c>
      <c r="U52" s="5">
        <f>SUMIFS('Job Number'!$Q$2:$Q$290,'Job Number'!$A$2:$A$290,'Line Yield'!U$1,'Job Number'!$E$2:$E$290,'Line Yield'!$A$51,'Job Number'!$B$2:$B$290,'Line Yield'!$C52)</f>
        <v>0</v>
      </c>
      <c r="V52" s="5">
        <f>SUMIFS('Job Number'!$Q$2:$Q$290,'Job Number'!$A$2:$A$290,'Line Yield'!V$1,'Job Number'!$E$2:$E$290,'Line Yield'!$A$51,'Job Number'!$B$2:$B$290,'Line Yield'!$C52)</f>
        <v>0</v>
      </c>
      <c r="W52" s="5">
        <f>SUMIFS('Job Number'!$Q$2:$Q$290,'Job Number'!$A$2:$A$290,'Line Yield'!W$1,'Job Number'!$E$2:$E$290,'Line Yield'!$A$51,'Job Number'!$B$2:$B$290,'Line Yield'!$C52)</f>
        <v>0</v>
      </c>
      <c r="X52" s="5">
        <f>SUMIFS('Job Number'!$Q$2:$Q$290,'Job Number'!$A$2:$A$290,'Line Yield'!X$1,'Job Number'!$E$2:$E$290,'Line Yield'!$A$51,'Job Number'!$B$2:$B$290,'Line Yield'!$C52)</f>
        <v>0</v>
      </c>
      <c r="Y52" s="5">
        <f>SUMIFS('Job Number'!$Q$2:$Q$290,'Job Number'!$A$2:$A$290,'Line Yield'!Y$1,'Job Number'!$E$2:$E$290,'Line Yield'!$A$51,'Job Number'!$B$2:$B$290,'Line Yield'!$C52)</f>
        <v>0</v>
      </c>
      <c r="Z52" s="5">
        <f>SUMIFS('Job Number'!$Q$2:$Q$290,'Job Number'!$A$2:$A$290,'Line Yield'!Z$1,'Job Number'!$E$2:$E$290,'Line Yield'!$A$51,'Job Number'!$B$2:$B$290,'Line Yield'!$C52)</f>
        <v>0</v>
      </c>
      <c r="AA52" s="5">
        <f>SUMIFS('Job Number'!$Q$2:$Q$290,'Job Number'!$A$2:$A$290,'Line Yield'!AA$1,'Job Number'!$E$2:$E$290,'Line Yield'!$A$51,'Job Number'!$B$2:$B$290,'Line Yield'!$C52)</f>
        <v>0</v>
      </c>
      <c r="AB52" s="5">
        <f>SUMIFS('Job Number'!$Q$2:$Q$290,'Job Number'!$A$2:$A$290,'Line Yield'!AB$1,'Job Number'!$E$2:$E$290,'Line Yield'!$A$51,'Job Number'!$B$2:$B$290,'Line Yield'!$C52)</f>
        <v>0</v>
      </c>
      <c r="AC52" s="5">
        <f>SUMIFS('Job Number'!$Q$2:$Q$290,'Job Number'!$A$2:$A$290,'Line Yield'!AC$1,'Job Number'!$E$2:$E$290,'Line Yield'!$A$51,'Job Number'!$B$2:$B$290,'Line Yield'!$C52)</f>
        <v>0</v>
      </c>
      <c r="AD52" s="5">
        <f>SUMIFS('Job Number'!$Q$2:$Q$290,'Job Number'!$A$2:$A$290,'Line Yield'!AD$1,'Job Number'!$E$2:$E$290,'Line Yield'!$A$51,'Job Number'!$B$2:$B$290,'Line Yield'!$C52)</f>
        <v>0</v>
      </c>
      <c r="AE52" s="5">
        <f>SUMIFS('Job Number'!$Q$2:$Q$290,'Job Number'!$A$2:$A$290,'Line Yield'!AE$1,'Job Number'!$E$2:$E$290,'Line Yield'!$A$51,'Job Number'!$B$2:$B$290,'Line Yield'!$C52)</f>
        <v>0</v>
      </c>
      <c r="AF52" s="5">
        <f>SUMIFS('Job Number'!$Q$2:$Q$290,'Job Number'!$A$2:$A$290,'Line Yield'!AF$1,'Job Number'!$E$2:$E$290,'Line Yield'!$A$51,'Job Number'!$B$2:$B$290,'Line Yield'!$C52)</f>
        <v>0</v>
      </c>
      <c r="AG52" s="5">
        <f>SUMIFS('Job Number'!$Q$2:$Q$290,'Job Number'!$A$2:$A$290,'Line Yield'!AG$1,'Job Number'!$E$2:$E$290,'Line Yield'!$A$51,'Job Number'!$B$2:$B$290,'Line Yield'!$C52)</f>
        <v>0</v>
      </c>
      <c r="AH52" s="5">
        <f>SUMIFS('Job Number'!$Q$2:$Q$290,'Job Number'!$A$2:$A$290,'Line Yield'!AH$1,'Job Number'!$E$2:$E$290,'Line Yield'!$A$51,'Job Number'!$B$2:$B$290,'Line Yield'!$C52)</f>
        <v>0</v>
      </c>
    </row>
    <row r="54" spans="1:34" ht="15.75" customHeight="1">
      <c r="A54" s="61" t="str">
        <f>'Line Output'!A53</f>
        <v>W03-25040028-Y</v>
      </c>
      <c r="B54" s="61" t="str">
        <f>'Line Output'!B53</f>
        <v>28#*2C+24#*2C+AL+D+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ht="14.25" customHeight="1">
      <c r="A55" s="69"/>
      <c r="B55" s="5">
        <f>IFERROR(SUM(D55:AG55)/COUNTIF(D55:AG55,"&gt;0"),0)</f>
        <v>0</v>
      </c>
      <c r="C55" s="7" t="str">
        <f>'Line Output'!C54</f>
        <v>Y01</v>
      </c>
      <c r="D55" s="5">
        <f>SUMIFS('Job Number'!$Q$2:$Q$290,'Job Number'!$A$2:$A$290,'Line Yield'!D$1,'Job Number'!$E$2:$E$290,'Line Yield'!$A$54,'Job Number'!$B$2:$B$290,'Line Yield'!$C55)</f>
        <v>0</v>
      </c>
      <c r="E55" s="5">
        <f>SUMIFS('Job Number'!$Q$2:$Q$290,'Job Number'!$A$2:$A$290,'Line Yield'!E$1,'Job Number'!$E$2:$E$290,'Line Yield'!$A$54,'Job Number'!$B$2:$B$290,'Line Yield'!$C55)</f>
        <v>0</v>
      </c>
      <c r="F55" s="5">
        <f>SUMIFS('Job Number'!$Q$2:$Q$290,'Job Number'!$A$2:$A$290,'Line Yield'!F$1,'Job Number'!$E$2:$E$290,'Line Yield'!$A$54,'Job Number'!$B$2:$B$290,'Line Yield'!$C55)</f>
        <v>0</v>
      </c>
      <c r="G55" s="5">
        <f>SUMIFS('Job Number'!$Q$2:$Q$290,'Job Number'!$A$2:$A$290,'Line Yield'!G$1,'Job Number'!$E$2:$E$290,'Line Yield'!$A$54,'Job Number'!$B$2:$B$290,'Line Yield'!$C55)</f>
        <v>0</v>
      </c>
      <c r="H55" s="5">
        <f>SUMIFS('Job Number'!$Q$2:$Q$290,'Job Number'!$A$2:$A$290,'Line Yield'!H$1,'Job Number'!$E$2:$E$290,'Line Yield'!$A$54,'Job Number'!$B$2:$B$290,'Line Yield'!$C55)</f>
        <v>0</v>
      </c>
      <c r="I55" s="5">
        <f>SUMIFS('Job Number'!$Q$2:$Q$290,'Job Number'!$A$2:$A$290,'Line Yield'!I$1,'Job Number'!$E$2:$E$290,'Line Yield'!$A$54,'Job Number'!$B$2:$B$290,'Line Yield'!$C55)</f>
        <v>0</v>
      </c>
      <c r="J55" s="5">
        <f>SUMIFS('Job Number'!$Q$2:$Q$290,'Job Number'!$A$2:$A$290,'Line Yield'!J$1,'Job Number'!$E$2:$E$290,'Line Yield'!$A$54,'Job Number'!$B$2:$B$290,'Line Yield'!$C55)</f>
        <v>0</v>
      </c>
      <c r="K55" s="5">
        <f>SUMIFS('Job Number'!$Q$2:$Q$290,'Job Number'!$A$2:$A$290,'Line Yield'!K$1,'Job Number'!$E$2:$E$290,'Line Yield'!$A$54,'Job Number'!$B$2:$B$290,'Line Yield'!$C55)</f>
        <v>0</v>
      </c>
      <c r="L55" s="5">
        <f>SUMIFS('Job Number'!$Q$2:$Q$290,'Job Number'!$A$2:$A$290,'Line Yield'!L$1,'Job Number'!$E$2:$E$290,'Line Yield'!$A$54,'Job Number'!$B$2:$B$290,'Line Yield'!$C55)</f>
        <v>0</v>
      </c>
      <c r="M55" s="5">
        <f>SUMIFS('Job Number'!$Q$2:$Q$290,'Job Number'!$A$2:$A$290,'Line Yield'!M$1,'Job Number'!$E$2:$E$290,'Line Yield'!$A$54,'Job Number'!$B$2:$B$290,'Line Yield'!$C55)</f>
        <v>0</v>
      </c>
      <c r="N55" s="5">
        <f>SUMIFS('Job Number'!$Q$2:$Q$290,'Job Number'!$A$2:$A$290,'Line Yield'!N$1,'Job Number'!$E$2:$E$290,'Line Yield'!$A$54,'Job Number'!$B$2:$B$290,'Line Yield'!$C55)</f>
        <v>0</v>
      </c>
      <c r="O55" s="5">
        <f>SUMIFS('Job Number'!$Q$2:$Q$290,'Job Number'!$A$2:$A$290,'Line Yield'!O$1,'Job Number'!$E$2:$E$290,'Line Yield'!$A$54,'Job Number'!$B$2:$B$290,'Line Yield'!$C55)</f>
        <v>0</v>
      </c>
      <c r="P55" s="5">
        <f>SUMIFS('Job Number'!$Q$2:$Q$290,'Job Number'!$A$2:$A$290,'Line Yield'!P$1,'Job Number'!$E$2:$E$290,'Line Yield'!$A$54,'Job Number'!$B$2:$B$290,'Line Yield'!$C55)</f>
        <v>0</v>
      </c>
      <c r="Q55" s="5">
        <f>SUMIFS('Job Number'!$Q$2:$Q$290,'Job Number'!$A$2:$A$290,'Line Yield'!Q$1,'Job Number'!$E$2:$E$290,'Line Yield'!$A$54,'Job Number'!$B$2:$B$290,'Line Yield'!$C55)</f>
        <v>0</v>
      </c>
      <c r="R55" s="5">
        <f>SUMIFS('Job Number'!$Q$2:$Q$290,'Job Number'!$A$2:$A$290,'Line Yield'!R$1,'Job Number'!$E$2:$E$290,'Line Yield'!$A$54,'Job Number'!$B$2:$B$290,'Line Yield'!$C55)</f>
        <v>0</v>
      </c>
      <c r="S55" s="5">
        <f>SUMIFS('Job Number'!$Q$2:$Q$290,'Job Number'!$A$2:$A$290,'Line Yield'!S$1,'Job Number'!$E$2:$E$290,'Line Yield'!$A$54,'Job Number'!$B$2:$B$290,'Line Yield'!$C55)</f>
        <v>0</v>
      </c>
      <c r="T55" s="5">
        <f>SUMIFS('Job Number'!$Q$2:$Q$290,'Job Number'!$A$2:$A$290,'Line Yield'!T$1,'Job Number'!$E$2:$E$290,'Line Yield'!$A$54,'Job Number'!$B$2:$B$290,'Line Yield'!$C55)</f>
        <v>0</v>
      </c>
      <c r="U55" s="5">
        <f>SUMIFS('Job Number'!$Q$2:$Q$290,'Job Number'!$A$2:$A$290,'Line Yield'!U$1,'Job Number'!$E$2:$E$290,'Line Yield'!$A$54,'Job Number'!$B$2:$B$290,'Line Yield'!$C55)</f>
        <v>0</v>
      </c>
      <c r="V55" s="5">
        <f>SUMIFS('Job Number'!$Q$2:$Q$290,'Job Number'!$A$2:$A$290,'Line Yield'!V$1,'Job Number'!$E$2:$E$290,'Line Yield'!$A$54,'Job Number'!$B$2:$B$290,'Line Yield'!$C55)</f>
        <v>0</v>
      </c>
      <c r="W55" s="5">
        <f>SUMIFS('Job Number'!$Q$2:$Q$290,'Job Number'!$A$2:$A$290,'Line Yield'!W$1,'Job Number'!$E$2:$E$290,'Line Yield'!$A$54,'Job Number'!$B$2:$B$290,'Line Yield'!$C55)</f>
        <v>0</v>
      </c>
      <c r="X55" s="5">
        <f>SUMIFS('Job Number'!$Q$2:$Q$290,'Job Number'!$A$2:$A$290,'Line Yield'!X$1,'Job Number'!$E$2:$E$290,'Line Yield'!$A$54,'Job Number'!$B$2:$B$290,'Line Yield'!$C55)</f>
        <v>0</v>
      </c>
      <c r="Y55" s="5">
        <f>SUMIFS('Job Number'!$Q$2:$Q$290,'Job Number'!$A$2:$A$290,'Line Yield'!Y$1,'Job Number'!$E$2:$E$290,'Line Yield'!$A$54,'Job Number'!$B$2:$B$290,'Line Yield'!$C55)</f>
        <v>0</v>
      </c>
      <c r="Z55" s="5">
        <f>SUMIFS('Job Number'!$Q$2:$Q$290,'Job Number'!$A$2:$A$290,'Line Yield'!Z$1,'Job Number'!$E$2:$E$290,'Line Yield'!$A$54,'Job Number'!$B$2:$B$290,'Line Yield'!$C55)</f>
        <v>0</v>
      </c>
      <c r="AA55" s="5">
        <f>SUMIFS('Job Number'!$Q$2:$Q$290,'Job Number'!$A$2:$A$290,'Line Yield'!AA$1,'Job Number'!$E$2:$E$290,'Line Yield'!$A$54,'Job Number'!$B$2:$B$290,'Line Yield'!$C55)</f>
        <v>0</v>
      </c>
      <c r="AB55" s="5">
        <f>SUMIFS('Job Number'!$Q$2:$Q$290,'Job Number'!$A$2:$A$290,'Line Yield'!AB$1,'Job Number'!$E$2:$E$290,'Line Yield'!$A$54,'Job Number'!$B$2:$B$290,'Line Yield'!$C55)</f>
        <v>0</v>
      </c>
      <c r="AC55" s="5">
        <f>SUMIFS('Job Number'!$Q$2:$Q$290,'Job Number'!$A$2:$A$290,'Line Yield'!AC$1,'Job Number'!$E$2:$E$290,'Line Yield'!$A$54,'Job Number'!$B$2:$B$290,'Line Yield'!$C55)</f>
        <v>0</v>
      </c>
      <c r="AD55" s="5">
        <f>SUMIFS('Job Number'!$Q$2:$Q$290,'Job Number'!$A$2:$A$290,'Line Yield'!AD$1,'Job Number'!$E$2:$E$290,'Line Yield'!$A$54,'Job Number'!$B$2:$B$290,'Line Yield'!$C55)</f>
        <v>0</v>
      </c>
      <c r="AE55" s="5">
        <f>SUMIFS('Job Number'!$Q$2:$Q$290,'Job Number'!$A$2:$A$290,'Line Yield'!AE$1,'Job Number'!$E$2:$E$290,'Line Yield'!$A$54,'Job Number'!$B$2:$B$290,'Line Yield'!$C55)</f>
        <v>0</v>
      </c>
      <c r="AF55" s="5">
        <f>SUMIFS('Job Number'!$Q$2:$Q$290,'Job Number'!$A$2:$A$290,'Line Yield'!AF$1,'Job Number'!$E$2:$E$290,'Line Yield'!$A$54,'Job Number'!$B$2:$B$290,'Line Yield'!$C55)</f>
        <v>0</v>
      </c>
      <c r="AG55" s="5">
        <f>SUMIFS('Job Number'!$Q$2:$Q$290,'Job Number'!$A$2:$A$290,'Line Yield'!AG$1,'Job Number'!$E$2:$E$290,'Line Yield'!$A$54,'Job Number'!$B$2:$B$290,'Line Yield'!$C55)</f>
        <v>0</v>
      </c>
      <c r="AH55" s="5">
        <f>SUMIFS('Job Number'!$Q$2:$Q$290,'Job Number'!$A$2:$A$290,'Line Yield'!AH$1,'Job Number'!$E$2:$E$290,'Line Yield'!$A$54,'Job Number'!$B$2:$B$290,'Line Yield'!$C55)</f>
        <v>0</v>
      </c>
    </row>
    <row r="57" spans="1:34" ht="15.75" customHeight="1">
      <c r="A57" s="61" t="str">
        <f>'Line Output'!A56</f>
        <v>W03-25040029-Y</v>
      </c>
      <c r="B57" s="61" t="str">
        <f>'Line Output'!B56</f>
        <v>28#*2C+24#*2C+AL+D+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ht="14.25" customHeight="1">
      <c r="A58" s="69"/>
      <c r="B58" s="5">
        <f>IFERROR(SUM(D58:AG58)/COUNTIF(D58:AG58,"&gt;0"),0)</f>
        <v>0</v>
      </c>
      <c r="C58" s="7" t="str">
        <f>'Line Output'!C57</f>
        <v>Y01</v>
      </c>
      <c r="D58" s="5">
        <f>SUMIFS('Job Number'!$Q$2:$Q$290,'Job Number'!$A$2:$A$290,'Line Yield'!D$1,'Job Number'!$E$2:$E$290,'Line Yield'!$A$57,'Job Number'!$B$2:$B$290,'Line Yield'!$C58)</f>
        <v>0</v>
      </c>
      <c r="E58" s="5">
        <f>SUMIFS('Job Number'!$Q$2:$Q$290,'Job Number'!$A$2:$A$290,'Line Yield'!E$1,'Job Number'!$E$2:$E$290,'Line Yield'!$A$57,'Job Number'!$B$2:$B$290,'Line Yield'!$C58)</f>
        <v>0</v>
      </c>
      <c r="F58" s="5">
        <f>SUMIFS('Job Number'!$Q$2:$Q$290,'Job Number'!$A$2:$A$290,'Line Yield'!F$1,'Job Number'!$E$2:$E$290,'Line Yield'!$A$57,'Job Number'!$B$2:$B$290,'Line Yield'!$C58)</f>
        <v>0</v>
      </c>
      <c r="G58" s="5">
        <f>SUMIFS('Job Number'!$Q$2:$Q$290,'Job Number'!$A$2:$A$290,'Line Yield'!G$1,'Job Number'!$E$2:$E$290,'Line Yield'!$A$57,'Job Number'!$B$2:$B$290,'Line Yield'!$C58)</f>
        <v>0</v>
      </c>
      <c r="H58" s="5">
        <f>SUMIFS('Job Number'!$Q$2:$Q$290,'Job Number'!$A$2:$A$290,'Line Yield'!H$1,'Job Number'!$E$2:$E$290,'Line Yield'!$A$57,'Job Number'!$B$2:$B$290,'Line Yield'!$C58)</f>
        <v>0</v>
      </c>
      <c r="I58" s="5">
        <f>SUMIFS('Job Number'!$Q$2:$Q$290,'Job Number'!$A$2:$A$290,'Line Yield'!I$1,'Job Number'!$E$2:$E$290,'Line Yield'!$A$57,'Job Number'!$B$2:$B$290,'Line Yield'!$C58)</f>
        <v>0</v>
      </c>
      <c r="J58" s="5">
        <f>SUMIFS('Job Number'!$Q$2:$Q$290,'Job Number'!$A$2:$A$290,'Line Yield'!J$1,'Job Number'!$E$2:$E$290,'Line Yield'!$A$57,'Job Number'!$B$2:$B$290,'Line Yield'!$C58)</f>
        <v>0</v>
      </c>
      <c r="K58" s="5">
        <f>SUMIFS('Job Number'!$Q$2:$Q$290,'Job Number'!$A$2:$A$290,'Line Yield'!K$1,'Job Number'!$E$2:$E$290,'Line Yield'!$A$57,'Job Number'!$B$2:$B$290,'Line Yield'!$C58)</f>
        <v>0</v>
      </c>
      <c r="L58" s="5">
        <f>SUMIFS('Job Number'!$Q$2:$Q$290,'Job Number'!$A$2:$A$290,'Line Yield'!L$1,'Job Number'!$E$2:$E$290,'Line Yield'!$A$57,'Job Number'!$B$2:$B$290,'Line Yield'!$C58)</f>
        <v>0</v>
      </c>
      <c r="M58" s="5">
        <f>SUMIFS('Job Number'!$Q$2:$Q$290,'Job Number'!$A$2:$A$290,'Line Yield'!M$1,'Job Number'!$E$2:$E$290,'Line Yield'!$A$57,'Job Number'!$B$2:$B$290,'Line Yield'!$C58)</f>
        <v>0</v>
      </c>
      <c r="N58" s="5">
        <f>SUMIFS('Job Number'!$Q$2:$Q$290,'Job Number'!$A$2:$A$290,'Line Yield'!N$1,'Job Number'!$E$2:$E$290,'Line Yield'!$A$57,'Job Number'!$B$2:$B$290,'Line Yield'!$C58)</f>
        <v>0</v>
      </c>
      <c r="O58" s="5">
        <f>SUMIFS('Job Number'!$Q$2:$Q$290,'Job Number'!$A$2:$A$290,'Line Yield'!O$1,'Job Number'!$E$2:$E$290,'Line Yield'!$A$57,'Job Number'!$B$2:$B$290,'Line Yield'!$C58)</f>
        <v>0</v>
      </c>
      <c r="P58" s="5">
        <f>SUMIFS('Job Number'!$Q$2:$Q$290,'Job Number'!$A$2:$A$290,'Line Yield'!P$1,'Job Number'!$E$2:$E$290,'Line Yield'!$A$57,'Job Number'!$B$2:$B$290,'Line Yield'!$C58)</f>
        <v>0</v>
      </c>
      <c r="Q58" s="5">
        <f>SUMIFS('Job Number'!$Q$2:$Q$290,'Job Number'!$A$2:$A$290,'Line Yield'!Q$1,'Job Number'!$E$2:$E$290,'Line Yield'!$A$57,'Job Number'!$B$2:$B$290,'Line Yield'!$C58)</f>
        <v>0</v>
      </c>
      <c r="R58" s="5">
        <f>SUMIFS('Job Number'!$Q$2:$Q$290,'Job Number'!$A$2:$A$290,'Line Yield'!R$1,'Job Number'!$E$2:$E$290,'Line Yield'!$A$57,'Job Number'!$B$2:$B$290,'Line Yield'!$C58)</f>
        <v>0</v>
      </c>
      <c r="S58" s="5">
        <f>SUMIFS('Job Number'!$Q$2:$Q$290,'Job Number'!$A$2:$A$290,'Line Yield'!S$1,'Job Number'!$E$2:$E$290,'Line Yield'!$A$57,'Job Number'!$B$2:$B$290,'Line Yield'!$C58)</f>
        <v>0</v>
      </c>
      <c r="T58" s="5">
        <f>SUMIFS('Job Number'!$Q$2:$Q$290,'Job Number'!$A$2:$A$290,'Line Yield'!T$1,'Job Number'!$E$2:$E$290,'Line Yield'!$A$57,'Job Number'!$B$2:$B$290,'Line Yield'!$C58)</f>
        <v>0</v>
      </c>
      <c r="U58" s="5">
        <f>SUMIFS('Job Number'!$Q$2:$Q$290,'Job Number'!$A$2:$A$290,'Line Yield'!U$1,'Job Number'!$E$2:$E$290,'Line Yield'!$A$57,'Job Number'!$B$2:$B$290,'Line Yield'!$C58)</f>
        <v>0</v>
      </c>
      <c r="V58" s="5">
        <f>SUMIFS('Job Number'!$Q$2:$Q$290,'Job Number'!$A$2:$A$290,'Line Yield'!V$1,'Job Number'!$E$2:$E$290,'Line Yield'!$A$57,'Job Number'!$B$2:$B$290,'Line Yield'!$C58)</f>
        <v>0</v>
      </c>
      <c r="W58" s="5">
        <f>SUMIFS('Job Number'!$Q$2:$Q$290,'Job Number'!$A$2:$A$290,'Line Yield'!W$1,'Job Number'!$E$2:$E$290,'Line Yield'!$A$57,'Job Number'!$B$2:$B$290,'Line Yield'!$C58)</f>
        <v>0</v>
      </c>
      <c r="X58" s="5">
        <f>SUMIFS('Job Number'!$Q$2:$Q$290,'Job Number'!$A$2:$A$290,'Line Yield'!X$1,'Job Number'!$E$2:$E$290,'Line Yield'!$A$57,'Job Number'!$B$2:$B$290,'Line Yield'!$C58)</f>
        <v>0</v>
      </c>
      <c r="Y58" s="5">
        <f>SUMIFS('Job Number'!$Q$2:$Q$290,'Job Number'!$A$2:$A$290,'Line Yield'!Y$1,'Job Number'!$E$2:$E$290,'Line Yield'!$A$57,'Job Number'!$B$2:$B$290,'Line Yield'!$C58)</f>
        <v>0</v>
      </c>
      <c r="Z58" s="5">
        <f>SUMIFS('Job Number'!$Q$2:$Q$290,'Job Number'!$A$2:$A$290,'Line Yield'!Z$1,'Job Number'!$E$2:$E$290,'Line Yield'!$A$57,'Job Number'!$B$2:$B$290,'Line Yield'!$C58)</f>
        <v>0</v>
      </c>
      <c r="AA58" s="5">
        <f>SUMIFS('Job Number'!$Q$2:$Q$290,'Job Number'!$A$2:$A$290,'Line Yield'!AA$1,'Job Number'!$E$2:$E$290,'Line Yield'!$A$57,'Job Number'!$B$2:$B$290,'Line Yield'!$C58)</f>
        <v>0</v>
      </c>
      <c r="AB58" s="5">
        <f>SUMIFS('Job Number'!$Q$2:$Q$290,'Job Number'!$A$2:$A$290,'Line Yield'!AB$1,'Job Number'!$E$2:$E$290,'Line Yield'!$A$57,'Job Number'!$B$2:$B$290,'Line Yield'!$C58)</f>
        <v>0</v>
      </c>
      <c r="AC58" s="5">
        <f>SUMIFS('Job Number'!$Q$2:$Q$290,'Job Number'!$A$2:$A$290,'Line Yield'!AC$1,'Job Number'!$E$2:$E$290,'Line Yield'!$A$57,'Job Number'!$B$2:$B$290,'Line Yield'!$C58)</f>
        <v>0</v>
      </c>
      <c r="AD58" s="5">
        <f>SUMIFS('Job Number'!$Q$2:$Q$290,'Job Number'!$A$2:$A$290,'Line Yield'!AD$1,'Job Number'!$E$2:$E$290,'Line Yield'!$A$57,'Job Number'!$B$2:$B$290,'Line Yield'!$C58)</f>
        <v>0</v>
      </c>
      <c r="AE58" s="5">
        <f>SUMIFS('Job Number'!$Q$2:$Q$290,'Job Number'!$A$2:$A$290,'Line Yield'!AE$1,'Job Number'!$E$2:$E$290,'Line Yield'!$A$57,'Job Number'!$B$2:$B$290,'Line Yield'!$C58)</f>
        <v>0</v>
      </c>
      <c r="AF58" s="5">
        <f>SUMIFS('Job Number'!$Q$2:$Q$290,'Job Number'!$A$2:$A$290,'Line Yield'!AF$1,'Job Number'!$E$2:$E$290,'Line Yield'!$A$57,'Job Number'!$B$2:$B$290,'Line Yield'!$C58)</f>
        <v>0</v>
      </c>
      <c r="AG58" s="5">
        <f>SUMIFS('Job Number'!$Q$2:$Q$290,'Job Number'!$A$2:$A$290,'Line Yield'!AG$1,'Job Number'!$E$2:$E$290,'Line Yield'!$A$57,'Job Number'!$B$2:$B$290,'Line Yield'!$C58)</f>
        <v>0</v>
      </c>
      <c r="AH58" s="5">
        <f>SUMIFS('Job Number'!$Q$2:$Q$290,'Job Number'!$A$2:$A$290,'Line Yield'!AH$1,'Job Number'!$E$2:$E$290,'Line Yield'!$A$57,'Job Number'!$B$2:$B$290,'Line Yield'!$C58)</f>
        <v>0</v>
      </c>
    </row>
    <row r="60" spans="1:34" ht="15.75" customHeight="1">
      <c r="A60" s="61" t="str">
        <f>'Line Output'!A59</f>
        <v>W03-25040030-Y</v>
      </c>
      <c r="B60" s="61" t="str">
        <f>'Line Output'!B59</f>
        <v>28#*2C+24#*2C+AL+D+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ht="14.25" customHeight="1">
      <c r="A61" s="69"/>
      <c r="B61" s="5">
        <f>IFERROR(SUM(D61:AG61)/COUNTIF(D61:AG61,"&gt;0"),0)</f>
        <v>0</v>
      </c>
      <c r="C61" s="7" t="str">
        <f>'Line Output'!C60</f>
        <v>Y01</v>
      </c>
      <c r="D61" s="5">
        <f>SUMIFS('Job Number'!$Q$2:$Q$290,'Job Number'!$A$2:$A$290,'Line Yield'!D$1,'Job Number'!$E$2:$E$290,'Line Yield'!$A$60,'Job Number'!$B$2:$B$290,'Line Yield'!$C61)</f>
        <v>0</v>
      </c>
      <c r="E61" s="5">
        <f>SUMIFS('Job Number'!$Q$2:$Q$290,'Job Number'!$A$2:$A$290,'Line Yield'!E$1,'Job Number'!$E$2:$E$290,'Line Yield'!$A$60,'Job Number'!$B$2:$B$290,'Line Yield'!$C61)</f>
        <v>0</v>
      </c>
      <c r="F61" s="5">
        <f>SUMIFS('Job Number'!$Q$2:$Q$290,'Job Number'!$A$2:$A$290,'Line Yield'!F$1,'Job Number'!$E$2:$E$290,'Line Yield'!$A$60,'Job Number'!$B$2:$B$290,'Line Yield'!$C61)</f>
        <v>0</v>
      </c>
      <c r="G61" s="5">
        <f>SUMIFS('Job Number'!$Q$2:$Q$290,'Job Number'!$A$2:$A$290,'Line Yield'!G$1,'Job Number'!$E$2:$E$290,'Line Yield'!$A$60,'Job Number'!$B$2:$B$290,'Line Yield'!$C61)</f>
        <v>0</v>
      </c>
      <c r="H61" s="5">
        <f>SUMIFS('Job Number'!$Q$2:$Q$290,'Job Number'!$A$2:$A$290,'Line Yield'!H$1,'Job Number'!$E$2:$E$290,'Line Yield'!$A$60,'Job Number'!$B$2:$B$290,'Line Yield'!$C61)</f>
        <v>0</v>
      </c>
      <c r="I61" s="5">
        <f>SUMIFS('Job Number'!$Q$2:$Q$290,'Job Number'!$A$2:$A$290,'Line Yield'!I$1,'Job Number'!$E$2:$E$290,'Line Yield'!$A$60,'Job Number'!$B$2:$B$290,'Line Yield'!$C61)</f>
        <v>0</v>
      </c>
      <c r="J61" s="5">
        <f>SUMIFS('Job Number'!$Q$2:$Q$290,'Job Number'!$A$2:$A$290,'Line Yield'!J$1,'Job Number'!$E$2:$E$290,'Line Yield'!$A$60,'Job Number'!$B$2:$B$290,'Line Yield'!$C61)</f>
        <v>0</v>
      </c>
      <c r="K61" s="5">
        <f>SUMIFS('Job Number'!$Q$2:$Q$290,'Job Number'!$A$2:$A$290,'Line Yield'!K$1,'Job Number'!$E$2:$E$290,'Line Yield'!$A$60,'Job Number'!$B$2:$B$290,'Line Yield'!$C61)</f>
        <v>0</v>
      </c>
      <c r="L61" s="5">
        <f>SUMIFS('Job Number'!$Q$2:$Q$290,'Job Number'!$A$2:$A$290,'Line Yield'!L$1,'Job Number'!$E$2:$E$290,'Line Yield'!$A$60,'Job Number'!$B$2:$B$290,'Line Yield'!$C61)</f>
        <v>0</v>
      </c>
      <c r="M61" s="5">
        <f>SUMIFS('Job Number'!$Q$2:$Q$290,'Job Number'!$A$2:$A$290,'Line Yield'!M$1,'Job Number'!$E$2:$E$290,'Line Yield'!$A$60,'Job Number'!$B$2:$B$290,'Line Yield'!$C61)</f>
        <v>0</v>
      </c>
      <c r="N61" s="5">
        <f>SUMIFS('Job Number'!$Q$2:$Q$290,'Job Number'!$A$2:$A$290,'Line Yield'!N$1,'Job Number'!$E$2:$E$290,'Line Yield'!$A$60,'Job Number'!$B$2:$B$290,'Line Yield'!$C61)</f>
        <v>0</v>
      </c>
      <c r="O61" s="5">
        <f>SUMIFS('Job Number'!$Q$2:$Q$290,'Job Number'!$A$2:$A$290,'Line Yield'!O$1,'Job Number'!$E$2:$E$290,'Line Yield'!$A$60,'Job Number'!$B$2:$B$290,'Line Yield'!$C61)</f>
        <v>0</v>
      </c>
      <c r="P61" s="5">
        <f>SUMIFS('Job Number'!$Q$2:$Q$290,'Job Number'!$A$2:$A$290,'Line Yield'!P$1,'Job Number'!$E$2:$E$290,'Line Yield'!$A$60,'Job Number'!$B$2:$B$290,'Line Yield'!$C61)</f>
        <v>0</v>
      </c>
      <c r="Q61" s="5">
        <f>SUMIFS('Job Number'!$Q$2:$Q$290,'Job Number'!$A$2:$A$290,'Line Yield'!Q$1,'Job Number'!$E$2:$E$290,'Line Yield'!$A$60,'Job Number'!$B$2:$B$290,'Line Yield'!$C61)</f>
        <v>0</v>
      </c>
      <c r="R61" s="5">
        <f>SUMIFS('Job Number'!$Q$2:$Q$290,'Job Number'!$A$2:$A$290,'Line Yield'!R$1,'Job Number'!$E$2:$E$290,'Line Yield'!$A$60,'Job Number'!$B$2:$B$290,'Line Yield'!$C61)</f>
        <v>0</v>
      </c>
      <c r="S61" s="5">
        <f>SUMIFS('Job Number'!$Q$2:$Q$290,'Job Number'!$A$2:$A$290,'Line Yield'!S$1,'Job Number'!$E$2:$E$290,'Line Yield'!$A$60,'Job Number'!$B$2:$B$290,'Line Yield'!$C61)</f>
        <v>0</v>
      </c>
      <c r="T61" s="5">
        <f>SUMIFS('Job Number'!$Q$2:$Q$290,'Job Number'!$A$2:$A$290,'Line Yield'!T$1,'Job Number'!$E$2:$E$290,'Line Yield'!$A$60,'Job Number'!$B$2:$B$290,'Line Yield'!$C61)</f>
        <v>0</v>
      </c>
      <c r="U61" s="5">
        <f>SUMIFS('Job Number'!$Q$2:$Q$290,'Job Number'!$A$2:$A$290,'Line Yield'!U$1,'Job Number'!$E$2:$E$290,'Line Yield'!$A$60,'Job Number'!$B$2:$B$290,'Line Yield'!$C61)</f>
        <v>0</v>
      </c>
      <c r="V61" s="5">
        <f>SUMIFS('Job Number'!$Q$2:$Q$290,'Job Number'!$A$2:$A$290,'Line Yield'!V$1,'Job Number'!$E$2:$E$290,'Line Yield'!$A$60,'Job Number'!$B$2:$B$290,'Line Yield'!$C61)</f>
        <v>0</v>
      </c>
      <c r="W61" s="5">
        <f>SUMIFS('Job Number'!$Q$2:$Q$290,'Job Number'!$A$2:$A$290,'Line Yield'!W$1,'Job Number'!$E$2:$E$290,'Line Yield'!$A$60,'Job Number'!$B$2:$B$290,'Line Yield'!$C61)</f>
        <v>0</v>
      </c>
      <c r="X61" s="5">
        <f>SUMIFS('Job Number'!$Q$2:$Q$290,'Job Number'!$A$2:$A$290,'Line Yield'!X$1,'Job Number'!$E$2:$E$290,'Line Yield'!$A$60,'Job Number'!$B$2:$B$290,'Line Yield'!$C61)</f>
        <v>0</v>
      </c>
      <c r="Y61" s="5">
        <f>SUMIFS('Job Number'!$Q$2:$Q$290,'Job Number'!$A$2:$A$290,'Line Yield'!Y$1,'Job Number'!$E$2:$E$290,'Line Yield'!$A$60,'Job Number'!$B$2:$B$290,'Line Yield'!$C61)</f>
        <v>0</v>
      </c>
      <c r="Z61" s="5">
        <f>SUMIFS('Job Number'!$Q$2:$Q$290,'Job Number'!$A$2:$A$290,'Line Yield'!Z$1,'Job Number'!$E$2:$E$290,'Line Yield'!$A$60,'Job Number'!$B$2:$B$290,'Line Yield'!$C61)</f>
        <v>0</v>
      </c>
      <c r="AA61" s="5">
        <f>SUMIFS('Job Number'!$Q$2:$Q$290,'Job Number'!$A$2:$A$290,'Line Yield'!AA$1,'Job Number'!$E$2:$E$290,'Line Yield'!$A$60,'Job Number'!$B$2:$B$290,'Line Yield'!$C61)</f>
        <v>0</v>
      </c>
      <c r="AB61" s="5">
        <f>SUMIFS('Job Number'!$Q$2:$Q$290,'Job Number'!$A$2:$A$290,'Line Yield'!AB$1,'Job Number'!$E$2:$E$290,'Line Yield'!$A$60,'Job Number'!$B$2:$B$290,'Line Yield'!$C61)</f>
        <v>0</v>
      </c>
      <c r="AC61" s="5">
        <f>SUMIFS('Job Number'!$Q$2:$Q$290,'Job Number'!$A$2:$A$290,'Line Yield'!AC$1,'Job Number'!$E$2:$E$290,'Line Yield'!$A$60,'Job Number'!$B$2:$B$290,'Line Yield'!$C61)</f>
        <v>0</v>
      </c>
      <c r="AD61" s="5">
        <f>SUMIFS('Job Number'!$Q$2:$Q$290,'Job Number'!$A$2:$A$290,'Line Yield'!AD$1,'Job Number'!$E$2:$E$290,'Line Yield'!$A$60,'Job Number'!$B$2:$B$290,'Line Yield'!$C61)</f>
        <v>0</v>
      </c>
      <c r="AE61" s="5">
        <f>SUMIFS('Job Number'!$Q$2:$Q$290,'Job Number'!$A$2:$A$290,'Line Yield'!AE$1,'Job Number'!$E$2:$E$290,'Line Yield'!$A$60,'Job Number'!$B$2:$B$290,'Line Yield'!$C61)</f>
        <v>0</v>
      </c>
      <c r="AF61" s="5">
        <f>SUMIFS('Job Number'!$Q$2:$Q$290,'Job Number'!$A$2:$A$290,'Line Yield'!AF$1,'Job Number'!$E$2:$E$290,'Line Yield'!$A$60,'Job Number'!$B$2:$B$290,'Line Yield'!$C61)</f>
        <v>0</v>
      </c>
      <c r="AG61" s="5">
        <f>SUMIFS('Job Number'!$Q$2:$Q$290,'Job Number'!$A$2:$A$290,'Line Yield'!AG$1,'Job Number'!$E$2:$E$290,'Line Yield'!$A$60,'Job Number'!$B$2:$B$290,'Line Yield'!$C61)</f>
        <v>0</v>
      </c>
      <c r="AH61" s="5">
        <f>SUMIFS('Job Number'!$Q$2:$Q$290,'Job Number'!$A$2:$A$290,'Line Yield'!AH$1,'Job Number'!$E$2:$E$290,'Line Yield'!$A$60,'Job Number'!$B$2:$B$290,'Line Yield'!$C61)</f>
        <v>0</v>
      </c>
    </row>
    <row r="63" spans="1:34" ht="15.75" customHeight="1">
      <c r="A63" s="61" t="str">
        <f>'Line Output'!A62</f>
        <v>W03-25040031-Y</v>
      </c>
      <c r="B63" s="61" t="str">
        <f>'Line Output'!B62</f>
        <v>28#*2C+24#*2C+AL+D+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ht="14.25" customHeight="1">
      <c r="A64" s="69"/>
      <c r="B64" s="5">
        <f>IFERROR(SUM(D64:AG64)/COUNTIF(D64:AG64,"&gt;0"),0)</f>
        <v>0</v>
      </c>
      <c r="C64" s="7" t="str">
        <f>'Line Output'!C63</f>
        <v>Y01</v>
      </c>
      <c r="D64" s="5">
        <f>SUMIFS('Job Number'!$Q$2:$Q$290,'Job Number'!$A$2:$A$290,'Line Yield'!D$1,'Job Number'!$E$2:$E$290,'Line Yield'!$A$63,'Job Number'!$B$2:$B$290,'Line Yield'!$C64)</f>
        <v>0</v>
      </c>
      <c r="E64" s="5">
        <f>SUMIFS('Job Number'!$Q$2:$Q$290,'Job Number'!$A$2:$A$290,'Line Yield'!E$1,'Job Number'!$E$2:$E$290,'Line Yield'!$A$63,'Job Number'!$B$2:$B$290,'Line Yield'!$C64)</f>
        <v>0</v>
      </c>
      <c r="F64" s="5">
        <f>SUMIFS('Job Number'!$Q$2:$Q$290,'Job Number'!$A$2:$A$290,'Line Yield'!F$1,'Job Number'!$E$2:$E$290,'Line Yield'!$A$63,'Job Number'!$B$2:$B$290,'Line Yield'!$C64)</f>
        <v>0</v>
      </c>
      <c r="G64" s="5">
        <f>SUMIFS('Job Number'!$Q$2:$Q$290,'Job Number'!$A$2:$A$290,'Line Yield'!G$1,'Job Number'!$E$2:$E$290,'Line Yield'!$A$63,'Job Number'!$B$2:$B$290,'Line Yield'!$C64)</f>
        <v>0</v>
      </c>
      <c r="H64" s="5">
        <f>SUMIFS('Job Number'!$Q$2:$Q$290,'Job Number'!$A$2:$A$290,'Line Yield'!H$1,'Job Number'!$E$2:$E$290,'Line Yield'!$A$63,'Job Number'!$B$2:$B$290,'Line Yield'!$C64)</f>
        <v>0</v>
      </c>
      <c r="I64" s="5">
        <f>SUMIFS('Job Number'!$Q$2:$Q$290,'Job Number'!$A$2:$A$290,'Line Yield'!I$1,'Job Number'!$E$2:$E$290,'Line Yield'!$A$63,'Job Number'!$B$2:$B$290,'Line Yield'!$C64)</f>
        <v>0</v>
      </c>
      <c r="J64" s="5">
        <f>SUMIFS('Job Number'!$Q$2:$Q$290,'Job Number'!$A$2:$A$290,'Line Yield'!J$1,'Job Number'!$E$2:$E$290,'Line Yield'!$A$63,'Job Number'!$B$2:$B$290,'Line Yield'!$C64)</f>
        <v>0</v>
      </c>
      <c r="K64" s="5">
        <f>SUMIFS('Job Number'!$Q$2:$Q$290,'Job Number'!$A$2:$A$290,'Line Yield'!K$1,'Job Number'!$E$2:$E$290,'Line Yield'!$A$63,'Job Number'!$B$2:$B$290,'Line Yield'!$C64)</f>
        <v>0</v>
      </c>
      <c r="L64" s="5">
        <f>SUMIFS('Job Number'!$Q$2:$Q$290,'Job Number'!$A$2:$A$290,'Line Yield'!L$1,'Job Number'!$E$2:$E$290,'Line Yield'!$A$63,'Job Number'!$B$2:$B$290,'Line Yield'!$C64)</f>
        <v>0</v>
      </c>
      <c r="M64" s="5">
        <f>SUMIFS('Job Number'!$Q$2:$Q$290,'Job Number'!$A$2:$A$290,'Line Yield'!M$1,'Job Number'!$E$2:$E$290,'Line Yield'!$A$63,'Job Number'!$B$2:$B$290,'Line Yield'!$C64)</f>
        <v>0</v>
      </c>
      <c r="N64" s="5">
        <f>SUMIFS('Job Number'!$Q$2:$Q$290,'Job Number'!$A$2:$A$290,'Line Yield'!N$1,'Job Number'!$E$2:$E$290,'Line Yield'!$A$63,'Job Number'!$B$2:$B$290,'Line Yield'!$C64)</f>
        <v>0</v>
      </c>
      <c r="O64" s="5">
        <f>SUMIFS('Job Number'!$Q$2:$Q$290,'Job Number'!$A$2:$A$290,'Line Yield'!O$1,'Job Number'!$E$2:$E$290,'Line Yield'!$A$63,'Job Number'!$B$2:$B$290,'Line Yield'!$C64)</f>
        <v>0</v>
      </c>
      <c r="P64" s="5">
        <f>SUMIFS('Job Number'!$Q$2:$Q$290,'Job Number'!$A$2:$A$290,'Line Yield'!P$1,'Job Number'!$E$2:$E$290,'Line Yield'!$A$63,'Job Number'!$B$2:$B$290,'Line Yield'!$C64)</f>
        <v>0</v>
      </c>
      <c r="Q64" s="5">
        <f>SUMIFS('Job Number'!$Q$2:$Q$290,'Job Number'!$A$2:$A$290,'Line Yield'!Q$1,'Job Number'!$E$2:$E$290,'Line Yield'!$A$63,'Job Number'!$B$2:$B$290,'Line Yield'!$C64)</f>
        <v>0</v>
      </c>
      <c r="R64" s="5">
        <f>SUMIFS('Job Number'!$Q$2:$Q$290,'Job Number'!$A$2:$A$290,'Line Yield'!R$1,'Job Number'!$E$2:$E$290,'Line Yield'!$A$63,'Job Number'!$B$2:$B$290,'Line Yield'!$C64)</f>
        <v>0</v>
      </c>
      <c r="S64" s="5">
        <f>SUMIFS('Job Number'!$Q$2:$Q$290,'Job Number'!$A$2:$A$290,'Line Yield'!S$1,'Job Number'!$E$2:$E$290,'Line Yield'!$A$63,'Job Number'!$B$2:$B$290,'Line Yield'!$C64)</f>
        <v>0</v>
      </c>
      <c r="T64" s="5">
        <f>SUMIFS('Job Number'!$Q$2:$Q$290,'Job Number'!$A$2:$A$290,'Line Yield'!T$1,'Job Number'!$E$2:$E$290,'Line Yield'!$A$63,'Job Number'!$B$2:$B$290,'Line Yield'!$C64)</f>
        <v>0</v>
      </c>
      <c r="U64" s="5">
        <f>SUMIFS('Job Number'!$Q$2:$Q$290,'Job Number'!$A$2:$A$290,'Line Yield'!U$1,'Job Number'!$E$2:$E$290,'Line Yield'!$A$63,'Job Number'!$B$2:$B$290,'Line Yield'!$C64)</f>
        <v>0</v>
      </c>
      <c r="V64" s="5">
        <f>SUMIFS('Job Number'!$Q$2:$Q$290,'Job Number'!$A$2:$A$290,'Line Yield'!V$1,'Job Number'!$E$2:$E$290,'Line Yield'!$A$63,'Job Number'!$B$2:$B$290,'Line Yield'!$C64)</f>
        <v>0</v>
      </c>
      <c r="W64" s="5">
        <f>SUMIFS('Job Number'!$Q$2:$Q$290,'Job Number'!$A$2:$A$290,'Line Yield'!W$1,'Job Number'!$E$2:$E$290,'Line Yield'!$A$63,'Job Number'!$B$2:$B$290,'Line Yield'!$C64)</f>
        <v>0</v>
      </c>
      <c r="X64" s="5">
        <f>SUMIFS('Job Number'!$Q$2:$Q$290,'Job Number'!$A$2:$A$290,'Line Yield'!X$1,'Job Number'!$E$2:$E$290,'Line Yield'!$A$63,'Job Number'!$B$2:$B$290,'Line Yield'!$C64)</f>
        <v>0</v>
      </c>
      <c r="Y64" s="5">
        <f>SUMIFS('Job Number'!$Q$2:$Q$290,'Job Number'!$A$2:$A$290,'Line Yield'!Y$1,'Job Number'!$E$2:$E$290,'Line Yield'!$A$63,'Job Number'!$B$2:$B$290,'Line Yield'!$C64)</f>
        <v>0</v>
      </c>
      <c r="Z64" s="5">
        <f>SUMIFS('Job Number'!$Q$2:$Q$290,'Job Number'!$A$2:$A$290,'Line Yield'!Z$1,'Job Number'!$E$2:$E$290,'Line Yield'!$A$63,'Job Number'!$B$2:$B$290,'Line Yield'!$C64)</f>
        <v>0</v>
      </c>
      <c r="AA64" s="5">
        <f>SUMIFS('Job Number'!$Q$2:$Q$290,'Job Number'!$A$2:$A$290,'Line Yield'!AA$1,'Job Number'!$E$2:$E$290,'Line Yield'!$A$63,'Job Number'!$B$2:$B$290,'Line Yield'!$C64)</f>
        <v>0</v>
      </c>
      <c r="AB64" s="5">
        <f>SUMIFS('Job Number'!$Q$2:$Q$290,'Job Number'!$A$2:$A$290,'Line Yield'!AB$1,'Job Number'!$E$2:$E$290,'Line Yield'!$A$63,'Job Number'!$B$2:$B$290,'Line Yield'!$C64)</f>
        <v>0</v>
      </c>
      <c r="AC64" s="5">
        <f>SUMIFS('Job Number'!$Q$2:$Q$290,'Job Number'!$A$2:$A$290,'Line Yield'!AC$1,'Job Number'!$E$2:$E$290,'Line Yield'!$A$63,'Job Number'!$B$2:$B$290,'Line Yield'!$C64)</f>
        <v>0</v>
      </c>
      <c r="AD64" s="5">
        <f>SUMIFS('Job Number'!$Q$2:$Q$290,'Job Number'!$A$2:$A$290,'Line Yield'!AD$1,'Job Number'!$E$2:$E$290,'Line Yield'!$A$63,'Job Number'!$B$2:$B$290,'Line Yield'!$C64)</f>
        <v>0</v>
      </c>
      <c r="AE64" s="5">
        <f>SUMIFS('Job Number'!$Q$2:$Q$290,'Job Number'!$A$2:$A$290,'Line Yield'!AE$1,'Job Number'!$E$2:$E$290,'Line Yield'!$A$63,'Job Number'!$B$2:$B$290,'Line Yield'!$C64)</f>
        <v>0</v>
      </c>
      <c r="AF64" s="5">
        <f>SUMIFS('Job Number'!$Q$2:$Q$290,'Job Number'!$A$2:$A$290,'Line Yield'!AF$1,'Job Number'!$E$2:$E$290,'Line Yield'!$A$63,'Job Number'!$B$2:$B$290,'Line Yield'!$C64)</f>
        <v>0</v>
      </c>
      <c r="AG64" s="5">
        <f>SUMIFS('Job Number'!$Q$2:$Q$290,'Job Number'!$A$2:$A$290,'Line Yield'!AG$1,'Job Number'!$E$2:$E$290,'Line Yield'!$A$63,'Job Number'!$B$2:$B$290,'Line Yield'!$C64)</f>
        <v>0</v>
      </c>
      <c r="AH64" s="5">
        <f>SUMIFS('Job Number'!$Q$2:$Q$290,'Job Number'!$A$2:$A$290,'Line Yield'!AH$1,'Job Number'!$E$2:$E$290,'Line Yield'!$A$63,'Job Number'!$B$2:$B$290,'Line Yield'!$C64)</f>
        <v>0</v>
      </c>
    </row>
    <row r="66" spans="1:34" ht="15.75" customHeight="1">
      <c r="A66" s="61" t="str">
        <f>'Line Output'!A65</f>
        <v>W03-25040032-Y</v>
      </c>
      <c r="B66" s="61" t="str">
        <f>'Line Output'!B65</f>
        <v>28#*2C+24#*2C+AL+D+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ht="14.25" customHeight="1">
      <c r="A67" s="69"/>
      <c r="B67" s="5">
        <f>IFERROR(SUM(D67:AG67)/COUNTIF(D67:AG67,"&gt;0"),0)</f>
        <v>0</v>
      </c>
      <c r="C67" s="7" t="str">
        <f>'Line Output'!C66</f>
        <v>Y01</v>
      </c>
      <c r="D67" s="5">
        <f>SUMIFS('Job Number'!$Q$2:$Q$290,'Job Number'!$A$2:$A$290,'Line Yield'!D$1,'Job Number'!$E$2:$E$290,'Line Yield'!$A$66,'Job Number'!$B$2:$B$290,'Line Yield'!$C67)</f>
        <v>0</v>
      </c>
      <c r="E67" s="5">
        <f>SUMIFS('Job Number'!$Q$2:$Q$290,'Job Number'!$A$2:$A$290,'Line Yield'!E$1,'Job Number'!$E$2:$E$290,'Line Yield'!$A$66,'Job Number'!$B$2:$B$290,'Line Yield'!$C67)</f>
        <v>0</v>
      </c>
      <c r="F67" s="5">
        <f>SUMIFS('Job Number'!$Q$2:$Q$290,'Job Number'!$A$2:$A$290,'Line Yield'!F$1,'Job Number'!$E$2:$E$290,'Line Yield'!$A$66,'Job Number'!$B$2:$B$290,'Line Yield'!$C67)</f>
        <v>0</v>
      </c>
      <c r="G67" s="5">
        <f>SUMIFS('Job Number'!$Q$2:$Q$290,'Job Number'!$A$2:$A$290,'Line Yield'!G$1,'Job Number'!$E$2:$E$290,'Line Yield'!$A$66,'Job Number'!$B$2:$B$290,'Line Yield'!$C67)</f>
        <v>0</v>
      </c>
      <c r="H67" s="5">
        <f>SUMIFS('Job Number'!$Q$2:$Q$290,'Job Number'!$A$2:$A$290,'Line Yield'!H$1,'Job Number'!$E$2:$E$290,'Line Yield'!$A$66,'Job Number'!$B$2:$B$290,'Line Yield'!$C67)</f>
        <v>0</v>
      </c>
      <c r="I67" s="5">
        <f>SUMIFS('Job Number'!$Q$2:$Q$290,'Job Number'!$A$2:$A$290,'Line Yield'!I$1,'Job Number'!$E$2:$E$290,'Line Yield'!$A$66,'Job Number'!$B$2:$B$290,'Line Yield'!$C67)</f>
        <v>0</v>
      </c>
      <c r="J67" s="5">
        <f>SUMIFS('Job Number'!$Q$2:$Q$290,'Job Number'!$A$2:$A$290,'Line Yield'!J$1,'Job Number'!$E$2:$E$290,'Line Yield'!$A$66,'Job Number'!$B$2:$B$290,'Line Yield'!$C67)</f>
        <v>0</v>
      </c>
      <c r="K67" s="5">
        <f>SUMIFS('Job Number'!$Q$2:$Q$290,'Job Number'!$A$2:$A$290,'Line Yield'!K$1,'Job Number'!$E$2:$E$290,'Line Yield'!$A$66,'Job Number'!$B$2:$B$290,'Line Yield'!$C67)</f>
        <v>0</v>
      </c>
      <c r="L67" s="5">
        <f>SUMIFS('Job Number'!$Q$2:$Q$290,'Job Number'!$A$2:$A$290,'Line Yield'!L$1,'Job Number'!$E$2:$E$290,'Line Yield'!$A$66,'Job Number'!$B$2:$B$290,'Line Yield'!$C67)</f>
        <v>0</v>
      </c>
      <c r="M67" s="5">
        <f>SUMIFS('Job Number'!$Q$2:$Q$290,'Job Number'!$A$2:$A$290,'Line Yield'!M$1,'Job Number'!$E$2:$E$290,'Line Yield'!$A$66,'Job Number'!$B$2:$B$290,'Line Yield'!$C67)</f>
        <v>0</v>
      </c>
      <c r="N67" s="5">
        <f>SUMIFS('Job Number'!$Q$2:$Q$290,'Job Number'!$A$2:$A$290,'Line Yield'!N$1,'Job Number'!$E$2:$E$290,'Line Yield'!$A$66,'Job Number'!$B$2:$B$290,'Line Yield'!$C67)</f>
        <v>0</v>
      </c>
      <c r="O67" s="5">
        <f>SUMIFS('Job Number'!$Q$2:$Q$290,'Job Number'!$A$2:$A$290,'Line Yield'!O$1,'Job Number'!$E$2:$E$290,'Line Yield'!$A$66,'Job Number'!$B$2:$B$290,'Line Yield'!$C67)</f>
        <v>0</v>
      </c>
      <c r="P67" s="5">
        <f>SUMIFS('Job Number'!$Q$2:$Q$290,'Job Number'!$A$2:$A$290,'Line Yield'!P$1,'Job Number'!$E$2:$E$290,'Line Yield'!$A$66,'Job Number'!$B$2:$B$290,'Line Yield'!$C67)</f>
        <v>0</v>
      </c>
      <c r="Q67" s="5">
        <f>SUMIFS('Job Number'!$Q$2:$Q$290,'Job Number'!$A$2:$A$290,'Line Yield'!Q$1,'Job Number'!$E$2:$E$290,'Line Yield'!$A$66,'Job Number'!$B$2:$B$290,'Line Yield'!$C67)</f>
        <v>0</v>
      </c>
      <c r="R67" s="5">
        <f>SUMIFS('Job Number'!$Q$2:$Q$290,'Job Number'!$A$2:$A$290,'Line Yield'!R$1,'Job Number'!$E$2:$E$290,'Line Yield'!$A$66,'Job Number'!$B$2:$B$290,'Line Yield'!$C67)</f>
        <v>0</v>
      </c>
      <c r="S67" s="5">
        <f>SUMIFS('Job Number'!$Q$2:$Q$290,'Job Number'!$A$2:$A$290,'Line Yield'!S$1,'Job Number'!$E$2:$E$290,'Line Yield'!$A$66,'Job Number'!$B$2:$B$290,'Line Yield'!$C67)</f>
        <v>0</v>
      </c>
      <c r="T67" s="5">
        <f>SUMIFS('Job Number'!$Q$2:$Q$290,'Job Number'!$A$2:$A$290,'Line Yield'!T$1,'Job Number'!$E$2:$E$290,'Line Yield'!$A$66,'Job Number'!$B$2:$B$290,'Line Yield'!$C67)</f>
        <v>0</v>
      </c>
      <c r="U67" s="5">
        <f>SUMIFS('Job Number'!$Q$2:$Q$290,'Job Number'!$A$2:$A$290,'Line Yield'!U$1,'Job Number'!$E$2:$E$290,'Line Yield'!$A$66,'Job Number'!$B$2:$B$290,'Line Yield'!$C67)</f>
        <v>0</v>
      </c>
      <c r="V67" s="5">
        <f>SUMIFS('Job Number'!$Q$2:$Q$290,'Job Number'!$A$2:$A$290,'Line Yield'!V$1,'Job Number'!$E$2:$E$290,'Line Yield'!$A$66,'Job Number'!$B$2:$B$290,'Line Yield'!$C67)</f>
        <v>0</v>
      </c>
      <c r="W67" s="5">
        <f>SUMIFS('Job Number'!$Q$2:$Q$290,'Job Number'!$A$2:$A$290,'Line Yield'!W$1,'Job Number'!$E$2:$E$290,'Line Yield'!$A$66,'Job Number'!$B$2:$B$290,'Line Yield'!$C67)</f>
        <v>0</v>
      </c>
      <c r="X67" s="5">
        <f>SUMIFS('Job Number'!$Q$2:$Q$290,'Job Number'!$A$2:$A$290,'Line Yield'!X$1,'Job Number'!$E$2:$E$290,'Line Yield'!$A$66,'Job Number'!$B$2:$B$290,'Line Yield'!$C67)</f>
        <v>0</v>
      </c>
      <c r="Y67" s="5">
        <f>SUMIFS('Job Number'!$Q$2:$Q$290,'Job Number'!$A$2:$A$290,'Line Yield'!Y$1,'Job Number'!$E$2:$E$290,'Line Yield'!$A$66,'Job Number'!$B$2:$B$290,'Line Yield'!$C67)</f>
        <v>0</v>
      </c>
      <c r="Z67" s="5">
        <f>SUMIFS('Job Number'!$Q$2:$Q$290,'Job Number'!$A$2:$A$290,'Line Yield'!Z$1,'Job Number'!$E$2:$E$290,'Line Yield'!$A$66,'Job Number'!$B$2:$B$290,'Line Yield'!$C67)</f>
        <v>0</v>
      </c>
      <c r="AA67" s="5">
        <f>SUMIFS('Job Number'!$Q$2:$Q$290,'Job Number'!$A$2:$A$290,'Line Yield'!AA$1,'Job Number'!$E$2:$E$290,'Line Yield'!$A$66,'Job Number'!$B$2:$B$290,'Line Yield'!$C67)</f>
        <v>0</v>
      </c>
      <c r="AB67" s="5">
        <f>SUMIFS('Job Number'!$Q$2:$Q$290,'Job Number'!$A$2:$A$290,'Line Yield'!AB$1,'Job Number'!$E$2:$E$290,'Line Yield'!$A$66,'Job Number'!$B$2:$B$290,'Line Yield'!$C67)</f>
        <v>0</v>
      </c>
      <c r="AC67" s="5">
        <f>SUMIFS('Job Number'!$Q$2:$Q$290,'Job Number'!$A$2:$A$290,'Line Yield'!AC$1,'Job Number'!$E$2:$E$290,'Line Yield'!$A$66,'Job Number'!$B$2:$B$290,'Line Yield'!$C67)</f>
        <v>0</v>
      </c>
      <c r="AD67" s="5">
        <f>SUMIFS('Job Number'!$Q$2:$Q$290,'Job Number'!$A$2:$A$290,'Line Yield'!AD$1,'Job Number'!$E$2:$E$290,'Line Yield'!$A$66,'Job Number'!$B$2:$B$290,'Line Yield'!$C67)</f>
        <v>0</v>
      </c>
      <c r="AE67" s="5">
        <f>SUMIFS('Job Number'!$Q$2:$Q$290,'Job Number'!$A$2:$A$290,'Line Yield'!AE$1,'Job Number'!$E$2:$E$290,'Line Yield'!$A$66,'Job Number'!$B$2:$B$290,'Line Yield'!$C67)</f>
        <v>0</v>
      </c>
      <c r="AF67" s="5">
        <f>SUMIFS('Job Number'!$Q$2:$Q$290,'Job Number'!$A$2:$A$290,'Line Yield'!AF$1,'Job Number'!$E$2:$E$290,'Line Yield'!$A$66,'Job Number'!$B$2:$B$290,'Line Yield'!$C67)</f>
        <v>0</v>
      </c>
      <c r="AG67" s="5">
        <f>SUMIFS('Job Number'!$Q$2:$Q$290,'Job Number'!$A$2:$A$290,'Line Yield'!AG$1,'Job Number'!$E$2:$E$290,'Line Yield'!$A$66,'Job Number'!$B$2:$B$290,'Line Yield'!$C67)</f>
        <v>0</v>
      </c>
      <c r="AH67" s="5">
        <f>SUMIFS('Job Number'!$Q$2:$Q$290,'Job Number'!$A$2:$A$290,'Line Yield'!AH$1,'Job Number'!$E$2:$E$290,'Line Yield'!$A$66,'Job Number'!$B$2:$B$290,'Line Yield'!$C67)</f>
        <v>0</v>
      </c>
    </row>
    <row r="69" spans="1:34" ht="15.75" customHeight="1">
      <c r="A69" s="61" t="str">
        <f>'Line Output'!A68</f>
        <v>W03-25040033-Y</v>
      </c>
      <c r="B69" s="61" t="str">
        <f>'Line Output'!B68</f>
        <v>28#*2C+24#*2C+AL+D+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ht="14.25" customHeight="1">
      <c r="A70" s="69"/>
      <c r="B70" s="5">
        <f>IFERROR(SUM(D70:AG70)/COUNTIF(D70:AG70,"&gt;0"),0)</f>
        <v>0</v>
      </c>
      <c r="C70" s="7" t="str">
        <f>'Line Output'!C69</f>
        <v>Y01</v>
      </c>
      <c r="D70" s="5">
        <f>SUMIFS('Job Number'!$Q$2:$Q$290,'Job Number'!$A$2:$A$290,'Line Yield'!D$1,'Job Number'!$E$2:$E$290,'Line Yield'!$A$69,'Job Number'!$B$2:$B$290,'Line Yield'!$C70)</f>
        <v>0</v>
      </c>
      <c r="E70" s="5">
        <f>SUMIFS('Job Number'!$Q$2:$Q$290,'Job Number'!$A$2:$A$290,'Line Yield'!E$1,'Job Number'!$E$2:$E$290,'Line Yield'!$A$69,'Job Number'!$B$2:$B$290,'Line Yield'!$C70)</f>
        <v>0</v>
      </c>
      <c r="F70" s="5">
        <f>SUMIFS('Job Number'!$Q$2:$Q$290,'Job Number'!$A$2:$A$290,'Line Yield'!F$1,'Job Number'!$E$2:$E$290,'Line Yield'!$A$69,'Job Number'!$B$2:$B$290,'Line Yield'!$C70)</f>
        <v>0</v>
      </c>
      <c r="G70" s="5">
        <f>SUMIFS('Job Number'!$Q$2:$Q$290,'Job Number'!$A$2:$A$290,'Line Yield'!G$1,'Job Number'!$E$2:$E$290,'Line Yield'!$A$69,'Job Number'!$B$2:$B$290,'Line Yield'!$C70)</f>
        <v>0</v>
      </c>
      <c r="H70" s="5">
        <f>SUMIFS('Job Number'!$Q$2:$Q$290,'Job Number'!$A$2:$A$290,'Line Yield'!H$1,'Job Number'!$E$2:$E$290,'Line Yield'!$A$69,'Job Number'!$B$2:$B$290,'Line Yield'!$C70)</f>
        <v>0</v>
      </c>
      <c r="I70" s="5">
        <f>SUMIFS('Job Number'!$Q$2:$Q$290,'Job Number'!$A$2:$A$290,'Line Yield'!I$1,'Job Number'!$E$2:$E$290,'Line Yield'!$A$69,'Job Number'!$B$2:$B$290,'Line Yield'!$C70)</f>
        <v>0</v>
      </c>
      <c r="J70" s="5">
        <f>SUMIFS('Job Number'!$Q$2:$Q$290,'Job Number'!$A$2:$A$290,'Line Yield'!J$1,'Job Number'!$E$2:$E$290,'Line Yield'!$A$69,'Job Number'!$B$2:$B$290,'Line Yield'!$C70)</f>
        <v>0</v>
      </c>
      <c r="K70" s="5">
        <f>SUMIFS('Job Number'!$Q$2:$Q$290,'Job Number'!$A$2:$A$290,'Line Yield'!K$1,'Job Number'!$E$2:$E$290,'Line Yield'!$A$69,'Job Number'!$B$2:$B$290,'Line Yield'!$C70)</f>
        <v>0</v>
      </c>
      <c r="L70" s="5">
        <f>SUMIFS('Job Number'!$Q$2:$Q$290,'Job Number'!$A$2:$A$290,'Line Yield'!L$1,'Job Number'!$E$2:$E$290,'Line Yield'!$A$69,'Job Number'!$B$2:$B$290,'Line Yield'!$C70)</f>
        <v>0</v>
      </c>
      <c r="M70" s="5">
        <f>SUMIFS('Job Number'!$Q$2:$Q$290,'Job Number'!$A$2:$A$290,'Line Yield'!M$1,'Job Number'!$E$2:$E$290,'Line Yield'!$A$69,'Job Number'!$B$2:$B$290,'Line Yield'!$C70)</f>
        <v>0</v>
      </c>
      <c r="N70" s="5">
        <f>SUMIFS('Job Number'!$Q$2:$Q$290,'Job Number'!$A$2:$A$290,'Line Yield'!N$1,'Job Number'!$E$2:$E$290,'Line Yield'!$A$69,'Job Number'!$B$2:$B$290,'Line Yield'!$C70)</f>
        <v>0</v>
      </c>
      <c r="O70" s="5">
        <f>SUMIFS('Job Number'!$Q$2:$Q$290,'Job Number'!$A$2:$A$290,'Line Yield'!O$1,'Job Number'!$E$2:$E$290,'Line Yield'!$A$69,'Job Number'!$B$2:$B$290,'Line Yield'!$C70)</f>
        <v>0</v>
      </c>
      <c r="P70" s="5">
        <f>SUMIFS('Job Number'!$Q$2:$Q$290,'Job Number'!$A$2:$A$290,'Line Yield'!P$1,'Job Number'!$E$2:$E$290,'Line Yield'!$A$69,'Job Number'!$B$2:$B$290,'Line Yield'!$C70)</f>
        <v>0</v>
      </c>
      <c r="Q70" s="5">
        <f>SUMIFS('Job Number'!$Q$2:$Q$290,'Job Number'!$A$2:$A$290,'Line Yield'!Q$1,'Job Number'!$E$2:$E$290,'Line Yield'!$A$69,'Job Number'!$B$2:$B$290,'Line Yield'!$C70)</f>
        <v>0</v>
      </c>
      <c r="R70" s="5">
        <f>SUMIFS('Job Number'!$Q$2:$Q$290,'Job Number'!$A$2:$A$290,'Line Yield'!R$1,'Job Number'!$E$2:$E$290,'Line Yield'!$A$69,'Job Number'!$B$2:$B$290,'Line Yield'!$C70)</f>
        <v>0</v>
      </c>
      <c r="S70" s="5">
        <f>SUMIFS('Job Number'!$Q$2:$Q$290,'Job Number'!$A$2:$A$290,'Line Yield'!S$1,'Job Number'!$E$2:$E$290,'Line Yield'!$A$69,'Job Number'!$B$2:$B$290,'Line Yield'!$C70)</f>
        <v>0</v>
      </c>
      <c r="T70" s="5">
        <f>SUMIFS('Job Number'!$Q$2:$Q$290,'Job Number'!$A$2:$A$290,'Line Yield'!T$1,'Job Number'!$E$2:$E$290,'Line Yield'!$A$69,'Job Number'!$B$2:$B$290,'Line Yield'!$C70)</f>
        <v>0</v>
      </c>
      <c r="U70" s="5">
        <f>SUMIFS('Job Number'!$Q$2:$Q$290,'Job Number'!$A$2:$A$290,'Line Yield'!U$1,'Job Number'!$E$2:$E$290,'Line Yield'!$A$69,'Job Number'!$B$2:$B$290,'Line Yield'!$C70)</f>
        <v>0</v>
      </c>
      <c r="V70" s="5">
        <f>SUMIFS('Job Number'!$Q$2:$Q$290,'Job Number'!$A$2:$A$290,'Line Yield'!V$1,'Job Number'!$E$2:$E$290,'Line Yield'!$A$69,'Job Number'!$B$2:$B$290,'Line Yield'!$C70)</f>
        <v>0</v>
      </c>
      <c r="W70" s="5">
        <f>SUMIFS('Job Number'!$Q$2:$Q$290,'Job Number'!$A$2:$A$290,'Line Yield'!W$1,'Job Number'!$E$2:$E$290,'Line Yield'!$A$69,'Job Number'!$B$2:$B$290,'Line Yield'!$C70)</f>
        <v>0</v>
      </c>
      <c r="X70" s="5">
        <f>SUMIFS('Job Number'!$Q$2:$Q$290,'Job Number'!$A$2:$A$290,'Line Yield'!X$1,'Job Number'!$E$2:$E$290,'Line Yield'!$A$69,'Job Number'!$B$2:$B$290,'Line Yield'!$C70)</f>
        <v>0</v>
      </c>
      <c r="Y70" s="5">
        <f>SUMIFS('Job Number'!$Q$2:$Q$290,'Job Number'!$A$2:$A$290,'Line Yield'!Y$1,'Job Number'!$E$2:$E$290,'Line Yield'!$A$69,'Job Number'!$B$2:$B$290,'Line Yield'!$C70)</f>
        <v>0</v>
      </c>
      <c r="Z70" s="5">
        <f>SUMIFS('Job Number'!$Q$2:$Q$290,'Job Number'!$A$2:$A$290,'Line Yield'!Z$1,'Job Number'!$E$2:$E$290,'Line Yield'!$A$69,'Job Number'!$B$2:$B$290,'Line Yield'!$C70)</f>
        <v>0</v>
      </c>
      <c r="AA70" s="5">
        <f>SUMIFS('Job Number'!$Q$2:$Q$290,'Job Number'!$A$2:$A$290,'Line Yield'!AA$1,'Job Number'!$E$2:$E$290,'Line Yield'!$A$69,'Job Number'!$B$2:$B$290,'Line Yield'!$C70)</f>
        <v>0</v>
      </c>
      <c r="AB70" s="5">
        <f>SUMIFS('Job Number'!$Q$2:$Q$290,'Job Number'!$A$2:$A$290,'Line Yield'!AB$1,'Job Number'!$E$2:$E$290,'Line Yield'!$A$69,'Job Number'!$B$2:$B$290,'Line Yield'!$C70)</f>
        <v>0</v>
      </c>
      <c r="AC70" s="5">
        <f>SUMIFS('Job Number'!$Q$2:$Q$290,'Job Number'!$A$2:$A$290,'Line Yield'!AC$1,'Job Number'!$E$2:$E$290,'Line Yield'!$A$69,'Job Number'!$B$2:$B$290,'Line Yield'!$C70)</f>
        <v>0</v>
      </c>
      <c r="AD70" s="5">
        <f>SUMIFS('Job Number'!$Q$2:$Q$290,'Job Number'!$A$2:$A$290,'Line Yield'!AD$1,'Job Number'!$E$2:$E$290,'Line Yield'!$A$69,'Job Number'!$B$2:$B$290,'Line Yield'!$C70)</f>
        <v>0</v>
      </c>
      <c r="AE70" s="5">
        <f>SUMIFS('Job Number'!$Q$2:$Q$290,'Job Number'!$A$2:$A$290,'Line Yield'!AE$1,'Job Number'!$E$2:$E$290,'Line Yield'!$A$69,'Job Number'!$B$2:$B$290,'Line Yield'!$C70)</f>
        <v>0</v>
      </c>
      <c r="AF70" s="5">
        <f>SUMIFS('Job Number'!$Q$2:$Q$290,'Job Number'!$A$2:$A$290,'Line Yield'!AF$1,'Job Number'!$E$2:$E$290,'Line Yield'!$A$69,'Job Number'!$B$2:$B$290,'Line Yield'!$C70)</f>
        <v>0</v>
      </c>
      <c r="AG70" s="5">
        <f>SUMIFS('Job Number'!$Q$2:$Q$290,'Job Number'!$A$2:$A$290,'Line Yield'!AG$1,'Job Number'!$E$2:$E$290,'Line Yield'!$A$69,'Job Number'!$B$2:$B$290,'Line Yield'!$C70)</f>
        <v>0</v>
      </c>
      <c r="AH70" s="5">
        <f>SUMIFS('Job Number'!$Q$2:$Q$290,'Job Number'!$A$2:$A$290,'Line Yield'!AH$1,'Job Number'!$E$2:$E$290,'Line Yield'!$A$69,'Job Number'!$B$2:$B$290,'Line Yield'!$C70)</f>
        <v>0</v>
      </c>
    </row>
    <row r="72" spans="1:34" ht="15.75" customHeight="1">
      <c r="A72" s="61" t="str">
        <f>'Line Output'!A71</f>
        <v>W03-25040034-Y</v>
      </c>
      <c r="B72" s="61" t="str">
        <f>'Line Output'!B71</f>
        <v>28#*2C+24#*2C+AL+D+</v>
      </c>
      <c r="C72" s="9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ht="14.25" customHeight="1">
      <c r="A73" s="69"/>
      <c r="B73" s="5">
        <f>IFERROR(SUM(D73:AG73)/COUNTIF(D73:AG73,"&gt;0"),0)</f>
        <v>0</v>
      </c>
      <c r="C73" s="7" t="str">
        <f>'Line Output'!C72</f>
        <v>Y01</v>
      </c>
      <c r="D73" s="5">
        <f>SUMIFS('Job Number'!$Q$2:$Q$290,'Job Number'!$A$2:$A$290,'Line Yield'!D$1,'Job Number'!$E$2:$E$290,'Line Yield'!$A$72,'Job Number'!$B$2:$B$290,'Line Yield'!$C73)</f>
        <v>0</v>
      </c>
      <c r="E73" s="5">
        <f>SUMIFS('Job Number'!$Q$2:$Q$290,'Job Number'!$A$2:$A$290,'Line Yield'!E$1,'Job Number'!$E$2:$E$290,'Line Yield'!$A$72,'Job Number'!$B$2:$B$290,'Line Yield'!$C73)</f>
        <v>0</v>
      </c>
      <c r="F73" s="5">
        <f>SUMIFS('Job Number'!$Q$2:$Q$290,'Job Number'!$A$2:$A$290,'Line Yield'!F$1,'Job Number'!$E$2:$E$290,'Line Yield'!$A$72,'Job Number'!$B$2:$B$290,'Line Yield'!$C73)</f>
        <v>0</v>
      </c>
      <c r="G73" s="5">
        <f>SUMIFS('Job Number'!$Q$2:$Q$290,'Job Number'!$A$2:$A$290,'Line Yield'!G$1,'Job Number'!$E$2:$E$290,'Line Yield'!$A$72,'Job Number'!$B$2:$B$290,'Line Yield'!$C73)</f>
        <v>0</v>
      </c>
      <c r="H73" s="5">
        <f>SUMIFS('Job Number'!$Q$2:$Q$290,'Job Number'!$A$2:$A$290,'Line Yield'!H$1,'Job Number'!$E$2:$E$290,'Line Yield'!$A$72,'Job Number'!$B$2:$B$290,'Line Yield'!$C73)</f>
        <v>0</v>
      </c>
      <c r="I73" s="5">
        <f>SUMIFS('Job Number'!$Q$2:$Q$290,'Job Number'!$A$2:$A$290,'Line Yield'!I$1,'Job Number'!$E$2:$E$290,'Line Yield'!$A$72,'Job Number'!$B$2:$B$290,'Line Yield'!$C73)</f>
        <v>0</v>
      </c>
      <c r="J73" s="5">
        <f>SUMIFS('Job Number'!$Q$2:$Q$290,'Job Number'!$A$2:$A$290,'Line Yield'!J$1,'Job Number'!$E$2:$E$290,'Line Yield'!$A$72,'Job Number'!$B$2:$B$290,'Line Yield'!$C73)</f>
        <v>0</v>
      </c>
      <c r="K73" s="5">
        <f>SUMIFS('Job Number'!$Q$2:$Q$290,'Job Number'!$A$2:$A$290,'Line Yield'!K$1,'Job Number'!$E$2:$E$290,'Line Yield'!$A$72,'Job Number'!$B$2:$B$290,'Line Yield'!$C73)</f>
        <v>0</v>
      </c>
      <c r="L73" s="5">
        <f>SUMIFS('Job Number'!$Q$2:$Q$290,'Job Number'!$A$2:$A$290,'Line Yield'!L$1,'Job Number'!$E$2:$E$290,'Line Yield'!$A$72,'Job Number'!$B$2:$B$290,'Line Yield'!$C73)</f>
        <v>0</v>
      </c>
      <c r="M73" s="5">
        <f>SUMIFS('Job Number'!$Q$2:$Q$290,'Job Number'!$A$2:$A$290,'Line Yield'!M$1,'Job Number'!$E$2:$E$290,'Line Yield'!$A$72,'Job Number'!$B$2:$B$290,'Line Yield'!$C73)</f>
        <v>0</v>
      </c>
      <c r="N73" s="5">
        <f>SUMIFS('Job Number'!$Q$2:$Q$290,'Job Number'!$A$2:$A$290,'Line Yield'!N$1,'Job Number'!$E$2:$E$290,'Line Yield'!$A$72,'Job Number'!$B$2:$B$290,'Line Yield'!$C73)</f>
        <v>0</v>
      </c>
      <c r="O73" s="5">
        <f>SUMIFS('Job Number'!$Q$2:$Q$290,'Job Number'!$A$2:$A$290,'Line Yield'!O$1,'Job Number'!$E$2:$E$290,'Line Yield'!$A$72,'Job Number'!$B$2:$B$290,'Line Yield'!$C73)</f>
        <v>0</v>
      </c>
      <c r="P73" s="5">
        <f>SUMIFS('Job Number'!$Q$2:$Q$290,'Job Number'!$A$2:$A$290,'Line Yield'!P$1,'Job Number'!$E$2:$E$290,'Line Yield'!$A$72,'Job Number'!$B$2:$B$290,'Line Yield'!$C73)</f>
        <v>0</v>
      </c>
      <c r="Q73" s="5">
        <f>SUMIFS('Job Number'!$Q$2:$Q$290,'Job Number'!$A$2:$A$290,'Line Yield'!Q$1,'Job Number'!$E$2:$E$290,'Line Yield'!$A$72,'Job Number'!$B$2:$B$290,'Line Yield'!$C73)</f>
        <v>0</v>
      </c>
      <c r="R73" s="5">
        <f>SUMIFS('Job Number'!$Q$2:$Q$290,'Job Number'!$A$2:$A$290,'Line Yield'!R$1,'Job Number'!$E$2:$E$290,'Line Yield'!$A$72,'Job Number'!$B$2:$B$290,'Line Yield'!$C73)</f>
        <v>0</v>
      </c>
      <c r="S73" s="5">
        <f>SUMIFS('Job Number'!$Q$2:$Q$290,'Job Number'!$A$2:$A$290,'Line Yield'!S$1,'Job Number'!$E$2:$E$290,'Line Yield'!$A$72,'Job Number'!$B$2:$B$290,'Line Yield'!$C73)</f>
        <v>0</v>
      </c>
      <c r="T73" s="5">
        <f>SUMIFS('Job Number'!$Q$2:$Q$290,'Job Number'!$A$2:$A$290,'Line Yield'!T$1,'Job Number'!$E$2:$E$290,'Line Yield'!$A$72,'Job Number'!$B$2:$B$290,'Line Yield'!$C73)</f>
        <v>0</v>
      </c>
      <c r="U73" s="5">
        <f>SUMIFS('Job Number'!$Q$2:$Q$290,'Job Number'!$A$2:$A$290,'Line Yield'!U$1,'Job Number'!$E$2:$E$290,'Line Yield'!$A$72,'Job Number'!$B$2:$B$290,'Line Yield'!$C73)</f>
        <v>0</v>
      </c>
      <c r="V73" s="5">
        <f>SUMIFS('Job Number'!$Q$2:$Q$290,'Job Number'!$A$2:$A$290,'Line Yield'!V$1,'Job Number'!$E$2:$E$290,'Line Yield'!$A$72,'Job Number'!$B$2:$B$290,'Line Yield'!$C73)</f>
        <v>0</v>
      </c>
      <c r="W73" s="5">
        <f>SUMIFS('Job Number'!$Q$2:$Q$290,'Job Number'!$A$2:$A$290,'Line Yield'!W$1,'Job Number'!$E$2:$E$290,'Line Yield'!$A$72,'Job Number'!$B$2:$B$290,'Line Yield'!$C73)</f>
        <v>0</v>
      </c>
      <c r="X73" s="5">
        <f>SUMIFS('Job Number'!$Q$2:$Q$290,'Job Number'!$A$2:$A$290,'Line Yield'!X$1,'Job Number'!$E$2:$E$290,'Line Yield'!$A$72,'Job Number'!$B$2:$B$290,'Line Yield'!$C73)</f>
        <v>0</v>
      </c>
      <c r="Y73" s="5">
        <f>SUMIFS('Job Number'!$Q$2:$Q$290,'Job Number'!$A$2:$A$290,'Line Yield'!Y$1,'Job Number'!$E$2:$E$290,'Line Yield'!$A$72,'Job Number'!$B$2:$B$290,'Line Yield'!$C73)</f>
        <v>0</v>
      </c>
      <c r="Z73" s="5">
        <f>SUMIFS('Job Number'!$Q$2:$Q$290,'Job Number'!$A$2:$A$290,'Line Yield'!Z$1,'Job Number'!$E$2:$E$290,'Line Yield'!$A$72,'Job Number'!$B$2:$B$290,'Line Yield'!$C73)</f>
        <v>0</v>
      </c>
      <c r="AA73" s="5">
        <f>SUMIFS('Job Number'!$Q$2:$Q$290,'Job Number'!$A$2:$A$290,'Line Yield'!AA$1,'Job Number'!$E$2:$E$290,'Line Yield'!$A$72,'Job Number'!$B$2:$B$290,'Line Yield'!$C73)</f>
        <v>0</v>
      </c>
      <c r="AB73" s="5">
        <f>SUMIFS('Job Number'!$Q$2:$Q$290,'Job Number'!$A$2:$A$290,'Line Yield'!AB$1,'Job Number'!$E$2:$E$290,'Line Yield'!$A$72,'Job Number'!$B$2:$B$290,'Line Yield'!$C73)</f>
        <v>0</v>
      </c>
      <c r="AC73" s="5">
        <f>SUMIFS('Job Number'!$Q$2:$Q$290,'Job Number'!$A$2:$A$290,'Line Yield'!AC$1,'Job Number'!$E$2:$E$290,'Line Yield'!$A$72,'Job Number'!$B$2:$B$290,'Line Yield'!$C73)</f>
        <v>0</v>
      </c>
      <c r="AD73" s="5">
        <f>SUMIFS('Job Number'!$Q$2:$Q$290,'Job Number'!$A$2:$A$290,'Line Yield'!AD$1,'Job Number'!$E$2:$E$290,'Line Yield'!$A$72,'Job Number'!$B$2:$B$290,'Line Yield'!$C73)</f>
        <v>0</v>
      </c>
      <c r="AE73" s="5">
        <f>SUMIFS('Job Number'!$Q$2:$Q$290,'Job Number'!$A$2:$A$290,'Line Yield'!AE$1,'Job Number'!$E$2:$E$290,'Line Yield'!$A$72,'Job Number'!$B$2:$B$290,'Line Yield'!$C73)</f>
        <v>0</v>
      </c>
      <c r="AF73" s="5">
        <f>SUMIFS('Job Number'!$Q$2:$Q$290,'Job Number'!$A$2:$A$290,'Line Yield'!AF$1,'Job Number'!$E$2:$E$290,'Line Yield'!$A$72,'Job Number'!$B$2:$B$290,'Line Yield'!$C73)</f>
        <v>0</v>
      </c>
      <c r="AG73" s="5">
        <f>SUMIFS('Job Number'!$Q$2:$Q$290,'Job Number'!$A$2:$A$290,'Line Yield'!AG$1,'Job Number'!$E$2:$E$290,'Line Yield'!$A$72,'Job Number'!$B$2:$B$290,'Line Yield'!$C73)</f>
        <v>0</v>
      </c>
      <c r="AH73" s="5">
        <f>SUMIFS('Job Number'!$Q$2:$Q$290,'Job Number'!$A$2:$A$290,'Line Yield'!AH$1,'Job Number'!$E$2:$E$290,'Line Yield'!$A$72,'Job Number'!$B$2:$B$290,'Line Yield'!$C73)</f>
        <v>0</v>
      </c>
    </row>
    <row r="75" spans="1:34" ht="15.75" customHeight="1">
      <c r="A75" s="61" t="str">
        <f>'Line Output'!A74</f>
        <v>W03-25040035-Y</v>
      </c>
      <c r="B75" s="61" t="str">
        <f>'Line Output'!B74</f>
        <v>28#*2C+24#*2C+AL+D+</v>
      </c>
      <c r="C75" s="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ht="14.25" customHeight="1">
      <c r="A76" s="69"/>
      <c r="B76" s="5">
        <f>IFERROR(SUM(D76:AG76)/COUNTIF(D76:AG76,"&gt;0"),0)</f>
        <v>0</v>
      </c>
      <c r="C76" s="7" t="str">
        <f>'Line Output'!C75</f>
        <v>Y01</v>
      </c>
      <c r="D76" s="5">
        <f>SUMIFS('Job Number'!$Q$2:$Q$290,'Job Number'!$A$2:$A$290,'Line Yield'!D$1,'Job Number'!$E$2:$E$290,'Line Yield'!$A$75,'Job Number'!$B$2:$B$290,'Line Yield'!$C76)</f>
        <v>0</v>
      </c>
      <c r="E76" s="5">
        <f>SUMIFS('Job Number'!$Q$2:$Q$290,'Job Number'!$A$2:$A$290,'Line Yield'!E$1,'Job Number'!$E$2:$E$290,'Line Yield'!$A$75,'Job Number'!$B$2:$B$290,'Line Yield'!$C76)</f>
        <v>0</v>
      </c>
      <c r="F76" s="5">
        <f>SUMIFS('Job Number'!$Q$2:$Q$290,'Job Number'!$A$2:$A$290,'Line Yield'!F$1,'Job Number'!$E$2:$E$290,'Line Yield'!$A$75,'Job Number'!$B$2:$B$290,'Line Yield'!$C76)</f>
        <v>0</v>
      </c>
      <c r="G76" s="5">
        <f>SUMIFS('Job Number'!$Q$2:$Q$290,'Job Number'!$A$2:$A$290,'Line Yield'!G$1,'Job Number'!$E$2:$E$290,'Line Yield'!$A$75,'Job Number'!$B$2:$B$290,'Line Yield'!$C76)</f>
        <v>0</v>
      </c>
      <c r="H76" s="5">
        <f>SUMIFS('Job Number'!$Q$2:$Q$290,'Job Number'!$A$2:$A$290,'Line Yield'!H$1,'Job Number'!$E$2:$E$290,'Line Yield'!$A$75,'Job Number'!$B$2:$B$290,'Line Yield'!$C76)</f>
        <v>0</v>
      </c>
      <c r="I76" s="5">
        <f>SUMIFS('Job Number'!$Q$2:$Q$290,'Job Number'!$A$2:$A$290,'Line Yield'!I$1,'Job Number'!$E$2:$E$290,'Line Yield'!$A$75,'Job Number'!$B$2:$B$290,'Line Yield'!$C76)</f>
        <v>0</v>
      </c>
      <c r="J76" s="5">
        <f>SUMIFS('Job Number'!$Q$2:$Q$290,'Job Number'!$A$2:$A$290,'Line Yield'!J$1,'Job Number'!$E$2:$E$290,'Line Yield'!$A$75,'Job Number'!$B$2:$B$290,'Line Yield'!$C76)</f>
        <v>0</v>
      </c>
      <c r="K76" s="5">
        <f>SUMIFS('Job Number'!$Q$2:$Q$290,'Job Number'!$A$2:$A$290,'Line Yield'!K$1,'Job Number'!$E$2:$E$290,'Line Yield'!$A$75,'Job Number'!$B$2:$B$290,'Line Yield'!$C76)</f>
        <v>0</v>
      </c>
      <c r="L76" s="5">
        <f>SUMIFS('Job Number'!$Q$2:$Q$290,'Job Number'!$A$2:$A$290,'Line Yield'!L$1,'Job Number'!$E$2:$E$290,'Line Yield'!$A$75,'Job Number'!$B$2:$B$290,'Line Yield'!$C76)</f>
        <v>0</v>
      </c>
      <c r="M76" s="5">
        <f>SUMIFS('Job Number'!$Q$2:$Q$290,'Job Number'!$A$2:$A$290,'Line Yield'!M$1,'Job Number'!$E$2:$E$290,'Line Yield'!$A$75,'Job Number'!$B$2:$B$290,'Line Yield'!$C76)</f>
        <v>0</v>
      </c>
      <c r="N76" s="5">
        <f>SUMIFS('Job Number'!$Q$2:$Q$290,'Job Number'!$A$2:$A$290,'Line Yield'!N$1,'Job Number'!$E$2:$E$290,'Line Yield'!$A$75,'Job Number'!$B$2:$B$290,'Line Yield'!$C76)</f>
        <v>0</v>
      </c>
      <c r="O76" s="5">
        <f>SUMIFS('Job Number'!$Q$2:$Q$290,'Job Number'!$A$2:$A$290,'Line Yield'!O$1,'Job Number'!$E$2:$E$290,'Line Yield'!$A$75,'Job Number'!$B$2:$B$290,'Line Yield'!$C76)</f>
        <v>0</v>
      </c>
      <c r="P76" s="5">
        <f>SUMIFS('Job Number'!$Q$2:$Q$290,'Job Number'!$A$2:$A$290,'Line Yield'!P$1,'Job Number'!$E$2:$E$290,'Line Yield'!$A$75,'Job Number'!$B$2:$B$290,'Line Yield'!$C76)</f>
        <v>0</v>
      </c>
      <c r="Q76" s="5">
        <f>SUMIFS('Job Number'!$Q$2:$Q$290,'Job Number'!$A$2:$A$290,'Line Yield'!Q$1,'Job Number'!$E$2:$E$290,'Line Yield'!$A$75,'Job Number'!$B$2:$B$290,'Line Yield'!$C76)</f>
        <v>0</v>
      </c>
      <c r="R76" s="5">
        <f>SUMIFS('Job Number'!$Q$2:$Q$290,'Job Number'!$A$2:$A$290,'Line Yield'!R$1,'Job Number'!$E$2:$E$290,'Line Yield'!$A$75,'Job Number'!$B$2:$B$290,'Line Yield'!$C76)</f>
        <v>0</v>
      </c>
      <c r="S76" s="5">
        <f>SUMIFS('Job Number'!$Q$2:$Q$290,'Job Number'!$A$2:$A$290,'Line Yield'!S$1,'Job Number'!$E$2:$E$290,'Line Yield'!$A$75,'Job Number'!$B$2:$B$290,'Line Yield'!$C76)</f>
        <v>0</v>
      </c>
      <c r="T76" s="5">
        <f>SUMIFS('Job Number'!$Q$2:$Q$290,'Job Number'!$A$2:$A$290,'Line Yield'!T$1,'Job Number'!$E$2:$E$290,'Line Yield'!$A$75,'Job Number'!$B$2:$B$290,'Line Yield'!$C76)</f>
        <v>0</v>
      </c>
      <c r="U76" s="5">
        <f>SUMIFS('Job Number'!$Q$2:$Q$290,'Job Number'!$A$2:$A$290,'Line Yield'!U$1,'Job Number'!$E$2:$E$290,'Line Yield'!$A$75,'Job Number'!$B$2:$B$290,'Line Yield'!$C76)</f>
        <v>0</v>
      </c>
      <c r="V76" s="5">
        <f>SUMIFS('Job Number'!$Q$2:$Q$290,'Job Number'!$A$2:$A$290,'Line Yield'!V$1,'Job Number'!$E$2:$E$290,'Line Yield'!$A$75,'Job Number'!$B$2:$B$290,'Line Yield'!$C76)</f>
        <v>0</v>
      </c>
      <c r="W76" s="5">
        <f>SUMIFS('Job Number'!$Q$2:$Q$290,'Job Number'!$A$2:$A$290,'Line Yield'!W$1,'Job Number'!$E$2:$E$290,'Line Yield'!$A$75,'Job Number'!$B$2:$B$290,'Line Yield'!$C76)</f>
        <v>0</v>
      </c>
      <c r="X76" s="5">
        <f>SUMIFS('Job Number'!$Q$2:$Q$290,'Job Number'!$A$2:$A$290,'Line Yield'!X$1,'Job Number'!$E$2:$E$290,'Line Yield'!$A$75,'Job Number'!$B$2:$B$290,'Line Yield'!$C76)</f>
        <v>0</v>
      </c>
      <c r="Y76" s="5">
        <f>SUMIFS('Job Number'!$Q$2:$Q$290,'Job Number'!$A$2:$A$290,'Line Yield'!Y$1,'Job Number'!$E$2:$E$290,'Line Yield'!$A$75,'Job Number'!$B$2:$B$290,'Line Yield'!$C76)</f>
        <v>0</v>
      </c>
      <c r="Z76" s="5">
        <f>SUMIFS('Job Number'!$Q$2:$Q$290,'Job Number'!$A$2:$A$290,'Line Yield'!Z$1,'Job Number'!$E$2:$E$290,'Line Yield'!$A$75,'Job Number'!$B$2:$B$290,'Line Yield'!$C76)</f>
        <v>0</v>
      </c>
      <c r="AA76" s="5">
        <f>SUMIFS('Job Number'!$Q$2:$Q$290,'Job Number'!$A$2:$A$290,'Line Yield'!AA$1,'Job Number'!$E$2:$E$290,'Line Yield'!$A$75,'Job Number'!$B$2:$B$290,'Line Yield'!$C76)</f>
        <v>0</v>
      </c>
      <c r="AB76" s="5">
        <f>SUMIFS('Job Number'!$Q$2:$Q$290,'Job Number'!$A$2:$A$290,'Line Yield'!AB$1,'Job Number'!$E$2:$E$290,'Line Yield'!$A$75,'Job Number'!$B$2:$B$290,'Line Yield'!$C76)</f>
        <v>0</v>
      </c>
      <c r="AC76" s="5">
        <f>SUMIFS('Job Number'!$Q$2:$Q$290,'Job Number'!$A$2:$A$290,'Line Yield'!AC$1,'Job Number'!$E$2:$E$290,'Line Yield'!$A$75,'Job Number'!$B$2:$B$290,'Line Yield'!$C76)</f>
        <v>0</v>
      </c>
      <c r="AD76" s="5">
        <f>SUMIFS('Job Number'!$Q$2:$Q$290,'Job Number'!$A$2:$A$290,'Line Yield'!AD$1,'Job Number'!$E$2:$E$290,'Line Yield'!$A$75,'Job Number'!$B$2:$B$290,'Line Yield'!$C76)</f>
        <v>0</v>
      </c>
      <c r="AE76" s="5">
        <f>SUMIFS('Job Number'!$Q$2:$Q$290,'Job Number'!$A$2:$A$290,'Line Yield'!AE$1,'Job Number'!$E$2:$E$290,'Line Yield'!$A$75,'Job Number'!$B$2:$B$290,'Line Yield'!$C76)</f>
        <v>0</v>
      </c>
      <c r="AF76" s="5">
        <f>SUMIFS('Job Number'!$Q$2:$Q$290,'Job Number'!$A$2:$A$290,'Line Yield'!AF$1,'Job Number'!$E$2:$E$290,'Line Yield'!$A$75,'Job Number'!$B$2:$B$290,'Line Yield'!$C76)</f>
        <v>0</v>
      </c>
      <c r="AG76" s="5">
        <f>SUMIFS('Job Number'!$Q$2:$Q$290,'Job Number'!$A$2:$A$290,'Line Yield'!AG$1,'Job Number'!$E$2:$E$290,'Line Yield'!$A$75,'Job Number'!$B$2:$B$290,'Line Yield'!$C76)</f>
        <v>0</v>
      </c>
      <c r="AH76" s="5">
        <f>SUMIFS('Job Number'!$Q$2:$Q$290,'Job Number'!$A$2:$A$290,'Line Yield'!AH$1,'Job Number'!$E$2:$E$290,'Line Yield'!$A$75,'Job Number'!$B$2:$B$290,'Line Yield'!$C76)</f>
        <v>0</v>
      </c>
    </row>
    <row r="78" spans="1:34" ht="15.75" customHeight="1">
      <c r="A78" s="61" t="str">
        <f>'Line Output'!A77</f>
        <v>W03-25040036-Y</v>
      </c>
      <c r="B78" s="61" t="str">
        <f>'Line Output'!B77</f>
        <v>28#*2C+28#*2C+AL+D+</v>
      </c>
      <c r="C78" s="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ht="14.25" customHeight="1">
      <c r="A79" s="69"/>
      <c r="B79" s="5">
        <f>IFERROR(SUM(D79:AG79)/COUNTIF(D79:AG79,"&gt;0"),0)</f>
        <v>0</v>
      </c>
      <c r="C79" s="7" t="str">
        <f>'Line Output'!C78</f>
        <v>Y01</v>
      </c>
      <c r="D79" s="5">
        <f>SUMIFS('Job Number'!$Q$2:$Q$290,'Job Number'!$A$2:$A$290,'Line Yield'!D$1,'Job Number'!$E$2:$E$290,'Line Yield'!$A$78,'Job Number'!$B$2:$B$290,'Line Yield'!$C79)</f>
        <v>0</v>
      </c>
      <c r="E79" s="5">
        <f>SUMIFS('Job Number'!$Q$2:$Q$290,'Job Number'!$A$2:$A$290,'Line Yield'!E$1,'Job Number'!$E$2:$E$290,'Line Yield'!$A$78,'Job Number'!$B$2:$B$290,'Line Yield'!$C79)</f>
        <v>0</v>
      </c>
      <c r="F79" s="5">
        <f>SUMIFS('Job Number'!$Q$2:$Q$290,'Job Number'!$A$2:$A$290,'Line Yield'!F$1,'Job Number'!$E$2:$E$290,'Line Yield'!$A$78,'Job Number'!$B$2:$B$290,'Line Yield'!$C79)</f>
        <v>0</v>
      </c>
      <c r="G79" s="5">
        <f>SUMIFS('Job Number'!$Q$2:$Q$290,'Job Number'!$A$2:$A$290,'Line Yield'!G$1,'Job Number'!$E$2:$E$290,'Line Yield'!$A$78,'Job Number'!$B$2:$B$290,'Line Yield'!$C79)</f>
        <v>0</v>
      </c>
      <c r="H79" s="5">
        <f>SUMIFS('Job Number'!$Q$2:$Q$290,'Job Number'!$A$2:$A$290,'Line Yield'!H$1,'Job Number'!$E$2:$E$290,'Line Yield'!$A$78,'Job Number'!$B$2:$B$290,'Line Yield'!$C79)</f>
        <v>0</v>
      </c>
      <c r="I79" s="5">
        <f>SUMIFS('Job Number'!$Q$2:$Q$290,'Job Number'!$A$2:$A$290,'Line Yield'!I$1,'Job Number'!$E$2:$E$290,'Line Yield'!$A$78,'Job Number'!$B$2:$B$290,'Line Yield'!$C79)</f>
        <v>0</v>
      </c>
      <c r="J79" s="5">
        <f>SUMIFS('Job Number'!$Q$2:$Q$290,'Job Number'!$A$2:$A$290,'Line Yield'!J$1,'Job Number'!$E$2:$E$290,'Line Yield'!$A$78,'Job Number'!$B$2:$B$290,'Line Yield'!$C79)</f>
        <v>0</v>
      </c>
      <c r="K79" s="5">
        <f>SUMIFS('Job Number'!$Q$2:$Q$290,'Job Number'!$A$2:$A$290,'Line Yield'!K$1,'Job Number'!$E$2:$E$290,'Line Yield'!$A$78,'Job Number'!$B$2:$B$290,'Line Yield'!$C79)</f>
        <v>0</v>
      </c>
      <c r="L79" s="5">
        <f>SUMIFS('Job Number'!$Q$2:$Q$290,'Job Number'!$A$2:$A$290,'Line Yield'!L$1,'Job Number'!$E$2:$E$290,'Line Yield'!$A$78,'Job Number'!$B$2:$B$290,'Line Yield'!$C79)</f>
        <v>0</v>
      </c>
      <c r="M79" s="5">
        <f>SUMIFS('Job Number'!$Q$2:$Q$290,'Job Number'!$A$2:$A$290,'Line Yield'!M$1,'Job Number'!$E$2:$E$290,'Line Yield'!$A$78,'Job Number'!$B$2:$B$290,'Line Yield'!$C79)</f>
        <v>0</v>
      </c>
      <c r="N79" s="5">
        <f>SUMIFS('Job Number'!$Q$2:$Q$290,'Job Number'!$A$2:$A$290,'Line Yield'!N$1,'Job Number'!$E$2:$E$290,'Line Yield'!$A$78,'Job Number'!$B$2:$B$290,'Line Yield'!$C79)</f>
        <v>0</v>
      </c>
      <c r="O79" s="5">
        <f>SUMIFS('Job Number'!$Q$2:$Q$290,'Job Number'!$A$2:$A$290,'Line Yield'!O$1,'Job Number'!$E$2:$E$290,'Line Yield'!$A$78,'Job Number'!$B$2:$B$290,'Line Yield'!$C79)</f>
        <v>0</v>
      </c>
      <c r="P79" s="5">
        <f>SUMIFS('Job Number'!$Q$2:$Q$290,'Job Number'!$A$2:$A$290,'Line Yield'!P$1,'Job Number'!$E$2:$E$290,'Line Yield'!$A$78,'Job Number'!$B$2:$B$290,'Line Yield'!$C79)</f>
        <v>0</v>
      </c>
      <c r="Q79" s="5">
        <f>SUMIFS('Job Number'!$Q$2:$Q$290,'Job Number'!$A$2:$A$290,'Line Yield'!Q$1,'Job Number'!$E$2:$E$290,'Line Yield'!$A$78,'Job Number'!$B$2:$B$290,'Line Yield'!$C79)</f>
        <v>0</v>
      </c>
      <c r="R79" s="5">
        <f>SUMIFS('Job Number'!$Q$2:$Q$290,'Job Number'!$A$2:$A$290,'Line Yield'!R$1,'Job Number'!$E$2:$E$290,'Line Yield'!$A$78,'Job Number'!$B$2:$B$290,'Line Yield'!$C79)</f>
        <v>0</v>
      </c>
      <c r="S79" s="5">
        <f>SUMIFS('Job Number'!$Q$2:$Q$290,'Job Number'!$A$2:$A$290,'Line Yield'!S$1,'Job Number'!$E$2:$E$290,'Line Yield'!$A$78,'Job Number'!$B$2:$B$290,'Line Yield'!$C79)</f>
        <v>0</v>
      </c>
      <c r="T79" s="5">
        <f>SUMIFS('Job Number'!$Q$2:$Q$290,'Job Number'!$A$2:$A$290,'Line Yield'!T$1,'Job Number'!$E$2:$E$290,'Line Yield'!$A$78,'Job Number'!$B$2:$B$290,'Line Yield'!$C79)</f>
        <v>0</v>
      </c>
      <c r="U79" s="5">
        <f>SUMIFS('Job Number'!$Q$2:$Q$290,'Job Number'!$A$2:$A$290,'Line Yield'!U$1,'Job Number'!$E$2:$E$290,'Line Yield'!$A$78,'Job Number'!$B$2:$B$290,'Line Yield'!$C79)</f>
        <v>0</v>
      </c>
      <c r="V79" s="5">
        <f>SUMIFS('Job Number'!$Q$2:$Q$290,'Job Number'!$A$2:$A$290,'Line Yield'!V$1,'Job Number'!$E$2:$E$290,'Line Yield'!$A$78,'Job Number'!$B$2:$B$290,'Line Yield'!$C79)</f>
        <v>0</v>
      </c>
      <c r="W79" s="5">
        <f>SUMIFS('Job Number'!$Q$2:$Q$290,'Job Number'!$A$2:$A$290,'Line Yield'!W$1,'Job Number'!$E$2:$E$290,'Line Yield'!$A$78,'Job Number'!$B$2:$B$290,'Line Yield'!$C79)</f>
        <v>0</v>
      </c>
      <c r="X79" s="5">
        <f>SUMIFS('Job Number'!$Q$2:$Q$290,'Job Number'!$A$2:$A$290,'Line Yield'!X$1,'Job Number'!$E$2:$E$290,'Line Yield'!$A$78,'Job Number'!$B$2:$B$290,'Line Yield'!$C79)</f>
        <v>0</v>
      </c>
      <c r="Y79" s="5">
        <f>SUMIFS('Job Number'!$Q$2:$Q$290,'Job Number'!$A$2:$A$290,'Line Yield'!Y$1,'Job Number'!$E$2:$E$290,'Line Yield'!$A$78,'Job Number'!$B$2:$B$290,'Line Yield'!$C79)</f>
        <v>0</v>
      </c>
      <c r="Z79" s="5">
        <f>SUMIFS('Job Number'!$Q$2:$Q$290,'Job Number'!$A$2:$A$290,'Line Yield'!Z$1,'Job Number'!$E$2:$E$290,'Line Yield'!$A$78,'Job Number'!$B$2:$B$290,'Line Yield'!$C79)</f>
        <v>0</v>
      </c>
      <c r="AA79" s="5">
        <f>SUMIFS('Job Number'!$Q$2:$Q$290,'Job Number'!$A$2:$A$290,'Line Yield'!AA$1,'Job Number'!$E$2:$E$290,'Line Yield'!$A$78,'Job Number'!$B$2:$B$290,'Line Yield'!$C79)</f>
        <v>0</v>
      </c>
      <c r="AB79" s="5">
        <f>SUMIFS('Job Number'!$Q$2:$Q$290,'Job Number'!$A$2:$A$290,'Line Yield'!AB$1,'Job Number'!$E$2:$E$290,'Line Yield'!$A$78,'Job Number'!$B$2:$B$290,'Line Yield'!$C79)</f>
        <v>0</v>
      </c>
      <c r="AC79" s="5">
        <f>SUMIFS('Job Number'!$Q$2:$Q$290,'Job Number'!$A$2:$A$290,'Line Yield'!AC$1,'Job Number'!$E$2:$E$290,'Line Yield'!$A$78,'Job Number'!$B$2:$B$290,'Line Yield'!$C79)</f>
        <v>0</v>
      </c>
      <c r="AD79" s="5">
        <f>SUMIFS('Job Number'!$Q$2:$Q$290,'Job Number'!$A$2:$A$290,'Line Yield'!AD$1,'Job Number'!$E$2:$E$290,'Line Yield'!$A$78,'Job Number'!$B$2:$B$290,'Line Yield'!$C79)</f>
        <v>0</v>
      </c>
      <c r="AE79" s="5">
        <f>SUMIFS('Job Number'!$Q$2:$Q$290,'Job Number'!$A$2:$A$290,'Line Yield'!AE$1,'Job Number'!$E$2:$E$290,'Line Yield'!$A$78,'Job Number'!$B$2:$B$290,'Line Yield'!$C79)</f>
        <v>0</v>
      </c>
      <c r="AF79" s="5">
        <f>SUMIFS('Job Number'!$Q$2:$Q$290,'Job Number'!$A$2:$A$290,'Line Yield'!AF$1,'Job Number'!$E$2:$E$290,'Line Yield'!$A$78,'Job Number'!$B$2:$B$290,'Line Yield'!$C79)</f>
        <v>0</v>
      </c>
      <c r="AG79" s="5">
        <f>SUMIFS('Job Number'!$Q$2:$Q$290,'Job Number'!$A$2:$A$290,'Line Yield'!AG$1,'Job Number'!$E$2:$E$290,'Line Yield'!$A$78,'Job Number'!$B$2:$B$290,'Line Yield'!$C79)</f>
        <v>0</v>
      </c>
      <c r="AH79" s="5">
        <f>SUMIFS('Job Number'!$Q$2:$Q$290,'Job Number'!$A$2:$A$290,'Line Yield'!AH$1,'Job Number'!$E$2:$E$290,'Line Yield'!$A$78,'Job Number'!$B$2:$B$290,'Line Yield'!$C79)</f>
        <v>0</v>
      </c>
    </row>
    <row r="81" spans="1:34" ht="15.75" customHeight="1">
      <c r="A81" s="61" t="str">
        <f>'Line Output'!A80</f>
        <v>W03-25040037-Y</v>
      </c>
      <c r="B81" s="61" t="str">
        <f>'Line Output'!B80</f>
        <v>28#*2C+28#*2C+AL+D+</v>
      </c>
      <c r="C81" s="9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ht="14.25" customHeight="1">
      <c r="A82" s="69"/>
      <c r="B82" s="5">
        <f>IFERROR(SUM(D82:AG82)/COUNTIF(D82:AG82,"&gt;0"),0)</f>
        <v>0</v>
      </c>
      <c r="C82" s="7" t="str">
        <f>'Line Output'!C81</f>
        <v>Y01</v>
      </c>
      <c r="D82" s="5">
        <f>SUMIFS('Job Number'!$Q$2:$Q$290,'Job Number'!$A$2:$A$290,'Line Yield'!D$1,'Job Number'!$E$2:$E$290,'Line Yield'!$A$81,'Job Number'!$B$2:$B$290,'Line Yield'!$C82)</f>
        <v>0</v>
      </c>
      <c r="E82" s="5">
        <f>SUMIFS('Job Number'!$Q$2:$Q$290,'Job Number'!$A$2:$A$290,'Line Yield'!E$1,'Job Number'!$E$2:$E$290,'Line Yield'!$A$81,'Job Number'!$B$2:$B$290,'Line Yield'!$C82)</f>
        <v>0</v>
      </c>
      <c r="F82" s="5">
        <f>SUMIFS('Job Number'!$Q$2:$Q$290,'Job Number'!$A$2:$A$290,'Line Yield'!F$1,'Job Number'!$E$2:$E$290,'Line Yield'!$A$81,'Job Number'!$B$2:$B$290,'Line Yield'!$C82)</f>
        <v>0</v>
      </c>
      <c r="G82" s="5">
        <f>SUMIFS('Job Number'!$Q$2:$Q$290,'Job Number'!$A$2:$A$290,'Line Yield'!G$1,'Job Number'!$E$2:$E$290,'Line Yield'!$A$81,'Job Number'!$B$2:$B$290,'Line Yield'!$C82)</f>
        <v>0</v>
      </c>
      <c r="H82" s="5">
        <f>SUMIFS('Job Number'!$Q$2:$Q$290,'Job Number'!$A$2:$A$290,'Line Yield'!H$1,'Job Number'!$E$2:$E$290,'Line Yield'!$A$81,'Job Number'!$B$2:$B$290,'Line Yield'!$C82)</f>
        <v>0</v>
      </c>
      <c r="I82" s="5">
        <f>SUMIFS('Job Number'!$Q$2:$Q$290,'Job Number'!$A$2:$A$290,'Line Yield'!I$1,'Job Number'!$E$2:$E$290,'Line Yield'!$A$81,'Job Number'!$B$2:$B$290,'Line Yield'!$C82)</f>
        <v>0</v>
      </c>
      <c r="J82" s="5">
        <f>SUMIFS('Job Number'!$Q$2:$Q$290,'Job Number'!$A$2:$A$290,'Line Yield'!J$1,'Job Number'!$E$2:$E$290,'Line Yield'!$A$81,'Job Number'!$B$2:$B$290,'Line Yield'!$C82)</f>
        <v>0</v>
      </c>
      <c r="K82" s="5">
        <f>SUMIFS('Job Number'!$Q$2:$Q$290,'Job Number'!$A$2:$A$290,'Line Yield'!K$1,'Job Number'!$E$2:$E$290,'Line Yield'!$A$81,'Job Number'!$B$2:$B$290,'Line Yield'!$C82)</f>
        <v>0</v>
      </c>
      <c r="L82" s="5">
        <f>SUMIFS('Job Number'!$Q$2:$Q$290,'Job Number'!$A$2:$A$290,'Line Yield'!L$1,'Job Number'!$E$2:$E$290,'Line Yield'!$A$81,'Job Number'!$B$2:$B$290,'Line Yield'!$C82)</f>
        <v>0</v>
      </c>
      <c r="M82" s="5">
        <f>SUMIFS('Job Number'!$Q$2:$Q$290,'Job Number'!$A$2:$A$290,'Line Yield'!M$1,'Job Number'!$E$2:$E$290,'Line Yield'!$A$81,'Job Number'!$B$2:$B$290,'Line Yield'!$C82)</f>
        <v>0</v>
      </c>
      <c r="N82" s="5">
        <f>SUMIFS('Job Number'!$Q$2:$Q$290,'Job Number'!$A$2:$A$290,'Line Yield'!N$1,'Job Number'!$E$2:$E$290,'Line Yield'!$A$81,'Job Number'!$B$2:$B$290,'Line Yield'!$C82)</f>
        <v>0</v>
      </c>
      <c r="O82" s="5">
        <f>SUMIFS('Job Number'!$Q$2:$Q$290,'Job Number'!$A$2:$A$290,'Line Yield'!O$1,'Job Number'!$E$2:$E$290,'Line Yield'!$A$81,'Job Number'!$B$2:$B$290,'Line Yield'!$C82)</f>
        <v>0</v>
      </c>
      <c r="P82" s="5">
        <f>SUMIFS('Job Number'!$Q$2:$Q$290,'Job Number'!$A$2:$A$290,'Line Yield'!P$1,'Job Number'!$E$2:$E$290,'Line Yield'!$A$81,'Job Number'!$B$2:$B$290,'Line Yield'!$C82)</f>
        <v>0</v>
      </c>
      <c r="Q82" s="5">
        <f>SUMIFS('Job Number'!$Q$2:$Q$290,'Job Number'!$A$2:$A$290,'Line Yield'!Q$1,'Job Number'!$E$2:$E$290,'Line Yield'!$A$81,'Job Number'!$B$2:$B$290,'Line Yield'!$C82)</f>
        <v>0</v>
      </c>
      <c r="R82" s="5">
        <f>SUMIFS('Job Number'!$Q$2:$Q$290,'Job Number'!$A$2:$A$290,'Line Yield'!R$1,'Job Number'!$E$2:$E$290,'Line Yield'!$A$81,'Job Number'!$B$2:$B$290,'Line Yield'!$C82)</f>
        <v>0</v>
      </c>
      <c r="S82" s="5">
        <f>SUMIFS('Job Number'!$Q$2:$Q$290,'Job Number'!$A$2:$A$290,'Line Yield'!S$1,'Job Number'!$E$2:$E$290,'Line Yield'!$A$81,'Job Number'!$B$2:$B$290,'Line Yield'!$C82)</f>
        <v>0</v>
      </c>
      <c r="T82" s="5">
        <f>SUMIFS('Job Number'!$Q$2:$Q$290,'Job Number'!$A$2:$A$290,'Line Yield'!T$1,'Job Number'!$E$2:$E$290,'Line Yield'!$A$81,'Job Number'!$B$2:$B$290,'Line Yield'!$C82)</f>
        <v>0</v>
      </c>
      <c r="U82" s="5">
        <f>SUMIFS('Job Number'!$Q$2:$Q$290,'Job Number'!$A$2:$A$290,'Line Yield'!U$1,'Job Number'!$E$2:$E$290,'Line Yield'!$A$81,'Job Number'!$B$2:$B$290,'Line Yield'!$C82)</f>
        <v>0</v>
      </c>
      <c r="V82" s="5">
        <f>SUMIFS('Job Number'!$Q$2:$Q$290,'Job Number'!$A$2:$A$290,'Line Yield'!V$1,'Job Number'!$E$2:$E$290,'Line Yield'!$A$81,'Job Number'!$B$2:$B$290,'Line Yield'!$C82)</f>
        <v>0</v>
      </c>
      <c r="W82" s="5">
        <f>SUMIFS('Job Number'!$Q$2:$Q$290,'Job Number'!$A$2:$A$290,'Line Yield'!W$1,'Job Number'!$E$2:$E$290,'Line Yield'!$A$81,'Job Number'!$B$2:$B$290,'Line Yield'!$C82)</f>
        <v>0</v>
      </c>
      <c r="X82" s="5">
        <f>SUMIFS('Job Number'!$Q$2:$Q$290,'Job Number'!$A$2:$A$290,'Line Yield'!X$1,'Job Number'!$E$2:$E$290,'Line Yield'!$A$81,'Job Number'!$B$2:$B$290,'Line Yield'!$C82)</f>
        <v>0</v>
      </c>
      <c r="Y82" s="5">
        <f>SUMIFS('Job Number'!$Q$2:$Q$290,'Job Number'!$A$2:$A$290,'Line Yield'!Y$1,'Job Number'!$E$2:$E$290,'Line Yield'!$A$81,'Job Number'!$B$2:$B$290,'Line Yield'!$C82)</f>
        <v>0</v>
      </c>
      <c r="Z82" s="5">
        <f>SUMIFS('Job Number'!$Q$2:$Q$290,'Job Number'!$A$2:$A$290,'Line Yield'!Z$1,'Job Number'!$E$2:$E$290,'Line Yield'!$A$81,'Job Number'!$B$2:$B$290,'Line Yield'!$C82)</f>
        <v>0</v>
      </c>
      <c r="AA82" s="5">
        <f>SUMIFS('Job Number'!$Q$2:$Q$290,'Job Number'!$A$2:$A$290,'Line Yield'!AA$1,'Job Number'!$E$2:$E$290,'Line Yield'!$A$81,'Job Number'!$B$2:$B$290,'Line Yield'!$C82)</f>
        <v>0</v>
      </c>
      <c r="AB82" s="5">
        <f>SUMIFS('Job Number'!$Q$2:$Q$290,'Job Number'!$A$2:$A$290,'Line Yield'!AB$1,'Job Number'!$E$2:$E$290,'Line Yield'!$A$81,'Job Number'!$B$2:$B$290,'Line Yield'!$C82)</f>
        <v>0</v>
      </c>
      <c r="AC82" s="5">
        <f>SUMIFS('Job Number'!$Q$2:$Q$290,'Job Number'!$A$2:$A$290,'Line Yield'!AC$1,'Job Number'!$E$2:$E$290,'Line Yield'!$A$81,'Job Number'!$B$2:$B$290,'Line Yield'!$C82)</f>
        <v>0</v>
      </c>
      <c r="AD82" s="5">
        <f>SUMIFS('Job Number'!$Q$2:$Q$290,'Job Number'!$A$2:$A$290,'Line Yield'!AD$1,'Job Number'!$E$2:$E$290,'Line Yield'!$A$81,'Job Number'!$B$2:$B$290,'Line Yield'!$C82)</f>
        <v>0</v>
      </c>
      <c r="AE82" s="5">
        <f>SUMIFS('Job Number'!$Q$2:$Q$290,'Job Number'!$A$2:$A$290,'Line Yield'!AE$1,'Job Number'!$E$2:$E$290,'Line Yield'!$A$81,'Job Number'!$B$2:$B$290,'Line Yield'!$C82)</f>
        <v>0</v>
      </c>
      <c r="AF82" s="5">
        <f>SUMIFS('Job Number'!$Q$2:$Q$290,'Job Number'!$A$2:$A$290,'Line Yield'!AF$1,'Job Number'!$E$2:$E$290,'Line Yield'!$A$81,'Job Number'!$B$2:$B$290,'Line Yield'!$C82)</f>
        <v>0</v>
      </c>
      <c r="AG82" s="5">
        <f>SUMIFS('Job Number'!$Q$2:$Q$290,'Job Number'!$A$2:$A$290,'Line Yield'!AG$1,'Job Number'!$E$2:$E$290,'Line Yield'!$A$81,'Job Number'!$B$2:$B$290,'Line Yield'!$C82)</f>
        <v>0</v>
      </c>
      <c r="AH82" s="5">
        <f>SUMIFS('Job Number'!$Q$2:$Q$290,'Job Number'!$A$2:$A$290,'Line Yield'!AH$1,'Job Number'!$E$2:$E$290,'Line Yield'!$A$81,'Job Number'!$B$2:$B$290,'Line Yield'!$C82)</f>
        <v>0</v>
      </c>
    </row>
    <row r="84" spans="1:34" ht="15.75" customHeight="1">
      <c r="A84" s="61" t="str">
        <f>'Line Output'!A83</f>
        <v>W03-25040038-Y</v>
      </c>
      <c r="B84" s="61" t="str">
        <f>'Line Output'!B83</f>
        <v>28#*2C+28#*2C+AL+D+</v>
      </c>
      <c r="C84" s="9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ht="14.25" customHeight="1">
      <c r="A85" s="69"/>
      <c r="B85" s="5">
        <f>IFERROR(SUM(D85:AG85)/COUNTIF(D85:AG85,"&gt;0"),0)</f>
        <v>0</v>
      </c>
      <c r="C85" s="7" t="str">
        <f>'Line Output'!C84</f>
        <v>Y01</v>
      </c>
      <c r="D85" s="5">
        <f>SUMIFS('Job Number'!$Q$2:$Q$290,'Job Number'!$A$2:$A$290,'Line Yield'!D$1,'Job Number'!$E$2:$E$290,'Line Yield'!$A$84,'Job Number'!$B$2:$B$290,'Line Yield'!$C85)</f>
        <v>0</v>
      </c>
      <c r="E85" s="5">
        <f>SUMIFS('Job Number'!$Q$2:$Q$290,'Job Number'!$A$2:$A$290,'Line Yield'!E$1,'Job Number'!$E$2:$E$290,'Line Yield'!$A$84,'Job Number'!$B$2:$B$290,'Line Yield'!$C85)</f>
        <v>0</v>
      </c>
      <c r="F85" s="5">
        <f>SUMIFS('Job Number'!$Q$2:$Q$290,'Job Number'!$A$2:$A$290,'Line Yield'!F$1,'Job Number'!$E$2:$E$290,'Line Yield'!$A$84,'Job Number'!$B$2:$B$290,'Line Yield'!$C85)</f>
        <v>0</v>
      </c>
      <c r="G85" s="5">
        <f>SUMIFS('Job Number'!$Q$2:$Q$290,'Job Number'!$A$2:$A$290,'Line Yield'!G$1,'Job Number'!$E$2:$E$290,'Line Yield'!$A$84,'Job Number'!$B$2:$B$290,'Line Yield'!$C85)</f>
        <v>0</v>
      </c>
      <c r="H85" s="5">
        <f>SUMIFS('Job Number'!$Q$2:$Q$290,'Job Number'!$A$2:$A$290,'Line Yield'!H$1,'Job Number'!$E$2:$E$290,'Line Yield'!$A$84,'Job Number'!$B$2:$B$290,'Line Yield'!$C85)</f>
        <v>0</v>
      </c>
      <c r="I85" s="5">
        <f>SUMIFS('Job Number'!$Q$2:$Q$290,'Job Number'!$A$2:$A$290,'Line Yield'!I$1,'Job Number'!$E$2:$E$290,'Line Yield'!$A$84,'Job Number'!$B$2:$B$290,'Line Yield'!$C85)</f>
        <v>0</v>
      </c>
      <c r="J85" s="5">
        <f>SUMIFS('Job Number'!$Q$2:$Q$290,'Job Number'!$A$2:$A$290,'Line Yield'!J$1,'Job Number'!$E$2:$E$290,'Line Yield'!$A$84,'Job Number'!$B$2:$B$290,'Line Yield'!$C85)</f>
        <v>0</v>
      </c>
      <c r="K85" s="5">
        <f>SUMIFS('Job Number'!$Q$2:$Q$290,'Job Number'!$A$2:$A$290,'Line Yield'!K$1,'Job Number'!$E$2:$E$290,'Line Yield'!$A$84,'Job Number'!$B$2:$B$290,'Line Yield'!$C85)</f>
        <v>0</v>
      </c>
      <c r="L85" s="5">
        <f>SUMIFS('Job Number'!$Q$2:$Q$290,'Job Number'!$A$2:$A$290,'Line Yield'!L$1,'Job Number'!$E$2:$E$290,'Line Yield'!$A$84,'Job Number'!$B$2:$B$290,'Line Yield'!$C85)</f>
        <v>0</v>
      </c>
      <c r="M85" s="5">
        <f>SUMIFS('Job Number'!$Q$2:$Q$290,'Job Number'!$A$2:$A$290,'Line Yield'!M$1,'Job Number'!$E$2:$E$290,'Line Yield'!$A$84,'Job Number'!$B$2:$B$290,'Line Yield'!$C85)</f>
        <v>0</v>
      </c>
      <c r="N85" s="5">
        <f>SUMIFS('Job Number'!$Q$2:$Q$290,'Job Number'!$A$2:$A$290,'Line Yield'!N$1,'Job Number'!$E$2:$E$290,'Line Yield'!$A$84,'Job Number'!$B$2:$B$290,'Line Yield'!$C85)</f>
        <v>0</v>
      </c>
      <c r="O85" s="5">
        <f>SUMIFS('Job Number'!$Q$2:$Q$290,'Job Number'!$A$2:$A$290,'Line Yield'!O$1,'Job Number'!$E$2:$E$290,'Line Yield'!$A$84,'Job Number'!$B$2:$B$290,'Line Yield'!$C85)</f>
        <v>0</v>
      </c>
      <c r="P85" s="5">
        <f>SUMIFS('Job Number'!$Q$2:$Q$290,'Job Number'!$A$2:$A$290,'Line Yield'!P$1,'Job Number'!$E$2:$E$290,'Line Yield'!$A$84,'Job Number'!$B$2:$B$290,'Line Yield'!$C85)</f>
        <v>0</v>
      </c>
      <c r="Q85" s="5">
        <f>SUMIFS('Job Number'!$Q$2:$Q$290,'Job Number'!$A$2:$A$290,'Line Yield'!Q$1,'Job Number'!$E$2:$E$290,'Line Yield'!$A$84,'Job Number'!$B$2:$B$290,'Line Yield'!$C85)</f>
        <v>0</v>
      </c>
      <c r="R85" s="5">
        <f>SUMIFS('Job Number'!$Q$2:$Q$290,'Job Number'!$A$2:$A$290,'Line Yield'!R$1,'Job Number'!$E$2:$E$290,'Line Yield'!$A$84,'Job Number'!$B$2:$B$290,'Line Yield'!$C85)</f>
        <v>0</v>
      </c>
      <c r="S85" s="5">
        <f>SUMIFS('Job Number'!$Q$2:$Q$290,'Job Number'!$A$2:$A$290,'Line Yield'!S$1,'Job Number'!$E$2:$E$290,'Line Yield'!$A$84,'Job Number'!$B$2:$B$290,'Line Yield'!$C85)</f>
        <v>0</v>
      </c>
      <c r="T85" s="5">
        <f>SUMIFS('Job Number'!$Q$2:$Q$290,'Job Number'!$A$2:$A$290,'Line Yield'!T$1,'Job Number'!$E$2:$E$290,'Line Yield'!$A$84,'Job Number'!$B$2:$B$290,'Line Yield'!$C85)</f>
        <v>0</v>
      </c>
      <c r="U85" s="5">
        <f>SUMIFS('Job Number'!$Q$2:$Q$290,'Job Number'!$A$2:$A$290,'Line Yield'!U$1,'Job Number'!$E$2:$E$290,'Line Yield'!$A$84,'Job Number'!$B$2:$B$290,'Line Yield'!$C85)</f>
        <v>0</v>
      </c>
      <c r="V85" s="5">
        <f>SUMIFS('Job Number'!$Q$2:$Q$290,'Job Number'!$A$2:$A$290,'Line Yield'!V$1,'Job Number'!$E$2:$E$290,'Line Yield'!$A$84,'Job Number'!$B$2:$B$290,'Line Yield'!$C85)</f>
        <v>0</v>
      </c>
      <c r="W85" s="5">
        <f>SUMIFS('Job Number'!$Q$2:$Q$290,'Job Number'!$A$2:$A$290,'Line Yield'!W$1,'Job Number'!$E$2:$E$290,'Line Yield'!$A$84,'Job Number'!$B$2:$B$290,'Line Yield'!$C85)</f>
        <v>0</v>
      </c>
      <c r="X85" s="5">
        <f>SUMIFS('Job Number'!$Q$2:$Q$290,'Job Number'!$A$2:$A$290,'Line Yield'!X$1,'Job Number'!$E$2:$E$290,'Line Yield'!$A$84,'Job Number'!$B$2:$B$290,'Line Yield'!$C85)</f>
        <v>0</v>
      </c>
      <c r="Y85" s="5">
        <f>SUMIFS('Job Number'!$Q$2:$Q$290,'Job Number'!$A$2:$A$290,'Line Yield'!Y$1,'Job Number'!$E$2:$E$290,'Line Yield'!$A$84,'Job Number'!$B$2:$B$290,'Line Yield'!$C85)</f>
        <v>0</v>
      </c>
      <c r="Z85" s="5">
        <f>SUMIFS('Job Number'!$Q$2:$Q$290,'Job Number'!$A$2:$A$290,'Line Yield'!Z$1,'Job Number'!$E$2:$E$290,'Line Yield'!$A$84,'Job Number'!$B$2:$B$290,'Line Yield'!$C85)</f>
        <v>0</v>
      </c>
      <c r="AA85" s="5">
        <f>SUMIFS('Job Number'!$Q$2:$Q$290,'Job Number'!$A$2:$A$290,'Line Yield'!AA$1,'Job Number'!$E$2:$E$290,'Line Yield'!$A$84,'Job Number'!$B$2:$B$290,'Line Yield'!$C85)</f>
        <v>0</v>
      </c>
      <c r="AB85" s="5">
        <f>SUMIFS('Job Number'!$Q$2:$Q$290,'Job Number'!$A$2:$A$290,'Line Yield'!AB$1,'Job Number'!$E$2:$E$290,'Line Yield'!$A$84,'Job Number'!$B$2:$B$290,'Line Yield'!$C85)</f>
        <v>0</v>
      </c>
      <c r="AC85" s="5">
        <f>SUMIFS('Job Number'!$Q$2:$Q$290,'Job Number'!$A$2:$A$290,'Line Yield'!AC$1,'Job Number'!$E$2:$E$290,'Line Yield'!$A$84,'Job Number'!$B$2:$B$290,'Line Yield'!$C85)</f>
        <v>0</v>
      </c>
      <c r="AD85" s="5">
        <f>SUMIFS('Job Number'!$Q$2:$Q$290,'Job Number'!$A$2:$A$290,'Line Yield'!AD$1,'Job Number'!$E$2:$E$290,'Line Yield'!$A$84,'Job Number'!$B$2:$B$290,'Line Yield'!$C85)</f>
        <v>0</v>
      </c>
      <c r="AE85" s="5">
        <f>SUMIFS('Job Number'!$Q$2:$Q$290,'Job Number'!$A$2:$A$290,'Line Yield'!AE$1,'Job Number'!$E$2:$E$290,'Line Yield'!$A$84,'Job Number'!$B$2:$B$290,'Line Yield'!$C85)</f>
        <v>0</v>
      </c>
      <c r="AF85" s="5">
        <f>SUMIFS('Job Number'!$Q$2:$Q$290,'Job Number'!$A$2:$A$290,'Line Yield'!AF$1,'Job Number'!$E$2:$E$290,'Line Yield'!$A$84,'Job Number'!$B$2:$B$290,'Line Yield'!$C85)</f>
        <v>0</v>
      </c>
      <c r="AG85" s="5">
        <f>SUMIFS('Job Number'!$Q$2:$Q$290,'Job Number'!$A$2:$A$290,'Line Yield'!AG$1,'Job Number'!$E$2:$E$290,'Line Yield'!$A$84,'Job Number'!$B$2:$B$290,'Line Yield'!$C85)</f>
        <v>0</v>
      </c>
      <c r="AH85" s="5">
        <f>SUMIFS('Job Number'!$Q$2:$Q$290,'Job Number'!$A$2:$A$290,'Line Yield'!AH$1,'Job Number'!$E$2:$E$290,'Line Yield'!$A$84,'Job Number'!$B$2:$B$290,'Line Yield'!$C85)</f>
        <v>0</v>
      </c>
    </row>
    <row r="87" spans="1:34" ht="15.75" customHeight="1">
      <c r="A87" s="61" t="str">
        <f>'Line Output'!A86</f>
        <v>W03-25040039-Y</v>
      </c>
      <c r="B87" s="61" t="str">
        <f>'Line Output'!B86</f>
        <v>28#*2C+28#*2C+AL+D+</v>
      </c>
      <c r="C87" s="9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ht="14.25" customHeight="1">
      <c r="A88" s="69"/>
      <c r="B88" s="5">
        <f>IFERROR(SUM(D88:AG88)/COUNTIF(D88:AG88,"&gt;0"),0)</f>
        <v>0</v>
      </c>
      <c r="C88" s="7" t="str">
        <f>'Line Output'!C87</f>
        <v>Y01</v>
      </c>
      <c r="D88" s="5">
        <f>SUMIFS('Job Number'!$Q$2:$Q$290,'Job Number'!$A$2:$A$290,'Line Yield'!D$1,'Job Number'!$E$2:$E$290,'Line Yield'!$A$87,'Job Number'!$B$2:$B$290,'Line Yield'!$C88)</f>
        <v>0</v>
      </c>
      <c r="E88" s="5">
        <f>SUMIFS('Job Number'!$Q$2:$Q$290,'Job Number'!$A$2:$A$290,'Line Yield'!E$1,'Job Number'!$E$2:$E$290,'Line Yield'!$A$87,'Job Number'!$B$2:$B$290,'Line Yield'!$C88)</f>
        <v>0</v>
      </c>
      <c r="F88" s="5">
        <f>SUMIFS('Job Number'!$Q$2:$Q$290,'Job Number'!$A$2:$A$290,'Line Yield'!F$1,'Job Number'!$E$2:$E$290,'Line Yield'!$A$87,'Job Number'!$B$2:$B$290,'Line Yield'!$C88)</f>
        <v>0</v>
      </c>
      <c r="G88" s="5">
        <f>SUMIFS('Job Number'!$Q$2:$Q$290,'Job Number'!$A$2:$A$290,'Line Yield'!G$1,'Job Number'!$E$2:$E$290,'Line Yield'!$A$87,'Job Number'!$B$2:$B$290,'Line Yield'!$C88)</f>
        <v>0</v>
      </c>
      <c r="H88" s="5">
        <f>SUMIFS('Job Number'!$Q$2:$Q$290,'Job Number'!$A$2:$A$290,'Line Yield'!H$1,'Job Number'!$E$2:$E$290,'Line Yield'!$A$87,'Job Number'!$B$2:$B$290,'Line Yield'!$C88)</f>
        <v>0</v>
      </c>
      <c r="I88" s="5">
        <f>SUMIFS('Job Number'!$Q$2:$Q$290,'Job Number'!$A$2:$A$290,'Line Yield'!I$1,'Job Number'!$E$2:$E$290,'Line Yield'!$A$87,'Job Number'!$B$2:$B$290,'Line Yield'!$C88)</f>
        <v>0</v>
      </c>
      <c r="J88" s="5">
        <f>SUMIFS('Job Number'!$Q$2:$Q$290,'Job Number'!$A$2:$A$290,'Line Yield'!J$1,'Job Number'!$E$2:$E$290,'Line Yield'!$A$87,'Job Number'!$B$2:$B$290,'Line Yield'!$C88)</f>
        <v>0</v>
      </c>
      <c r="K88" s="5">
        <f>SUMIFS('Job Number'!$Q$2:$Q$290,'Job Number'!$A$2:$A$290,'Line Yield'!K$1,'Job Number'!$E$2:$E$290,'Line Yield'!$A$87,'Job Number'!$B$2:$B$290,'Line Yield'!$C88)</f>
        <v>0</v>
      </c>
      <c r="L88" s="5">
        <f>SUMIFS('Job Number'!$Q$2:$Q$290,'Job Number'!$A$2:$A$290,'Line Yield'!L$1,'Job Number'!$E$2:$E$290,'Line Yield'!$A$87,'Job Number'!$B$2:$B$290,'Line Yield'!$C88)</f>
        <v>0</v>
      </c>
      <c r="M88" s="5">
        <f>SUMIFS('Job Number'!$Q$2:$Q$290,'Job Number'!$A$2:$A$290,'Line Yield'!M$1,'Job Number'!$E$2:$E$290,'Line Yield'!$A$87,'Job Number'!$B$2:$B$290,'Line Yield'!$C88)</f>
        <v>0</v>
      </c>
      <c r="N88" s="5">
        <f>SUMIFS('Job Number'!$Q$2:$Q$290,'Job Number'!$A$2:$A$290,'Line Yield'!N$1,'Job Number'!$E$2:$E$290,'Line Yield'!$A$87,'Job Number'!$B$2:$B$290,'Line Yield'!$C88)</f>
        <v>0</v>
      </c>
      <c r="O88" s="5">
        <f>SUMIFS('Job Number'!$Q$2:$Q$290,'Job Number'!$A$2:$A$290,'Line Yield'!O$1,'Job Number'!$E$2:$E$290,'Line Yield'!$A$87,'Job Number'!$B$2:$B$290,'Line Yield'!$C88)</f>
        <v>0</v>
      </c>
      <c r="P88" s="5">
        <f>SUMIFS('Job Number'!$Q$2:$Q$290,'Job Number'!$A$2:$A$290,'Line Yield'!P$1,'Job Number'!$E$2:$E$290,'Line Yield'!$A$87,'Job Number'!$B$2:$B$290,'Line Yield'!$C88)</f>
        <v>0</v>
      </c>
      <c r="Q88" s="5">
        <f>SUMIFS('Job Number'!$Q$2:$Q$290,'Job Number'!$A$2:$A$290,'Line Yield'!Q$1,'Job Number'!$E$2:$E$290,'Line Yield'!$A$87,'Job Number'!$B$2:$B$290,'Line Yield'!$C88)</f>
        <v>0</v>
      </c>
      <c r="R88" s="5">
        <f>SUMIFS('Job Number'!$Q$2:$Q$290,'Job Number'!$A$2:$A$290,'Line Yield'!R$1,'Job Number'!$E$2:$E$290,'Line Yield'!$A$87,'Job Number'!$B$2:$B$290,'Line Yield'!$C88)</f>
        <v>0</v>
      </c>
      <c r="S88" s="5">
        <f>SUMIFS('Job Number'!$Q$2:$Q$290,'Job Number'!$A$2:$A$290,'Line Yield'!S$1,'Job Number'!$E$2:$E$290,'Line Yield'!$A$87,'Job Number'!$B$2:$B$290,'Line Yield'!$C88)</f>
        <v>0</v>
      </c>
      <c r="T88" s="5">
        <f>SUMIFS('Job Number'!$Q$2:$Q$290,'Job Number'!$A$2:$A$290,'Line Yield'!T$1,'Job Number'!$E$2:$E$290,'Line Yield'!$A$87,'Job Number'!$B$2:$B$290,'Line Yield'!$C88)</f>
        <v>0</v>
      </c>
      <c r="U88" s="5">
        <f>SUMIFS('Job Number'!$Q$2:$Q$290,'Job Number'!$A$2:$A$290,'Line Yield'!U$1,'Job Number'!$E$2:$E$290,'Line Yield'!$A$87,'Job Number'!$B$2:$B$290,'Line Yield'!$C88)</f>
        <v>0</v>
      </c>
      <c r="V88" s="5">
        <f>SUMIFS('Job Number'!$Q$2:$Q$290,'Job Number'!$A$2:$A$290,'Line Yield'!V$1,'Job Number'!$E$2:$E$290,'Line Yield'!$A$87,'Job Number'!$B$2:$B$290,'Line Yield'!$C88)</f>
        <v>0</v>
      </c>
      <c r="W88" s="5">
        <f>SUMIFS('Job Number'!$Q$2:$Q$290,'Job Number'!$A$2:$A$290,'Line Yield'!W$1,'Job Number'!$E$2:$E$290,'Line Yield'!$A$87,'Job Number'!$B$2:$B$290,'Line Yield'!$C88)</f>
        <v>0</v>
      </c>
      <c r="X88" s="5">
        <f>SUMIFS('Job Number'!$Q$2:$Q$290,'Job Number'!$A$2:$A$290,'Line Yield'!X$1,'Job Number'!$E$2:$E$290,'Line Yield'!$A$87,'Job Number'!$B$2:$B$290,'Line Yield'!$C88)</f>
        <v>0</v>
      </c>
      <c r="Y88" s="5">
        <f>SUMIFS('Job Number'!$Q$2:$Q$290,'Job Number'!$A$2:$A$290,'Line Yield'!Y$1,'Job Number'!$E$2:$E$290,'Line Yield'!$A$87,'Job Number'!$B$2:$B$290,'Line Yield'!$C88)</f>
        <v>0</v>
      </c>
      <c r="Z88" s="5">
        <f>SUMIFS('Job Number'!$Q$2:$Q$290,'Job Number'!$A$2:$A$290,'Line Yield'!Z$1,'Job Number'!$E$2:$E$290,'Line Yield'!$A$87,'Job Number'!$B$2:$B$290,'Line Yield'!$C88)</f>
        <v>0</v>
      </c>
      <c r="AA88" s="5">
        <f>SUMIFS('Job Number'!$Q$2:$Q$290,'Job Number'!$A$2:$A$290,'Line Yield'!AA$1,'Job Number'!$E$2:$E$290,'Line Yield'!$A$87,'Job Number'!$B$2:$B$290,'Line Yield'!$C88)</f>
        <v>0</v>
      </c>
      <c r="AB88" s="5">
        <f>SUMIFS('Job Number'!$Q$2:$Q$290,'Job Number'!$A$2:$A$290,'Line Yield'!AB$1,'Job Number'!$E$2:$E$290,'Line Yield'!$A$87,'Job Number'!$B$2:$B$290,'Line Yield'!$C88)</f>
        <v>0</v>
      </c>
      <c r="AC88" s="5">
        <f>SUMIFS('Job Number'!$Q$2:$Q$290,'Job Number'!$A$2:$A$290,'Line Yield'!AC$1,'Job Number'!$E$2:$E$290,'Line Yield'!$A$87,'Job Number'!$B$2:$B$290,'Line Yield'!$C88)</f>
        <v>0</v>
      </c>
      <c r="AD88" s="5">
        <f>SUMIFS('Job Number'!$Q$2:$Q$290,'Job Number'!$A$2:$A$290,'Line Yield'!AD$1,'Job Number'!$E$2:$E$290,'Line Yield'!$A$87,'Job Number'!$B$2:$B$290,'Line Yield'!$C88)</f>
        <v>0</v>
      </c>
      <c r="AE88" s="5">
        <f>SUMIFS('Job Number'!$Q$2:$Q$290,'Job Number'!$A$2:$A$290,'Line Yield'!AE$1,'Job Number'!$E$2:$E$290,'Line Yield'!$A$87,'Job Number'!$B$2:$B$290,'Line Yield'!$C88)</f>
        <v>0</v>
      </c>
      <c r="AF88" s="5">
        <f>SUMIFS('Job Number'!$Q$2:$Q$290,'Job Number'!$A$2:$A$290,'Line Yield'!AF$1,'Job Number'!$E$2:$E$290,'Line Yield'!$A$87,'Job Number'!$B$2:$B$290,'Line Yield'!$C88)</f>
        <v>0</v>
      </c>
      <c r="AG88" s="5">
        <f>SUMIFS('Job Number'!$Q$2:$Q$290,'Job Number'!$A$2:$A$290,'Line Yield'!AG$1,'Job Number'!$E$2:$E$290,'Line Yield'!$A$87,'Job Number'!$B$2:$B$290,'Line Yield'!$C88)</f>
        <v>0</v>
      </c>
      <c r="AH88" s="5">
        <f>SUMIFS('Job Number'!$Q$2:$Q$290,'Job Number'!$A$2:$A$290,'Line Yield'!AH$1,'Job Number'!$E$2:$E$290,'Line Yield'!$A$87,'Job Number'!$B$2:$B$290,'Line Yield'!$C88)</f>
        <v>0</v>
      </c>
    </row>
    <row r="90" spans="1:34" ht="15.75" customHeight="1">
      <c r="A90" s="61" t="str">
        <f>'Line Output'!A89</f>
        <v>W03-25040040-Y</v>
      </c>
      <c r="B90" s="61" t="str">
        <f>'Line Output'!B89</f>
        <v>28#*2C+28#*2C+AL+D+</v>
      </c>
      <c r="C90" s="9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ht="14.25" customHeight="1">
      <c r="A91" s="69"/>
      <c r="B91" s="5">
        <f>IFERROR(SUM(D91:AG91)/COUNTIF(D91:AG91,"&gt;0"),0)</f>
        <v>0</v>
      </c>
      <c r="C91" s="7" t="str">
        <f>'Line Output'!C90</f>
        <v>Y01</v>
      </c>
      <c r="D91" s="5">
        <f>SUMIFS('Job Number'!$Q$2:$Q$290,'Job Number'!$A$2:$A$290,'Line Yield'!D$1,'Job Number'!$E$2:$E$290,'Line Yield'!$A$90,'Job Number'!$B$2:$B$290,'Line Yield'!$C91)</f>
        <v>0</v>
      </c>
      <c r="E91" s="5">
        <f>SUMIFS('Job Number'!$Q$2:$Q$290,'Job Number'!$A$2:$A$290,'Line Yield'!E$1,'Job Number'!$E$2:$E$290,'Line Yield'!$A$90,'Job Number'!$B$2:$B$290,'Line Yield'!$C91)</f>
        <v>0</v>
      </c>
      <c r="F91" s="5">
        <f>SUMIFS('Job Number'!$Q$2:$Q$290,'Job Number'!$A$2:$A$290,'Line Yield'!F$1,'Job Number'!$E$2:$E$290,'Line Yield'!$A$90,'Job Number'!$B$2:$B$290,'Line Yield'!$C91)</f>
        <v>0</v>
      </c>
      <c r="G91" s="5">
        <f>SUMIFS('Job Number'!$Q$2:$Q$290,'Job Number'!$A$2:$A$290,'Line Yield'!G$1,'Job Number'!$E$2:$E$290,'Line Yield'!$A$90,'Job Number'!$B$2:$B$290,'Line Yield'!$C91)</f>
        <v>0</v>
      </c>
      <c r="H91" s="5">
        <f>SUMIFS('Job Number'!$Q$2:$Q$290,'Job Number'!$A$2:$A$290,'Line Yield'!H$1,'Job Number'!$E$2:$E$290,'Line Yield'!$A$90,'Job Number'!$B$2:$B$290,'Line Yield'!$C91)</f>
        <v>0</v>
      </c>
      <c r="I91" s="5">
        <f>SUMIFS('Job Number'!$Q$2:$Q$290,'Job Number'!$A$2:$A$290,'Line Yield'!I$1,'Job Number'!$E$2:$E$290,'Line Yield'!$A$90,'Job Number'!$B$2:$B$290,'Line Yield'!$C91)</f>
        <v>0</v>
      </c>
      <c r="J91" s="5">
        <f>SUMIFS('Job Number'!$Q$2:$Q$290,'Job Number'!$A$2:$A$290,'Line Yield'!J$1,'Job Number'!$E$2:$E$290,'Line Yield'!$A$90,'Job Number'!$B$2:$B$290,'Line Yield'!$C91)</f>
        <v>0</v>
      </c>
      <c r="K91" s="5">
        <f>SUMIFS('Job Number'!$Q$2:$Q$290,'Job Number'!$A$2:$A$290,'Line Yield'!K$1,'Job Number'!$E$2:$E$290,'Line Yield'!$A$90,'Job Number'!$B$2:$B$290,'Line Yield'!$C91)</f>
        <v>0</v>
      </c>
      <c r="L91" s="5">
        <f>SUMIFS('Job Number'!$Q$2:$Q$290,'Job Number'!$A$2:$A$290,'Line Yield'!L$1,'Job Number'!$E$2:$E$290,'Line Yield'!$A$90,'Job Number'!$B$2:$B$290,'Line Yield'!$C91)</f>
        <v>0</v>
      </c>
      <c r="M91" s="5">
        <f>SUMIFS('Job Number'!$Q$2:$Q$290,'Job Number'!$A$2:$A$290,'Line Yield'!M$1,'Job Number'!$E$2:$E$290,'Line Yield'!$A$90,'Job Number'!$B$2:$B$290,'Line Yield'!$C91)</f>
        <v>0</v>
      </c>
      <c r="N91" s="5">
        <f>SUMIFS('Job Number'!$Q$2:$Q$290,'Job Number'!$A$2:$A$290,'Line Yield'!N$1,'Job Number'!$E$2:$E$290,'Line Yield'!$A$90,'Job Number'!$B$2:$B$290,'Line Yield'!$C91)</f>
        <v>0</v>
      </c>
      <c r="O91" s="5">
        <f>SUMIFS('Job Number'!$Q$2:$Q$290,'Job Number'!$A$2:$A$290,'Line Yield'!O$1,'Job Number'!$E$2:$E$290,'Line Yield'!$A$90,'Job Number'!$B$2:$B$290,'Line Yield'!$C91)</f>
        <v>0</v>
      </c>
      <c r="P91" s="5">
        <f>SUMIFS('Job Number'!$Q$2:$Q$290,'Job Number'!$A$2:$A$290,'Line Yield'!P$1,'Job Number'!$E$2:$E$290,'Line Yield'!$A$90,'Job Number'!$B$2:$B$290,'Line Yield'!$C91)</f>
        <v>0</v>
      </c>
      <c r="Q91" s="5">
        <f>SUMIFS('Job Number'!$Q$2:$Q$290,'Job Number'!$A$2:$A$290,'Line Yield'!Q$1,'Job Number'!$E$2:$E$290,'Line Yield'!$A$90,'Job Number'!$B$2:$B$290,'Line Yield'!$C91)</f>
        <v>0</v>
      </c>
      <c r="R91" s="5">
        <f>SUMIFS('Job Number'!$Q$2:$Q$290,'Job Number'!$A$2:$A$290,'Line Yield'!R$1,'Job Number'!$E$2:$E$290,'Line Yield'!$A$90,'Job Number'!$B$2:$B$290,'Line Yield'!$C91)</f>
        <v>0</v>
      </c>
      <c r="S91" s="5">
        <f>SUMIFS('Job Number'!$Q$2:$Q$290,'Job Number'!$A$2:$A$290,'Line Yield'!S$1,'Job Number'!$E$2:$E$290,'Line Yield'!$A$90,'Job Number'!$B$2:$B$290,'Line Yield'!$C91)</f>
        <v>0</v>
      </c>
      <c r="T91" s="5">
        <f>SUMIFS('Job Number'!$Q$2:$Q$290,'Job Number'!$A$2:$A$290,'Line Yield'!T$1,'Job Number'!$E$2:$E$290,'Line Yield'!$A$90,'Job Number'!$B$2:$B$290,'Line Yield'!$C91)</f>
        <v>0</v>
      </c>
      <c r="U91" s="5">
        <f>SUMIFS('Job Number'!$Q$2:$Q$290,'Job Number'!$A$2:$A$290,'Line Yield'!U$1,'Job Number'!$E$2:$E$290,'Line Yield'!$A$90,'Job Number'!$B$2:$B$290,'Line Yield'!$C91)</f>
        <v>0</v>
      </c>
      <c r="V91" s="5">
        <f>SUMIFS('Job Number'!$Q$2:$Q$290,'Job Number'!$A$2:$A$290,'Line Yield'!V$1,'Job Number'!$E$2:$E$290,'Line Yield'!$A$90,'Job Number'!$B$2:$B$290,'Line Yield'!$C91)</f>
        <v>0</v>
      </c>
      <c r="W91" s="5">
        <f>SUMIFS('Job Number'!$Q$2:$Q$290,'Job Number'!$A$2:$A$290,'Line Yield'!W$1,'Job Number'!$E$2:$E$290,'Line Yield'!$A$90,'Job Number'!$B$2:$B$290,'Line Yield'!$C91)</f>
        <v>0</v>
      </c>
      <c r="X91" s="5">
        <f>SUMIFS('Job Number'!$Q$2:$Q$290,'Job Number'!$A$2:$A$290,'Line Yield'!X$1,'Job Number'!$E$2:$E$290,'Line Yield'!$A$90,'Job Number'!$B$2:$B$290,'Line Yield'!$C91)</f>
        <v>0</v>
      </c>
      <c r="Y91" s="5">
        <f>SUMIFS('Job Number'!$Q$2:$Q$290,'Job Number'!$A$2:$A$290,'Line Yield'!Y$1,'Job Number'!$E$2:$E$290,'Line Yield'!$A$90,'Job Number'!$B$2:$B$290,'Line Yield'!$C91)</f>
        <v>0</v>
      </c>
      <c r="Z91" s="5">
        <f>SUMIFS('Job Number'!$Q$2:$Q$290,'Job Number'!$A$2:$A$290,'Line Yield'!Z$1,'Job Number'!$E$2:$E$290,'Line Yield'!$A$90,'Job Number'!$B$2:$B$290,'Line Yield'!$C91)</f>
        <v>0</v>
      </c>
      <c r="AA91" s="5">
        <f>SUMIFS('Job Number'!$Q$2:$Q$290,'Job Number'!$A$2:$A$290,'Line Yield'!AA$1,'Job Number'!$E$2:$E$290,'Line Yield'!$A$90,'Job Number'!$B$2:$B$290,'Line Yield'!$C91)</f>
        <v>0</v>
      </c>
      <c r="AB91" s="5">
        <f>SUMIFS('Job Number'!$Q$2:$Q$290,'Job Number'!$A$2:$A$290,'Line Yield'!AB$1,'Job Number'!$E$2:$E$290,'Line Yield'!$A$90,'Job Number'!$B$2:$B$290,'Line Yield'!$C91)</f>
        <v>0</v>
      </c>
      <c r="AC91" s="5">
        <f>SUMIFS('Job Number'!$Q$2:$Q$290,'Job Number'!$A$2:$A$290,'Line Yield'!AC$1,'Job Number'!$E$2:$E$290,'Line Yield'!$A$90,'Job Number'!$B$2:$B$290,'Line Yield'!$C91)</f>
        <v>0</v>
      </c>
      <c r="AD91" s="5">
        <f>SUMIFS('Job Number'!$Q$2:$Q$290,'Job Number'!$A$2:$A$290,'Line Yield'!AD$1,'Job Number'!$E$2:$E$290,'Line Yield'!$A$90,'Job Number'!$B$2:$B$290,'Line Yield'!$C91)</f>
        <v>0</v>
      </c>
      <c r="AE91" s="5">
        <f>SUMIFS('Job Number'!$Q$2:$Q$290,'Job Number'!$A$2:$A$290,'Line Yield'!AE$1,'Job Number'!$E$2:$E$290,'Line Yield'!$A$90,'Job Number'!$B$2:$B$290,'Line Yield'!$C91)</f>
        <v>0</v>
      </c>
      <c r="AF91" s="5">
        <f>SUMIFS('Job Number'!$Q$2:$Q$290,'Job Number'!$A$2:$A$290,'Line Yield'!AF$1,'Job Number'!$E$2:$E$290,'Line Yield'!$A$90,'Job Number'!$B$2:$B$290,'Line Yield'!$C91)</f>
        <v>0</v>
      </c>
      <c r="AG91" s="5">
        <f>SUMIFS('Job Number'!$Q$2:$Q$290,'Job Number'!$A$2:$A$290,'Line Yield'!AG$1,'Job Number'!$E$2:$E$290,'Line Yield'!$A$90,'Job Number'!$B$2:$B$290,'Line Yield'!$C91)</f>
        <v>0</v>
      </c>
      <c r="AH91" s="5">
        <f>SUMIFS('Job Number'!$Q$2:$Q$290,'Job Number'!$A$2:$A$290,'Line Yield'!AH$1,'Job Number'!$E$2:$E$290,'Line Yield'!$A$90,'Job Number'!$B$2:$B$290,'Line Yield'!$C91)</f>
        <v>0</v>
      </c>
    </row>
    <row r="92" spans="1:34" ht="14.25" customHeight="1"/>
    <row r="93" spans="1:34" ht="15.75" customHeight="1">
      <c r="A93" s="61" t="str">
        <f>'Line Output'!A92</f>
        <v>W03-00040033-Y</v>
      </c>
      <c r="B93" s="61" t="str">
        <f>'Line Output'!B92</f>
        <v>MM38 / MP98</v>
      </c>
      <c r="C93" s="9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ht="14.25" customHeight="1">
      <c r="A94" s="69"/>
      <c r="B94" s="5">
        <f>IFERROR(SUM(D94:AG94)/COUNTIF(D94:AG94,"&gt;0"),0)</f>
        <v>0</v>
      </c>
      <c r="C94" s="7" t="str">
        <f>'Line Output'!C93</f>
        <v>Y01</v>
      </c>
      <c r="D94" s="5">
        <f>SUMIFS('Job Number'!$Q$2:$Q$290,'Job Number'!$A$2:$A$290,'Line Yield'!D$1,'Job Number'!$E$2:$E$290,'Line Yield'!$A$93,'Job Number'!$B$2:$B$290,'Line Yield'!$C94)</f>
        <v>0</v>
      </c>
      <c r="E94" s="5">
        <f>SUMIFS('Job Number'!$Q$2:$Q$290,'Job Number'!$A$2:$A$290,'Line Yield'!E$1,'Job Number'!$E$2:$E$290,'Line Yield'!$A$93,'Job Number'!$B$2:$B$290,'Line Yield'!$C94)</f>
        <v>0</v>
      </c>
      <c r="F94" s="5">
        <f>SUMIFS('Job Number'!$Q$2:$Q$290,'Job Number'!$A$2:$A$290,'Line Yield'!F$1,'Job Number'!$E$2:$E$290,'Line Yield'!$A$93,'Job Number'!$B$2:$B$290,'Line Yield'!$C94)</f>
        <v>0</v>
      </c>
      <c r="G94" s="5">
        <f>SUMIFS('Job Number'!$Q$2:$Q$290,'Job Number'!$A$2:$A$290,'Line Yield'!G$1,'Job Number'!$E$2:$E$290,'Line Yield'!$A$93,'Job Number'!$B$2:$B$290,'Line Yield'!$C94)</f>
        <v>0</v>
      </c>
      <c r="H94" s="5">
        <f>SUMIFS('Job Number'!$Q$2:$Q$290,'Job Number'!$A$2:$A$290,'Line Yield'!H$1,'Job Number'!$E$2:$E$290,'Line Yield'!$A$93,'Job Number'!$B$2:$B$290,'Line Yield'!$C94)</f>
        <v>0</v>
      </c>
      <c r="I94" s="5">
        <f>SUMIFS('Job Number'!$Q$2:$Q$290,'Job Number'!$A$2:$A$290,'Line Yield'!I$1,'Job Number'!$E$2:$E$290,'Line Yield'!$A$93,'Job Number'!$B$2:$B$290,'Line Yield'!$C94)</f>
        <v>0</v>
      </c>
      <c r="J94" s="5">
        <f>SUMIFS('Job Number'!$Q$2:$Q$290,'Job Number'!$A$2:$A$290,'Line Yield'!J$1,'Job Number'!$E$2:$E$290,'Line Yield'!$A$93,'Job Number'!$B$2:$B$290,'Line Yield'!$C94)</f>
        <v>0</v>
      </c>
      <c r="K94" s="5">
        <f>SUMIFS('Job Number'!$Q$2:$Q$290,'Job Number'!$A$2:$A$290,'Line Yield'!K$1,'Job Number'!$E$2:$E$290,'Line Yield'!$A$93,'Job Number'!$B$2:$B$290,'Line Yield'!$C94)</f>
        <v>0</v>
      </c>
      <c r="L94" s="5">
        <f>SUMIFS('Job Number'!$Q$2:$Q$290,'Job Number'!$A$2:$A$290,'Line Yield'!L$1,'Job Number'!$E$2:$E$290,'Line Yield'!$A$93,'Job Number'!$B$2:$B$290,'Line Yield'!$C94)</f>
        <v>0</v>
      </c>
      <c r="M94" s="5">
        <f>SUMIFS('Job Number'!$Q$2:$Q$290,'Job Number'!$A$2:$A$290,'Line Yield'!M$1,'Job Number'!$E$2:$E$290,'Line Yield'!$A$93,'Job Number'!$B$2:$B$290,'Line Yield'!$C94)</f>
        <v>0</v>
      </c>
      <c r="N94" s="5">
        <f>SUMIFS('Job Number'!$Q$2:$Q$290,'Job Number'!$A$2:$A$290,'Line Yield'!N$1,'Job Number'!$E$2:$E$290,'Line Yield'!$A$93,'Job Number'!$B$2:$B$290,'Line Yield'!$C94)</f>
        <v>0</v>
      </c>
      <c r="O94" s="5">
        <f>SUMIFS('Job Number'!$Q$2:$Q$290,'Job Number'!$A$2:$A$290,'Line Yield'!O$1,'Job Number'!$E$2:$E$290,'Line Yield'!$A$93,'Job Number'!$B$2:$B$290,'Line Yield'!$C94)</f>
        <v>0</v>
      </c>
      <c r="P94" s="5">
        <f>SUMIFS('Job Number'!$Q$2:$Q$290,'Job Number'!$A$2:$A$290,'Line Yield'!P$1,'Job Number'!$E$2:$E$290,'Line Yield'!$A$93,'Job Number'!$B$2:$B$290,'Line Yield'!$C94)</f>
        <v>0</v>
      </c>
      <c r="Q94" s="5">
        <f>SUMIFS('Job Number'!$Q$2:$Q$290,'Job Number'!$A$2:$A$290,'Line Yield'!Q$1,'Job Number'!$E$2:$E$290,'Line Yield'!$A$93,'Job Number'!$B$2:$B$290,'Line Yield'!$C94)</f>
        <v>0</v>
      </c>
      <c r="R94" s="5">
        <f>SUMIFS('Job Number'!$Q$2:$Q$290,'Job Number'!$A$2:$A$290,'Line Yield'!R$1,'Job Number'!$E$2:$E$290,'Line Yield'!$A$93,'Job Number'!$B$2:$B$290,'Line Yield'!$C94)</f>
        <v>0</v>
      </c>
      <c r="S94" s="5">
        <f>SUMIFS('Job Number'!$Q$2:$Q$290,'Job Number'!$A$2:$A$290,'Line Yield'!S$1,'Job Number'!$E$2:$E$290,'Line Yield'!$A$93,'Job Number'!$B$2:$B$290,'Line Yield'!$C94)</f>
        <v>0</v>
      </c>
      <c r="T94" s="5">
        <f>SUMIFS('Job Number'!$Q$2:$Q$290,'Job Number'!$A$2:$A$290,'Line Yield'!T$1,'Job Number'!$E$2:$E$290,'Line Yield'!$A$93,'Job Number'!$B$2:$B$290,'Line Yield'!$C94)</f>
        <v>0</v>
      </c>
      <c r="U94" s="5">
        <f>SUMIFS('Job Number'!$Q$2:$Q$290,'Job Number'!$A$2:$A$290,'Line Yield'!U$1,'Job Number'!$E$2:$E$290,'Line Yield'!$A$93,'Job Number'!$B$2:$B$290,'Line Yield'!$C94)</f>
        <v>0</v>
      </c>
      <c r="V94" s="5">
        <f>SUMIFS('Job Number'!$Q$2:$Q$290,'Job Number'!$A$2:$A$290,'Line Yield'!V$1,'Job Number'!$E$2:$E$290,'Line Yield'!$A$93,'Job Number'!$B$2:$B$290,'Line Yield'!$C94)</f>
        <v>0</v>
      </c>
      <c r="W94" s="5">
        <f>SUMIFS('Job Number'!$Q$2:$Q$290,'Job Number'!$A$2:$A$290,'Line Yield'!W$1,'Job Number'!$E$2:$E$290,'Line Yield'!$A$93,'Job Number'!$B$2:$B$290,'Line Yield'!$C94)</f>
        <v>0</v>
      </c>
      <c r="X94" s="5">
        <f>SUMIFS('Job Number'!$Q$2:$Q$290,'Job Number'!$A$2:$A$290,'Line Yield'!X$1,'Job Number'!$E$2:$E$290,'Line Yield'!$A$93,'Job Number'!$B$2:$B$290,'Line Yield'!$C94)</f>
        <v>0</v>
      </c>
      <c r="Y94" s="5">
        <f>SUMIFS('Job Number'!$Q$2:$Q$290,'Job Number'!$A$2:$A$290,'Line Yield'!Y$1,'Job Number'!$E$2:$E$290,'Line Yield'!$A$93,'Job Number'!$B$2:$B$290,'Line Yield'!$C94)</f>
        <v>0</v>
      </c>
      <c r="Z94" s="5">
        <f>SUMIFS('Job Number'!$Q$2:$Q$290,'Job Number'!$A$2:$A$290,'Line Yield'!Z$1,'Job Number'!$E$2:$E$290,'Line Yield'!$A$93,'Job Number'!$B$2:$B$290,'Line Yield'!$C94)</f>
        <v>0</v>
      </c>
      <c r="AA94" s="5">
        <f>SUMIFS('Job Number'!$Q$2:$Q$290,'Job Number'!$A$2:$A$290,'Line Yield'!AA$1,'Job Number'!$E$2:$E$290,'Line Yield'!$A$93,'Job Number'!$B$2:$B$290,'Line Yield'!$C94)</f>
        <v>0</v>
      </c>
      <c r="AB94" s="5">
        <f>SUMIFS('Job Number'!$Q$2:$Q$290,'Job Number'!$A$2:$A$290,'Line Yield'!AB$1,'Job Number'!$E$2:$E$290,'Line Yield'!$A$93,'Job Number'!$B$2:$B$290,'Line Yield'!$C94)</f>
        <v>0</v>
      </c>
      <c r="AC94" s="5">
        <f>SUMIFS('Job Number'!$Q$2:$Q$290,'Job Number'!$A$2:$A$290,'Line Yield'!AC$1,'Job Number'!$E$2:$E$290,'Line Yield'!$A$93,'Job Number'!$B$2:$B$290,'Line Yield'!$C94)</f>
        <v>0</v>
      </c>
      <c r="AD94" s="5">
        <f>SUMIFS('Job Number'!$Q$2:$Q$290,'Job Number'!$A$2:$A$290,'Line Yield'!AD$1,'Job Number'!$E$2:$E$290,'Line Yield'!$A$93,'Job Number'!$B$2:$B$290,'Line Yield'!$C94)</f>
        <v>0</v>
      </c>
      <c r="AE94" s="5">
        <f>SUMIFS('Job Number'!$Q$2:$Q$290,'Job Number'!$A$2:$A$290,'Line Yield'!AE$1,'Job Number'!$E$2:$E$290,'Line Yield'!$A$93,'Job Number'!$B$2:$B$290,'Line Yield'!$C94)</f>
        <v>0</v>
      </c>
      <c r="AF94" s="5">
        <f>SUMIFS('Job Number'!$Q$2:$Q$290,'Job Number'!$A$2:$A$290,'Line Yield'!AF$1,'Job Number'!$E$2:$E$290,'Line Yield'!$A$93,'Job Number'!$B$2:$B$290,'Line Yield'!$C94)</f>
        <v>0</v>
      </c>
      <c r="AG94" s="5">
        <f>SUMIFS('Job Number'!$Q$2:$Q$290,'Job Number'!$A$2:$A$290,'Line Yield'!AG$1,'Job Number'!$E$2:$E$290,'Line Yield'!$A$93,'Job Number'!$B$2:$B$290,'Line Yield'!$C94)</f>
        <v>0</v>
      </c>
      <c r="AH94" s="5">
        <f>SUMIFS('Job Number'!$Q$2:$Q$290,'Job Number'!$A$2:$A$290,'Line Yield'!AH$1,'Job Number'!$E$2:$E$290,'Line Yield'!$A$93,'Job Number'!$B$2:$B$290,'Line Yield'!$C94)</f>
        <v>0</v>
      </c>
    </row>
    <row r="95" spans="1:34" ht="14.25" customHeight="1">
      <c r="A95" s="69"/>
    </row>
    <row r="96" spans="1:34" ht="15.75" customHeight="1">
      <c r="A96" s="61" t="str">
        <f>'Line Output'!A95</f>
        <v>W03-25050003-Y</v>
      </c>
      <c r="B96" s="61" t="str">
        <f>'Line Output'!B95</f>
        <v>MK83</v>
      </c>
      <c r="C96" s="9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ht="14.25" customHeight="1">
      <c r="A97" s="69"/>
      <c r="B97" s="5">
        <f>IFERROR(SUM(D97:AG97)/COUNTIF(D97:AG97,"&gt;0"),0)</f>
        <v>0</v>
      </c>
      <c r="C97" s="7" t="str">
        <f>'Line Output'!C96</f>
        <v>Y01</v>
      </c>
      <c r="D97" s="5">
        <f>SUMIFS('Job Number'!$Q$2:$Q$290,'Job Number'!$A$2:$A$290,'Line Yield'!D$1,'Job Number'!$E$2:$E$290,'Line Yield'!$A$96,'Job Number'!$B$2:$B$290,'Line Yield'!$C97)</f>
        <v>0</v>
      </c>
      <c r="E97" s="5">
        <f>SUMIFS('Job Number'!$Q$2:$Q$290,'Job Number'!$A$2:$A$290,'Line Yield'!E$1,'Job Number'!$E$2:$E$290,'Line Yield'!$A$96,'Job Number'!$B$2:$B$290,'Line Yield'!$C97)</f>
        <v>0</v>
      </c>
      <c r="F97" s="5">
        <f>SUMIFS('Job Number'!$Q$2:$Q$290,'Job Number'!$A$2:$A$290,'Line Yield'!F$1,'Job Number'!$E$2:$E$290,'Line Yield'!$A$96,'Job Number'!$B$2:$B$290,'Line Yield'!$C97)</f>
        <v>0</v>
      </c>
      <c r="G97" s="5">
        <f>SUMIFS('Job Number'!$Q$2:$Q$290,'Job Number'!$A$2:$A$290,'Line Yield'!G$1,'Job Number'!$E$2:$E$290,'Line Yield'!$A$96,'Job Number'!$B$2:$B$290,'Line Yield'!$C97)</f>
        <v>0</v>
      </c>
      <c r="H97" s="5">
        <f>SUMIFS('Job Number'!$Q$2:$Q$290,'Job Number'!$A$2:$A$290,'Line Yield'!H$1,'Job Number'!$E$2:$E$290,'Line Yield'!$A$96,'Job Number'!$B$2:$B$290,'Line Yield'!$C97)</f>
        <v>0</v>
      </c>
      <c r="I97" s="5">
        <f>SUMIFS('Job Number'!$Q$2:$Q$290,'Job Number'!$A$2:$A$290,'Line Yield'!I$1,'Job Number'!$E$2:$E$290,'Line Yield'!$A$96,'Job Number'!$B$2:$B$290,'Line Yield'!$C97)</f>
        <v>0</v>
      </c>
      <c r="J97" s="5">
        <f>SUMIFS('Job Number'!$Q$2:$Q$290,'Job Number'!$A$2:$A$290,'Line Yield'!J$1,'Job Number'!$E$2:$E$290,'Line Yield'!$A$96,'Job Number'!$B$2:$B$290,'Line Yield'!$C97)</f>
        <v>0</v>
      </c>
      <c r="K97" s="5">
        <f>SUMIFS('Job Number'!$Q$2:$Q$290,'Job Number'!$A$2:$A$290,'Line Yield'!K$1,'Job Number'!$E$2:$E$290,'Line Yield'!$A$96,'Job Number'!$B$2:$B$290,'Line Yield'!$C97)</f>
        <v>0</v>
      </c>
      <c r="L97" s="5">
        <f>SUMIFS('Job Number'!$Q$2:$Q$290,'Job Number'!$A$2:$A$290,'Line Yield'!L$1,'Job Number'!$E$2:$E$290,'Line Yield'!$A$96,'Job Number'!$B$2:$B$290,'Line Yield'!$C97)</f>
        <v>0</v>
      </c>
      <c r="M97" s="5">
        <f>SUMIFS('Job Number'!$Q$2:$Q$290,'Job Number'!$A$2:$A$290,'Line Yield'!M$1,'Job Number'!$E$2:$E$290,'Line Yield'!$A$96,'Job Number'!$B$2:$B$290,'Line Yield'!$C97)</f>
        <v>0</v>
      </c>
      <c r="N97" s="5">
        <f>SUMIFS('Job Number'!$Q$2:$Q$290,'Job Number'!$A$2:$A$290,'Line Yield'!N$1,'Job Number'!$E$2:$E$290,'Line Yield'!$A$96,'Job Number'!$B$2:$B$290,'Line Yield'!$C97)</f>
        <v>0</v>
      </c>
      <c r="O97" s="5">
        <f>SUMIFS('Job Number'!$Q$2:$Q$290,'Job Number'!$A$2:$A$290,'Line Yield'!O$1,'Job Number'!$E$2:$E$290,'Line Yield'!$A$96,'Job Number'!$B$2:$B$290,'Line Yield'!$C97)</f>
        <v>0</v>
      </c>
      <c r="P97" s="5">
        <f>SUMIFS('Job Number'!$Q$2:$Q$290,'Job Number'!$A$2:$A$290,'Line Yield'!P$1,'Job Number'!$E$2:$E$290,'Line Yield'!$A$96,'Job Number'!$B$2:$B$290,'Line Yield'!$C97)</f>
        <v>0</v>
      </c>
      <c r="Q97" s="5">
        <f>SUMIFS('Job Number'!$Q$2:$Q$290,'Job Number'!$A$2:$A$290,'Line Yield'!Q$1,'Job Number'!$E$2:$E$290,'Line Yield'!$A$96,'Job Number'!$B$2:$B$290,'Line Yield'!$C97)</f>
        <v>0</v>
      </c>
      <c r="R97" s="5">
        <f>SUMIFS('Job Number'!$Q$2:$Q$290,'Job Number'!$A$2:$A$290,'Line Yield'!R$1,'Job Number'!$E$2:$E$290,'Line Yield'!$A$96,'Job Number'!$B$2:$B$290,'Line Yield'!$C97)</f>
        <v>0</v>
      </c>
      <c r="S97" s="5">
        <f>SUMIFS('Job Number'!$Q$2:$Q$290,'Job Number'!$A$2:$A$290,'Line Yield'!S$1,'Job Number'!$E$2:$E$290,'Line Yield'!$A$96,'Job Number'!$B$2:$B$290,'Line Yield'!$C97)</f>
        <v>0</v>
      </c>
      <c r="T97" s="5">
        <f>SUMIFS('Job Number'!$Q$2:$Q$290,'Job Number'!$A$2:$A$290,'Line Yield'!T$1,'Job Number'!$E$2:$E$290,'Line Yield'!$A$96,'Job Number'!$B$2:$B$290,'Line Yield'!$C97)</f>
        <v>0</v>
      </c>
      <c r="U97" s="5">
        <f>SUMIFS('Job Number'!$Q$2:$Q$290,'Job Number'!$A$2:$A$290,'Line Yield'!U$1,'Job Number'!$E$2:$E$290,'Line Yield'!$A$96,'Job Number'!$B$2:$B$290,'Line Yield'!$C97)</f>
        <v>0</v>
      </c>
      <c r="V97" s="5">
        <f>SUMIFS('Job Number'!$Q$2:$Q$290,'Job Number'!$A$2:$A$290,'Line Yield'!V$1,'Job Number'!$E$2:$E$290,'Line Yield'!$A$96,'Job Number'!$B$2:$B$290,'Line Yield'!$C97)</f>
        <v>0</v>
      </c>
      <c r="W97" s="5">
        <f>SUMIFS('Job Number'!$Q$2:$Q$290,'Job Number'!$A$2:$A$290,'Line Yield'!W$1,'Job Number'!$E$2:$E$290,'Line Yield'!$A$96,'Job Number'!$B$2:$B$290,'Line Yield'!$C97)</f>
        <v>0</v>
      </c>
      <c r="X97" s="5">
        <f>SUMIFS('Job Number'!$Q$2:$Q$290,'Job Number'!$A$2:$A$290,'Line Yield'!X$1,'Job Number'!$E$2:$E$290,'Line Yield'!$A$96,'Job Number'!$B$2:$B$290,'Line Yield'!$C97)</f>
        <v>0</v>
      </c>
      <c r="Y97" s="5">
        <f>SUMIFS('Job Number'!$Q$2:$Q$290,'Job Number'!$A$2:$A$290,'Line Yield'!Y$1,'Job Number'!$E$2:$E$290,'Line Yield'!$A$96,'Job Number'!$B$2:$B$290,'Line Yield'!$C97)</f>
        <v>0</v>
      </c>
      <c r="Z97" s="5">
        <f>SUMIFS('Job Number'!$Q$2:$Q$290,'Job Number'!$A$2:$A$290,'Line Yield'!Z$1,'Job Number'!$E$2:$E$290,'Line Yield'!$A$96,'Job Number'!$B$2:$B$290,'Line Yield'!$C97)</f>
        <v>0</v>
      </c>
      <c r="AA97" s="5">
        <f>SUMIFS('Job Number'!$Q$2:$Q$290,'Job Number'!$A$2:$A$290,'Line Yield'!AA$1,'Job Number'!$E$2:$E$290,'Line Yield'!$A$96,'Job Number'!$B$2:$B$290,'Line Yield'!$C97)</f>
        <v>0</v>
      </c>
      <c r="AB97" s="5">
        <f>SUMIFS('Job Number'!$Q$2:$Q$290,'Job Number'!$A$2:$A$290,'Line Yield'!AB$1,'Job Number'!$E$2:$E$290,'Line Yield'!$A$96,'Job Number'!$B$2:$B$290,'Line Yield'!$C97)</f>
        <v>0</v>
      </c>
      <c r="AC97" s="5">
        <f>SUMIFS('Job Number'!$Q$2:$Q$290,'Job Number'!$A$2:$A$290,'Line Yield'!AC$1,'Job Number'!$E$2:$E$290,'Line Yield'!$A$96,'Job Number'!$B$2:$B$290,'Line Yield'!$C97)</f>
        <v>0</v>
      </c>
      <c r="AD97" s="5">
        <f>SUMIFS('Job Number'!$Q$2:$Q$290,'Job Number'!$A$2:$A$290,'Line Yield'!AD$1,'Job Number'!$E$2:$E$290,'Line Yield'!$A$96,'Job Number'!$B$2:$B$290,'Line Yield'!$C97)</f>
        <v>0</v>
      </c>
      <c r="AE97" s="5">
        <f>SUMIFS('Job Number'!$Q$2:$Q$290,'Job Number'!$A$2:$A$290,'Line Yield'!AE$1,'Job Number'!$E$2:$E$290,'Line Yield'!$A$96,'Job Number'!$B$2:$B$290,'Line Yield'!$C97)</f>
        <v>0</v>
      </c>
      <c r="AF97" s="5">
        <f>SUMIFS('Job Number'!$Q$2:$Q$290,'Job Number'!$A$2:$A$290,'Line Yield'!AF$1,'Job Number'!$E$2:$E$290,'Line Yield'!$A$96,'Job Number'!$B$2:$B$290,'Line Yield'!$C97)</f>
        <v>0</v>
      </c>
      <c r="AG97" s="5">
        <f>SUMIFS('Job Number'!$Q$2:$Q$290,'Job Number'!$A$2:$A$290,'Line Yield'!AG$1,'Job Number'!$E$2:$E$290,'Line Yield'!$A$96,'Job Number'!$B$2:$B$290,'Line Yield'!$C97)</f>
        <v>0</v>
      </c>
      <c r="AH97" s="5">
        <f>SUMIFS('Job Number'!$Q$2:$Q$290,'Job Number'!$A$2:$A$290,'Line Yield'!AH$1,'Job Number'!$E$2:$E$290,'Line Yield'!$A$96,'Job Number'!$B$2:$B$290,'Line Yield'!$C97)</f>
        <v>0</v>
      </c>
    </row>
    <row r="98" spans="1:34" ht="14.25" customHeight="1">
      <c r="A98" s="69"/>
    </row>
    <row r="99" spans="1:34" ht="15.75" customHeight="1">
      <c r="A99" s="61" t="str">
        <f>'Line Output'!A98</f>
        <v>W03-00030005-Y</v>
      </c>
      <c r="B99" s="61" t="str">
        <f>'Line Output'!B98</f>
        <v>MK09</v>
      </c>
      <c r="C99" s="9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ht="14.25" customHeight="1">
      <c r="A100" s="69"/>
      <c r="B100" s="5">
        <f>IFERROR(SUM(D100:AG100)/COUNTIF(D100:AG100,"&gt;0"),0)</f>
        <v>0</v>
      </c>
      <c r="C100" s="7" t="str">
        <f>'Line Output'!C99</f>
        <v>Y01</v>
      </c>
      <c r="D100" s="5">
        <f>SUMIFS('Job Number'!$Q$2:$Q$290,'Job Number'!$A$2:$A$290,'Line Yield'!D$1,'Job Number'!$E$2:$E$290,'Line Yield'!$A$99,'Job Number'!$B$2:$B$290,'Line Yield'!$C100)</f>
        <v>0</v>
      </c>
      <c r="E100" s="5">
        <f>SUMIFS('Job Number'!$Q$2:$Q$290,'Job Number'!$A$2:$A$290,'Line Yield'!E$1,'Job Number'!$E$2:$E$290,'Line Yield'!$A$99,'Job Number'!$B$2:$B$290,'Line Yield'!$C100)</f>
        <v>0</v>
      </c>
      <c r="F100" s="5">
        <f>SUMIFS('Job Number'!$Q$2:$Q$290,'Job Number'!$A$2:$A$290,'Line Yield'!F$1,'Job Number'!$E$2:$E$290,'Line Yield'!$A$99,'Job Number'!$B$2:$B$290,'Line Yield'!$C100)</f>
        <v>0</v>
      </c>
      <c r="G100" s="5">
        <f>SUMIFS('Job Number'!$Q$2:$Q$290,'Job Number'!$A$2:$A$290,'Line Yield'!G$1,'Job Number'!$E$2:$E$290,'Line Yield'!$A$99,'Job Number'!$B$2:$B$290,'Line Yield'!$C100)</f>
        <v>0</v>
      </c>
      <c r="H100" s="5">
        <f>SUMIFS('Job Number'!$Q$2:$Q$290,'Job Number'!$A$2:$A$290,'Line Yield'!H$1,'Job Number'!$E$2:$E$290,'Line Yield'!$A$99,'Job Number'!$B$2:$B$290,'Line Yield'!$C100)</f>
        <v>0</v>
      </c>
      <c r="I100" s="5">
        <f>SUMIFS('Job Number'!$Q$2:$Q$290,'Job Number'!$A$2:$A$290,'Line Yield'!I$1,'Job Number'!$E$2:$E$290,'Line Yield'!$A$99,'Job Number'!$B$2:$B$290,'Line Yield'!$C100)</f>
        <v>0</v>
      </c>
      <c r="J100" s="5">
        <f>SUMIFS('Job Number'!$Q$2:$Q$290,'Job Number'!$A$2:$A$290,'Line Yield'!J$1,'Job Number'!$E$2:$E$290,'Line Yield'!$A$99,'Job Number'!$B$2:$B$290,'Line Yield'!$C100)</f>
        <v>0</v>
      </c>
      <c r="K100" s="5">
        <f>SUMIFS('Job Number'!$Q$2:$Q$290,'Job Number'!$A$2:$A$290,'Line Yield'!K$1,'Job Number'!$E$2:$E$290,'Line Yield'!$A$99,'Job Number'!$B$2:$B$290,'Line Yield'!$C100)</f>
        <v>0</v>
      </c>
      <c r="L100" s="5">
        <f>SUMIFS('Job Number'!$Q$2:$Q$290,'Job Number'!$A$2:$A$290,'Line Yield'!L$1,'Job Number'!$E$2:$E$290,'Line Yield'!$A$99,'Job Number'!$B$2:$B$290,'Line Yield'!$C100)</f>
        <v>0</v>
      </c>
      <c r="M100" s="5">
        <f>SUMIFS('Job Number'!$Q$2:$Q$290,'Job Number'!$A$2:$A$290,'Line Yield'!M$1,'Job Number'!$E$2:$E$290,'Line Yield'!$A$99,'Job Number'!$B$2:$B$290,'Line Yield'!$C100)</f>
        <v>0</v>
      </c>
      <c r="N100" s="5">
        <f>SUMIFS('Job Number'!$Q$2:$Q$290,'Job Number'!$A$2:$A$290,'Line Yield'!N$1,'Job Number'!$E$2:$E$290,'Line Yield'!$A$99,'Job Number'!$B$2:$B$290,'Line Yield'!$C100)</f>
        <v>0</v>
      </c>
      <c r="O100" s="5">
        <f>SUMIFS('Job Number'!$Q$2:$Q$290,'Job Number'!$A$2:$A$290,'Line Yield'!O$1,'Job Number'!$E$2:$E$290,'Line Yield'!$A$99,'Job Number'!$B$2:$B$290,'Line Yield'!$C100)</f>
        <v>0</v>
      </c>
      <c r="P100" s="5">
        <f>SUMIFS('Job Number'!$Q$2:$Q$290,'Job Number'!$A$2:$A$290,'Line Yield'!P$1,'Job Number'!$E$2:$E$290,'Line Yield'!$A$99,'Job Number'!$B$2:$B$290,'Line Yield'!$C100)</f>
        <v>0</v>
      </c>
      <c r="Q100" s="5">
        <f>SUMIFS('Job Number'!$Q$2:$Q$290,'Job Number'!$A$2:$A$290,'Line Yield'!Q$1,'Job Number'!$E$2:$E$290,'Line Yield'!$A$99,'Job Number'!$B$2:$B$290,'Line Yield'!$C100)</f>
        <v>0</v>
      </c>
      <c r="R100" s="5">
        <f>SUMIFS('Job Number'!$Q$2:$Q$290,'Job Number'!$A$2:$A$290,'Line Yield'!R$1,'Job Number'!$E$2:$E$290,'Line Yield'!$A$99,'Job Number'!$B$2:$B$290,'Line Yield'!$C100)</f>
        <v>0</v>
      </c>
      <c r="S100" s="5">
        <f>SUMIFS('Job Number'!$Q$2:$Q$290,'Job Number'!$A$2:$A$290,'Line Yield'!S$1,'Job Number'!$E$2:$E$290,'Line Yield'!$A$99,'Job Number'!$B$2:$B$290,'Line Yield'!$C100)</f>
        <v>0</v>
      </c>
      <c r="T100" s="5">
        <f>SUMIFS('Job Number'!$Q$2:$Q$290,'Job Number'!$A$2:$A$290,'Line Yield'!T$1,'Job Number'!$E$2:$E$290,'Line Yield'!$A$99,'Job Number'!$B$2:$B$290,'Line Yield'!$C100)</f>
        <v>0</v>
      </c>
      <c r="U100" s="5">
        <f>SUMIFS('Job Number'!$Q$2:$Q$290,'Job Number'!$A$2:$A$290,'Line Yield'!U$1,'Job Number'!$E$2:$E$290,'Line Yield'!$A$99,'Job Number'!$B$2:$B$290,'Line Yield'!$C100)</f>
        <v>0</v>
      </c>
      <c r="V100" s="5">
        <f>SUMIFS('Job Number'!$Q$2:$Q$290,'Job Number'!$A$2:$A$290,'Line Yield'!V$1,'Job Number'!$E$2:$E$290,'Line Yield'!$A$99,'Job Number'!$B$2:$B$290,'Line Yield'!$C100)</f>
        <v>0</v>
      </c>
      <c r="W100" s="5">
        <f>SUMIFS('Job Number'!$Q$2:$Q$290,'Job Number'!$A$2:$A$290,'Line Yield'!W$1,'Job Number'!$E$2:$E$290,'Line Yield'!$A$99,'Job Number'!$B$2:$B$290,'Line Yield'!$C100)</f>
        <v>0</v>
      </c>
      <c r="X100" s="5">
        <f>SUMIFS('Job Number'!$Q$2:$Q$290,'Job Number'!$A$2:$A$290,'Line Yield'!X$1,'Job Number'!$E$2:$E$290,'Line Yield'!$A$99,'Job Number'!$B$2:$B$290,'Line Yield'!$C100)</f>
        <v>0</v>
      </c>
      <c r="Y100" s="5">
        <f>SUMIFS('Job Number'!$Q$2:$Q$290,'Job Number'!$A$2:$A$290,'Line Yield'!Y$1,'Job Number'!$E$2:$E$290,'Line Yield'!$A$99,'Job Number'!$B$2:$B$290,'Line Yield'!$C100)</f>
        <v>0</v>
      </c>
      <c r="Z100" s="5">
        <f>SUMIFS('Job Number'!$Q$2:$Q$290,'Job Number'!$A$2:$A$290,'Line Yield'!Z$1,'Job Number'!$E$2:$E$290,'Line Yield'!$A$99,'Job Number'!$B$2:$B$290,'Line Yield'!$C100)</f>
        <v>0</v>
      </c>
      <c r="AA100" s="5">
        <f>SUMIFS('Job Number'!$Q$2:$Q$290,'Job Number'!$A$2:$A$290,'Line Yield'!AA$1,'Job Number'!$E$2:$E$290,'Line Yield'!$A$99,'Job Number'!$B$2:$B$290,'Line Yield'!$C100)</f>
        <v>0</v>
      </c>
      <c r="AB100" s="5">
        <f>SUMIFS('Job Number'!$Q$2:$Q$290,'Job Number'!$A$2:$A$290,'Line Yield'!AB$1,'Job Number'!$E$2:$E$290,'Line Yield'!$A$99,'Job Number'!$B$2:$B$290,'Line Yield'!$C100)</f>
        <v>0</v>
      </c>
      <c r="AC100" s="5">
        <f>SUMIFS('Job Number'!$Q$2:$Q$290,'Job Number'!$A$2:$A$290,'Line Yield'!AC$1,'Job Number'!$E$2:$E$290,'Line Yield'!$A$99,'Job Number'!$B$2:$B$290,'Line Yield'!$C100)</f>
        <v>0</v>
      </c>
      <c r="AD100" s="5">
        <f>SUMIFS('Job Number'!$Q$2:$Q$290,'Job Number'!$A$2:$A$290,'Line Yield'!AD$1,'Job Number'!$E$2:$E$290,'Line Yield'!$A$99,'Job Number'!$B$2:$B$290,'Line Yield'!$C100)</f>
        <v>0</v>
      </c>
      <c r="AE100" s="5">
        <f>SUMIFS('Job Number'!$Q$2:$Q$290,'Job Number'!$A$2:$A$290,'Line Yield'!AE$1,'Job Number'!$E$2:$E$290,'Line Yield'!$A$99,'Job Number'!$B$2:$B$290,'Line Yield'!$C100)</f>
        <v>0</v>
      </c>
      <c r="AF100" s="5">
        <f>SUMIFS('Job Number'!$Q$2:$Q$290,'Job Number'!$A$2:$A$290,'Line Yield'!AF$1,'Job Number'!$E$2:$E$290,'Line Yield'!$A$99,'Job Number'!$B$2:$B$290,'Line Yield'!$C100)</f>
        <v>0</v>
      </c>
      <c r="AG100" s="5">
        <f>SUMIFS('Job Number'!$Q$2:$Q$290,'Job Number'!$A$2:$A$290,'Line Yield'!AG$1,'Job Number'!$E$2:$E$290,'Line Yield'!$A$99,'Job Number'!$B$2:$B$290,'Line Yield'!$C100)</f>
        <v>0</v>
      </c>
      <c r="AH100" s="5">
        <f>SUMIFS('Job Number'!$Q$2:$Q$290,'Job Number'!$A$2:$A$290,'Line Yield'!AH$1,'Job Number'!$E$2:$E$290,'Line Yield'!$A$99,'Job Number'!$B$2:$B$290,'Line Yield'!$C100)</f>
        <v>0</v>
      </c>
    </row>
    <row r="101" spans="1:34" ht="14.25" customHeight="1">
      <c r="A101" s="69"/>
    </row>
    <row r="102" spans="1:34" ht="15.75" customHeight="1">
      <c r="A102" s="61" t="str">
        <f>'Line Output'!A101</f>
        <v>W03-27601194-Y</v>
      </c>
      <c r="B102" s="61" t="str">
        <f>'Line Output'!B101</f>
        <v>SONY</v>
      </c>
      <c r="C102" s="9"/>
      <c r="D102" s="1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1:34" ht="14.25" customHeight="1">
      <c r="A103" s="69"/>
      <c r="B103" s="5">
        <f>IFERROR(SUM(D103:AG103)/COUNTIF(D103:AG103,"&gt;0"),0)</f>
        <v>0</v>
      </c>
      <c r="C103" s="7" t="str">
        <f>'Line Output'!C102</f>
        <v>Y01</v>
      </c>
      <c r="D103" s="5">
        <f>SUMIFS('Job Number'!$Q$2:$Q$290,'Job Number'!$A$2:$A$290,'Line Yield'!D$1,'Job Number'!$E$2:$E$290,'Line Yield'!$A$102,'Job Number'!$B$2:$B$290,'Line Yield'!$C103)</f>
        <v>0</v>
      </c>
      <c r="E103" s="5">
        <f>SUMIFS('Job Number'!$Q$2:$Q$290,'Job Number'!$A$2:$A$290,'Line Yield'!E$1,'Job Number'!$E$2:$E$290,'Line Yield'!$A$102,'Job Number'!$B$2:$B$290,'Line Yield'!$C103)</f>
        <v>0</v>
      </c>
      <c r="F103" s="5">
        <f>SUMIFS('Job Number'!$Q$2:$Q$290,'Job Number'!$A$2:$A$290,'Line Yield'!F$1,'Job Number'!$E$2:$E$290,'Line Yield'!$A$102,'Job Number'!$B$2:$B$290,'Line Yield'!$C103)</f>
        <v>0</v>
      </c>
      <c r="G103" s="5">
        <f>SUMIFS('Job Number'!$Q$2:$Q$290,'Job Number'!$A$2:$A$290,'Line Yield'!G$1,'Job Number'!$E$2:$E$290,'Line Yield'!$A$102,'Job Number'!$B$2:$B$290,'Line Yield'!$C103)</f>
        <v>0</v>
      </c>
      <c r="H103" s="5">
        <f>SUMIFS('Job Number'!$Q$2:$Q$290,'Job Number'!$A$2:$A$290,'Line Yield'!H$1,'Job Number'!$E$2:$E$290,'Line Yield'!$A$102,'Job Number'!$B$2:$B$290,'Line Yield'!$C103)</f>
        <v>0</v>
      </c>
      <c r="I103" s="5">
        <f>SUMIFS('Job Number'!$Q$2:$Q$290,'Job Number'!$A$2:$A$290,'Line Yield'!I$1,'Job Number'!$E$2:$E$290,'Line Yield'!$A$102,'Job Number'!$B$2:$B$290,'Line Yield'!$C103)</f>
        <v>0</v>
      </c>
      <c r="J103" s="5">
        <f>SUMIFS('Job Number'!$Q$2:$Q$290,'Job Number'!$A$2:$A$290,'Line Yield'!J$1,'Job Number'!$E$2:$E$290,'Line Yield'!$A$102,'Job Number'!$B$2:$B$290,'Line Yield'!$C103)</f>
        <v>0</v>
      </c>
      <c r="K103" s="5">
        <f>SUMIFS('Job Number'!$Q$2:$Q$290,'Job Number'!$A$2:$A$290,'Line Yield'!K$1,'Job Number'!$E$2:$E$290,'Line Yield'!$A$102,'Job Number'!$B$2:$B$290,'Line Yield'!$C103)</f>
        <v>0</v>
      </c>
      <c r="L103" s="5">
        <f>SUMIFS('Job Number'!$Q$2:$Q$290,'Job Number'!$A$2:$A$290,'Line Yield'!L$1,'Job Number'!$E$2:$E$290,'Line Yield'!$A$102,'Job Number'!$B$2:$B$290,'Line Yield'!$C103)</f>
        <v>0</v>
      </c>
      <c r="M103" s="5">
        <f>SUMIFS('Job Number'!$Q$2:$Q$290,'Job Number'!$A$2:$A$290,'Line Yield'!M$1,'Job Number'!$E$2:$E$290,'Line Yield'!$A$102,'Job Number'!$B$2:$B$290,'Line Yield'!$C103)</f>
        <v>0</v>
      </c>
      <c r="N103" s="5">
        <f>SUMIFS('Job Number'!$Q$2:$Q$290,'Job Number'!$A$2:$A$290,'Line Yield'!N$1,'Job Number'!$E$2:$E$290,'Line Yield'!$A$102,'Job Number'!$B$2:$B$290,'Line Yield'!$C103)</f>
        <v>0</v>
      </c>
      <c r="O103" s="5">
        <f>SUMIFS('Job Number'!$Q$2:$Q$290,'Job Number'!$A$2:$A$290,'Line Yield'!O$1,'Job Number'!$E$2:$E$290,'Line Yield'!$A$102,'Job Number'!$B$2:$B$290,'Line Yield'!$C103)</f>
        <v>0</v>
      </c>
      <c r="P103" s="5">
        <f>SUMIFS('Job Number'!$Q$2:$Q$290,'Job Number'!$A$2:$A$290,'Line Yield'!P$1,'Job Number'!$E$2:$E$290,'Line Yield'!$A$102,'Job Number'!$B$2:$B$290,'Line Yield'!$C103)</f>
        <v>0</v>
      </c>
      <c r="Q103" s="5">
        <f>SUMIFS('Job Number'!$Q$2:$Q$290,'Job Number'!$A$2:$A$290,'Line Yield'!Q$1,'Job Number'!$E$2:$E$290,'Line Yield'!$A$102,'Job Number'!$B$2:$B$290,'Line Yield'!$C103)</f>
        <v>0</v>
      </c>
      <c r="R103" s="5">
        <f>SUMIFS('Job Number'!$Q$2:$Q$290,'Job Number'!$A$2:$A$290,'Line Yield'!R$1,'Job Number'!$E$2:$E$290,'Line Yield'!$A$102,'Job Number'!$B$2:$B$290,'Line Yield'!$C103)</f>
        <v>0</v>
      </c>
      <c r="S103" s="5">
        <f>SUMIFS('Job Number'!$Q$2:$Q$290,'Job Number'!$A$2:$A$290,'Line Yield'!S$1,'Job Number'!$E$2:$E$290,'Line Yield'!$A$102,'Job Number'!$B$2:$B$290,'Line Yield'!$C103)</f>
        <v>0</v>
      </c>
      <c r="T103" s="5">
        <f>SUMIFS('Job Number'!$Q$2:$Q$290,'Job Number'!$A$2:$A$290,'Line Yield'!T$1,'Job Number'!$E$2:$E$290,'Line Yield'!$A$102,'Job Number'!$B$2:$B$290,'Line Yield'!$C103)</f>
        <v>0</v>
      </c>
      <c r="U103" s="5">
        <f>SUMIFS('Job Number'!$Q$2:$Q$290,'Job Number'!$A$2:$A$290,'Line Yield'!U$1,'Job Number'!$E$2:$E$290,'Line Yield'!$A$102,'Job Number'!$B$2:$B$290,'Line Yield'!$C103)</f>
        <v>0</v>
      </c>
      <c r="V103" s="5">
        <f>SUMIFS('Job Number'!$Q$2:$Q$290,'Job Number'!$A$2:$A$290,'Line Yield'!V$1,'Job Number'!$E$2:$E$290,'Line Yield'!$A$102,'Job Number'!$B$2:$B$290,'Line Yield'!$C103)</f>
        <v>0</v>
      </c>
      <c r="W103" s="5">
        <f>SUMIFS('Job Number'!$Q$2:$Q$290,'Job Number'!$A$2:$A$290,'Line Yield'!W$1,'Job Number'!$E$2:$E$290,'Line Yield'!$A$102,'Job Number'!$B$2:$B$290,'Line Yield'!$C103)</f>
        <v>0</v>
      </c>
      <c r="X103" s="5">
        <f>SUMIFS('Job Number'!$Q$2:$Q$290,'Job Number'!$A$2:$A$290,'Line Yield'!X$1,'Job Number'!$E$2:$E$290,'Line Yield'!$A$102,'Job Number'!$B$2:$B$290,'Line Yield'!$C103)</f>
        <v>0</v>
      </c>
      <c r="Y103" s="5">
        <f>SUMIFS('Job Number'!$Q$2:$Q$290,'Job Number'!$A$2:$A$290,'Line Yield'!Y$1,'Job Number'!$E$2:$E$290,'Line Yield'!$A$102,'Job Number'!$B$2:$B$290,'Line Yield'!$C103)</f>
        <v>0</v>
      </c>
      <c r="Z103" s="5">
        <f>SUMIFS('Job Number'!$Q$2:$Q$290,'Job Number'!$A$2:$A$290,'Line Yield'!Z$1,'Job Number'!$E$2:$E$290,'Line Yield'!$A$102,'Job Number'!$B$2:$B$290,'Line Yield'!$C103)</f>
        <v>0</v>
      </c>
      <c r="AA103" s="5">
        <f>SUMIFS('Job Number'!$Q$2:$Q$290,'Job Number'!$A$2:$A$290,'Line Yield'!AA$1,'Job Number'!$E$2:$E$290,'Line Yield'!$A$102,'Job Number'!$B$2:$B$290,'Line Yield'!$C103)</f>
        <v>0</v>
      </c>
      <c r="AB103" s="5">
        <f>SUMIFS('Job Number'!$Q$2:$Q$290,'Job Number'!$A$2:$A$290,'Line Yield'!AB$1,'Job Number'!$E$2:$E$290,'Line Yield'!$A$102,'Job Number'!$B$2:$B$290,'Line Yield'!$C103)</f>
        <v>0</v>
      </c>
      <c r="AC103" s="5">
        <f>SUMIFS('Job Number'!$Q$2:$Q$290,'Job Number'!$A$2:$A$290,'Line Yield'!AC$1,'Job Number'!$E$2:$E$290,'Line Yield'!$A$102,'Job Number'!$B$2:$B$290,'Line Yield'!$C103)</f>
        <v>0</v>
      </c>
      <c r="AD103" s="5">
        <f>SUMIFS('Job Number'!$Q$2:$Q$290,'Job Number'!$A$2:$A$290,'Line Yield'!AD$1,'Job Number'!$E$2:$E$290,'Line Yield'!$A$102,'Job Number'!$B$2:$B$290,'Line Yield'!$C103)</f>
        <v>0</v>
      </c>
      <c r="AE103" s="5">
        <f>SUMIFS('Job Number'!$Q$2:$Q$290,'Job Number'!$A$2:$A$290,'Line Yield'!AE$1,'Job Number'!$E$2:$E$290,'Line Yield'!$A$102,'Job Number'!$B$2:$B$290,'Line Yield'!$C103)</f>
        <v>0</v>
      </c>
      <c r="AF103" s="5">
        <f>SUMIFS('Job Number'!$Q$2:$Q$290,'Job Number'!$A$2:$A$290,'Line Yield'!AF$1,'Job Number'!$E$2:$E$290,'Line Yield'!$A$102,'Job Number'!$B$2:$B$290,'Line Yield'!$C103)</f>
        <v>0</v>
      </c>
      <c r="AG103" s="5">
        <f>SUMIFS('Job Number'!$Q$2:$Q$290,'Job Number'!$A$2:$A$290,'Line Yield'!AG$1,'Job Number'!$E$2:$E$290,'Line Yield'!$A$102,'Job Number'!$B$2:$B$290,'Line Yield'!$C103)</f>
        <v>0</v>
      </c>
      <c r="AH103" s="5">
        <f>SUMIFS('Job Number'!$Q$2:$Q$290,'Job Number'!$A$2:$A$290,'Line Yield'!AH$1,'Job Number'!$E$2:$E$290,'Line Yield'!$A$102,'Job Number'!$B$2:$B$290,'Line Yield'!$C103)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72"/>
  <sheetViews>
    <sheetView zoomScale="91" zoomScaleNormal="91" workbookViewId="0">
      <pane xSplit="2" ySplit="5" topLeftCell="C27" activePane="bottomRight" state="frozenSplit"/>
      <selection pane="topRight" activeCell="C1" sqref="C1"/>
      <selection pane="bottomLeft" activeCell="A7" sqref="A7"/>
      <selection pane="bottomRight" activeCell="F25" sqref="F25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0" width="22.5703125" style="11" customWidth="1"/>
    <col min="11" max="11" width="22.7109375" style="11" customWidth="1"/>
    <col min="12" max="12" width="22.5703125" style="11" customWidth="1"/>
    <col min="13" max="17" width="22.7109375" style="11" bestFit="1" customWidth="1"/>
    <col min="18" max="24" width="22.7109375" style="25" bestFit="1" customWidth="1"/>
    <col min="25" max="25" width="22.7109375" style="25" customWidth="1"/>
    <col min="26" max="26" width="22.7109375" style="25" bestFit="1" customWidth="1"/>
    <col min="27" max="27" width="22.7109375" style="25" customWidth="1"/>
    <col min="28" max="30" width="22.85546875" style="25" customWidth="1"/>
    <col min="31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3" s="24" customFormat="1" ht="18" thickTop="1" thickBot="1">
      <c r="A1" s="152"/>
      <c r="B1" s="152"/>
      <c r="C1" s="175" t="str">
        <f>'FG TYPE'!B2</f>
        <v>W01-03000027</v>
      </c>
      <c r="D1" s="175" t="str">
        <f>'FG TYPE'!B3</f>
        <v>W01-03000013</v>
      </c>
      <c r="E1" s="175" t="str">
        <f>'FG TYPE'!B4</f>
        <v>W01-03000026</v>
      </c>
      <c r="F1" s="175" t="str">
        <f>'FG TYPE'!B5</f>
        <v>W01-03000020</v>
      </c>
      <c r="G1" s="175" t="str">
        <f>'FG TYPE'!B6</f>
        <v>W01-03000004</v>
      </c>
      <c r="H1" s="150" t="str">
        <f>'FG TYPE'!B7</f>
        <v>W01-03000025</v>
      </c>
      <c r="I1" s="17" t="str">
        <f>'FG TYPE'!B8</f>
        <v>W01-04040001</v>
      </c>
      <c r="J1" s="17" t="str">
        <f>'FG TYPE'!B9</f>
        <v>W01-04040011-Y</v>
      </c>
      <c r="K1" s="17" t="str">
        <f>'FG TYPE'!B10</f>
        <v>W01-04040013-Y</v>
      </c>
      <c r="L1" s="150" t="str">
        <f>'FG TYPE'!B21</f>
        <v>W03-71010060-Y</v>
      </c>
      <c r="M1" s="150" t="str">
        <f>'FG TYPE'!B22</f>
        <v>W03-71010061-Y</v>
      </c>
      <c r="N1" s="150" t="str">
        <f>'FG TYPE'!B23</f>
        <v>W03-25040027-Y</v>
      </c>
      <c r="O1" s="150" t="str">
        <f>'FG TYPE'!B24</f>
        <v>W03-25040028-Y</v>
      </c>
      <c r="P1" s="150" t="str">
        <f>'FG TYPE'!B25</f>
        <v>W03-25040029-Y</v>
      </c>
      <c r="Q1" s="150" t="str">
        <f>'FG TYPE'!B26</f>
        <v>W03-25040030-Y</v>
      </c>
      <c r="R1" s="150" t="str">
        <f>'FG TYPE'!B27</f>
        <v>W03-25040031-Y</v>
      </c>
      <c r="S1" s="150" t="str">
        <f>'FG TYPE'!B28</f>
        <v>W03-25040032-Y</v>
      </c>
      <c r="T1" s="150" t="str">
        <f>'FG TYPE'!B29</f>
        <v>W03-25040033-Y</v>
      </c>
      <c r="U1" s="150" t="str">
        <f>'FG TYPE'!B30</f>
        <v>W03-25040034-Y</v>
      </c>
      <c r="V1" s="150" t="str">
        <f>'FG TYPE'!B31</f>
        <v>W03-25040035-Y</v>
      </c>
      <c r="W1" s="150" t="str">
        <f>'FG TYPE'!B32</f>
        <v>W03-25040036-Y</v>
      </c>
      <c r="X1" s="150" t="str">
        <f>'FG TYPE'!B33</f>
        <v>W03-25040037-Y</v>
      </c>
      <c r="Y1" s="150" t="str">
        <f>'FG TYPE'!B34</f>
        <v>W03-25040038-Y</v>
      </c>
      <c r="Z1" s="150" t="str">
        <f>'FG TYPE'!B35</f>
        <v>W03-25040039-Y</v>
      </c>
      <c r="AA1" s="150" t="str">
        <f>'FG TYPE'!B36</f>
        <v>W03-25040040-Y</v>
      </c>
      <c r="AB1" s="179" t="str">
        <f>'FG TYPE'!B37</f>
        <v>W03-00040033-Y</v>
      </c>
      <c r="AC1" s="272" t="str">
        <f>'FG TYPE'!B38</f>
        <v>W03-25050003-Y</v>
      </c>
      <c r="AD1" s="181" t="str">
        <f>'FG TYPE'!B39</f>
        <v>W03-00030005-Y</v>
      </c>
      <c r="AE1" s="150" t="str">
        <f>'FG TYPE'!B40</f>
        <v>W03-27601194-Y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4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291"/>
      <c r="BH1" s="291"/>
      <c r="BI1" s="292"/>
      <c r="BK1" s="54"/>
    </row>
    <row r="2" spans="1:63" s="24" customFormat="1" ht="18" thickTop="1" thickBot="1">
      <c r="A2" s="152"/>
      <c r="B2" s="152"/>
      <c r="C2" s="176" t="str">
        <f>'FG TYPE'!C2</f>
        <v>0,127 A</v>
      </c>
      <c r="D2" s="176" t="str">
        <f>'FG TYPE'!C3</f>
        <v>0,120 A</v>
      </c>
      <c r="E2" s="176" t="str">
        <f>'FG TYPE'!C4</f>
        <v>0,200 A</v>
      </c>
      <c r="F2" s="176" t="str">
        <f>'FG TYPE'!C5</f>
        <v>0,160 A</v>
      </c>
      <c r="G2" s="176" t="str">
        <f>'FG TYPE'!C6</f>
        <v>0,080 A</v>
      </c>
      <c r="H2" s="151" t="str">
        <f>'FG TYPE'!C7</f>
        <v>0,180 A</v>
      </c>
      <c r="I2" s="17" t="str">
        <f>'FG TYPE'!C8</f>
        <v>0,080 UEW</v>
      </c>
      <c r="J2" s="17" t="str">
        <f>'FG TYPE'!C9</f>
        <v>0,080 T</v>
      </c>
      <c r="K2" s="10" t="str">
        <f>'FG TYPE'!C10</f>
        <v>0,254 T</v>
      </c>
      <c r="L2" s="151" t="str">
        <f>'FG TYPE'!C21</f>
        <v>AY01</v>
      </c>
      <c r="M2" s="151" t="str">
        <f>'FG TYPE'!C22</f>
        <v>AX88</v>
      </c>
      <c r="N2" s="151" t="str">
        <f>'FG TYPE'!C23</f>
        <v>28#*2C+24#*2C+AL+D+</v>
      </c>
      <c r="O2" s="151" t="str">
        <f>'FG TYPE'!C24</f>
        <v>28#*2C+24#*2C+AL+D+</v>
      </c>
      <c r="P2" s="151" t="str">
        <f>'FG TYPE'!C25</f>
        <v>28#*2C+24#*2C+AL+D+</v>
      </c>
      <c r="Q2" s="151" t="str">
        <f>'FG TYPE'!C26</f>
        <v>28#*2C+24#*2C+AL+D+</v>
      </c>
      <c r="R2" s="151" t="str">
        <f>'FG TYPE'!C27</f>
        <v>28#*2C+24#*2C+AL+D+</v>
      </c>
      <c r="S2" s="151" t="str">
        <f>'FG TYPE'!C28</f>
        <v>28#*2C+24#*2C+AL+D+</v>
      </c>
      <c r="T2" s="151" t="str">
        <f>'FG TYPE'!C29</f>
        <v>28#*2C+24#*2C+AL+D+</v>
      </c>
      <c r="U2" s="151" t="str">
        <f>'FG TYPE'!C30</f>
        <v>28#*2C+24#*2C+AL+D+</v>
      </c>
      <c r="V2" s="151" t="str">
        <f>'FG TYPE'!C31</f>
        <v>28#*2C+24#*2C+AL+D+</v>
      </c>
      <c r="W2" s="151" t="str">
        <f>'FG TYPE'!C32</f>
        <v>28#*2C+28#*2C+AL+D+</v>
      </c>
      <c r="X2" s="151" t="str">
        <f>'FG TYPE'!C33</f>
        <v>28#*2C+28#*2C+AL+D+</v>
      </c>
      <c r="Y2" s="151" t="str">
        <f>'FG TYPE'!C34</f>
        <v>28#*2C+28#*2C+AL+D+</v>
      </c>
      <c r="Z2" s="151" t="str">
        <f>'FG TYPE'!C35</f>
        <v>28#*2C+28#*2C+AL+D+</v>
      </c>
      <c r="AA2" s="151" t="str">
        <f>'FG TYPE'!C36</f>
        <v>28#*2C+28#*2C+AL+D+</v>
      </c>
      <c r="AB2" s="180" t="str">
        <f>'FG TYPE'!C37</f>
        <v>MM38 / MP98</v>
      </c>
      <c r="AC2" s="272" t="str">
        <f>'FG TYPE'!C38</f>
        <v>MK83</v>
      </c>
      <c r="AD2" s="182" t="str">
        <f>'FG TYPE'!C39</f>
        <v>MK09</v>
      </c>
      <c r="AE2" s="151" t="str">
        <f>'FG TYPE'!C40</f>
        <v>SONY</v>
      </c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5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293"/>
      <c r="BH2" s="293"/>
      <c r="BI2" s="294"/>
      <c r="BK2" s="55"/>
    </row>
    <row r="3" spans="1:63" s="24" customFormat="1" ht="45.75" customHeight="1" thickBot="1">
      <c r="A3" s="153"/>
      <c r="B3" s="188" t="s">
        <v>119</v>
      </c>
      <c r="C3" s="40">
        <f>IFERROR(VLOOKUP(C$1,'FG TYPE'!$B$2:$D$37,3,FALSE),0)</f>
        <v>35</v>
      </c>
      <c r="D3" s="40">
        <f>IFERROR(VLOOKUP(D$1,'FG TYPE'!$B$2:$D$37,3,FALSE),0)</f>
        <v>35</v>
      </c>
      <c r="E3" s="40">
        <f>IFERROR(VLOOKUP(E$1,'FG TYPE'!$B$2:$D$37,3,FALSE),0)</f>
        <v>79</v>
      </c>
      <c r="F3" s="40">
        <f>IFERROR(VLOOKUP(F$1,'FG TYPE'!$B$2:$D$37,3,FALSE),0)</f>
        <v>56</v>
      </c>
      <c r="G3" s="40">
        <f>IFERROR(VLOOKUP(G$1,'FG TYPE'!$B$2:$D$37,3,FALSE),0)</f>
        <v>16</v>
      </c>
      <c r="H3" s="40">
        <f>IFERROR(VLOOKUP(H$1,'FG TYPE'!$B$2:$D$37,3,FALSE),0)</f>
        <v>64</v>
      </c>
      <c r="I3" s="40">
        <f>IFERROR(VLOOKUP(I$1,'FG TYPE'!$B$2:$D$37,3,FALSE),0)</f>
        <v>13</v>
      </c>
      <c r="J3" s="40">
        <f>IFERROR(VLOOKUP(J$1,'FG TYPE'!$B$2:$D$37,3,FALSE),0)</f>
        <v>15</v>
      </c>
      <c r="K3" s="40">
        <f>IFERROR(VLOOKUP(K$1,'FG TYPE'!$B$2:$D$37,3,FALSE),0)</f>
        <v>127</v>
      </c>
      <c r="L3" s="40">
        <f>IFERROR(VLOOKUP(L$1,'FG TYPE'!$B$2:$D$37,3,FALSE),0)</f>
        <v>80</v>
      </c>
      <c r="M3" s="40">
        <f>IFERROR(VLOOKUP(M$1,'FG TYPE'!$B$2:$D$37,3,FALSE),0)</f>
        <v>80</v>
      </c>
      <c r="N3" s="40">
        <f>IFERROR(VLOOKUP(N$1,'FG TYPE'!$B$2:$D$37,3,FALSE),0)</f>
        <v>60</v>
      </c>
      <c r="O3" s="40">
        <f>IFERROR(VLOOKUP(O$1,'FG TYPE'!$B$2:$D$37,3,FALSE),0)</f>
        <v>60</v>
      </c>
      <c r="P3" s="40">
        <f>IFERROR(VLOOKUP(P$1,'FG TYPE'!$B$2:$D$37,3,FALSE),0)</f>
        <v>60</v>
      </c>
      <c r="Q3" s="40">
        <f>IFERROR(VLOOKUP(Q$1,'FG TYPE'!$B$2:$D$37,3,FALSE),0)</f>
        <v>60</v>
      </c>
      <c r="R3" s="40">
        <f>IFERROR(VLOOKUP(R$1,'FG TYPE'!$B$2:$D$37,3,FALSE),0)</f>
        <v>60</v>
      </c>
      <c r="S3" s="40">
        <f>IFERROR(VLOOKUP(S$1,'FG TYPE'!$B$2:$D$37,3,FALSE),0)</f>
        <v>60</v>
      </c>
      <c r="T3" s="40">
        <f>IFERROR(VLOOKUP(T$1,'FG TYPE'!$B$2:$D$37,3,FALSE),0)</f>
        <v>60</v>
      </c>
      <c r="U3" s="40">
        <f>IFERROR(VLOOKUP(U$1,'FG TYPE'!$B$2:$D$37,3,FALSE),0)</f>
        <v>60</v>
      </c>
      <c r="V3" s="40">
        <f>IFERROR(VLOOKUP(V$1,'FG TYPE'!$B$2:$D$37,3,FALSE),0)</f>
        <v>60</v>
      </c>
      <c r="W3" s="40">
        <f>IFERROR(VLOOKUP(W$1,'FG TYPE'!$B$2:$D$37,3,FALSE),0)</f>
        <v>60</v>
      </c>
      <c r="X3" s="40">
        <f>IFERROR(VLOOKUP(X$1,'FG TYPE'!$B$2:$D$37,3,FALSE),0)</f>
        <v>60</v>
      </c>
      <c r="Y3" s="40">
        <f>IFERROR(VLOOKUP(Y$1,'FG TYPE'!$B$2:$D$37,3,FALSE),0)</f>
        <v>60</v>
      </c>
      <c r="Z3" s="40">
        <f>IFERROR(VLOOKUP(Z$1,'FG TYPE'!$B$2:$D$37,3,FALSE),0)</f>
        <v>60</v>
      </c>
      <c r="AA3" s="40">
        <f>IFERROR(VLOOKUP(AA$1,'FG TYPE'!$B$2:$D$37,3,FALSE),0)</f>
        <v>60</v>
      </c>
      <c r="AB3" s="40">
        <f>IFERROR(VLOOKUP(AB$1,'FG TYPE'!$B$2:$D$37,3,FALSE),0)</f>
        <v>50</v>
      </c>
      <c r="AC3" s="276">
        <f>IFERROR(VLOOKUP(AC$1,'FG TYPE'!$B$2:$D$51,3,FALSE),0)</f>
        <v>60</v>
      </c>
      <c r="AD3" s="40">
        <f>IFERROR(VLOOKUP(AD$1,'FG TYPE'!$B$2:$D$44,3,FALSE),0)</f>
        <v>50</v>
      </c>
      <c r="AE3" s="40">
        <f>IFERROR(VLOOKUP(AE$1,'FG TYPE'!$B$2:$D$44,3,FALSE),0)</f>
        <v>0</v>
      </c>
      <c r="AF3" s="40">
        <f>IFERROR(VLOOKUP(AF$1,'FG TYPE'!$B$2:$D$37,3,FALSE),0)</f>
        <v>0</v>
      </c>
      <c r="AG3" s="40">
        <f>IFERROR(VLOOKUP(AG$1,'FG TYPE'!$B$2:$D$37,3,FALSE),0)</f>
        <v>0</v>
      </c>
      <c r="AH3" s="40">
        <f>IFERROR(VLOOKUP(AH$1,'FG TYPE'!$B$2:$D$37,3,FALSE),0)</f>
        <v>0</v>
      </c>
      <c r="AI3" s="40">
        <f>IFERROR(VLOOKUP(AI$1,'FG TYPE'!$B$2:$D$37,3,FALSE),0)</f>
        <v>0</v>
      </c>
      <c r="AJ3" s="40">
        <f>IFERROR(VLOOKUP(AJ$1,'FG TYPE'!$B$2:$D$37,3,FALSE),0)</f>
        <v>0</v>
      </c>
      <c r="AK3" s="40">
        <f>IFERROR(VLOOKUP(AK$1,'FG TYPE'!$B$2:$D$37,3,FALSE),0)</f>
        <v>0</v>
      </c>
      <c r="AL3" s="40">
        <f>IFERROR(VLOOKUP(AL$1,'FG TYPE'!$B$2:$D$37,3,FALSE),0)</f>
        <v>0</v>
      </c>
      <c r="AM3" s="40">
        <f>IFERROR(VLOOKUP(AM$1,'FG TYPE'!$B$2:$D$37,3,FALSE),0)</f>
        <v>0</v>
      </c>
      <c r="AN3" s="40">
        <f>IFERROR(VLOOKUP(AN$1,'FG TYPE'!$B$2:$D$37,3,FALSE),0)</f>
        <v>0</v>
      </c>
      <c r="AO3" s="40">
        <f>IFERROR(VLOOKUP(AO$1,'FG TYPE'!$B$2:$D$37,3,FALSE),0)</f>
        <v>0</v>
      </c>
      <c r="AP3" s="40">
        <f>IFERROR(VLOOKUP(AP$1,'FG TYPE'!$B$2:$D$37,3,FALSE),0)</f>
        <v>0</v>
      </c>
      <c r="AQ3" s="40">
        <f>IFERROR(VLOOKUP(AQ$1,'FG TYPE'!$B$2:$D$37,3,FALSE),0)</f>
        <v>0</v>
      </c>
      <c r="AR3" s="40">
        <f>IFERROR(VLOOKUP(AR$1,'FG TYPE'!$B$2:$D$37,3,FALSE),0)</f>
        <v>0</v>
      </c>
      <c r="AS3" s="40">
        <f>IFERROR(VLOOKUP(AS$1,'FG TYPE'!$B$2:$D$37,3,FALSE),0)</f>
        <v>0</v>
      </c>
      <c r="AT3" s="40">
        <f>IFERROR(VLOOKUP(AT$1,'FG TYPE'!$B$2:$D$37,3,FALSE),0)</f>
        <v>0</v>
      </c>
      <c r="AU3" s="40">
        <f>IFERROR(VLOOKUP(AU$1,'FG TYPE'!$B$2:$D$37,3,FALSE),0)</f>
        <v>0</v>
      </c>
      <c r="AV3" s="40">
        <f>IFERROR(VLOOKUP(AV$1,'FG TYPE'!$B$2:$D$37,3,FALSE),0)</f>
        <v>0</v>
      </c>
      <c r="AW3" s="40">
        <f>IFERROR(VLOOKUP(AW$1,'FG TYPE'!$B$2:$D$37,3,FALSE),0)</f>
        <v>0</v>
      </c>
      <c r="AX3" s="40">
        <f>IFERROR(VLOOKUP(AX$1,'FG TYPE'!$B$2:$D$37,3,FALSE),0)</f>
        <v>0</v>
      </c>
      <c r="AY3" s="40">
        <f>IFERROR(VLOOKUP(AY$1,'FG TYPE'!$B$2:$D$37,3,FALSE),0)</f>
        <v>0</v>
      </c>
      <c r="AZ3" s="40">
        <f>IFERROR(VLOOKUP(AZ$1,'FG TYPE'!$B$2:$D$37,3,FALSE),0)</f>
        <v>0</v>
      </c>
      <c r="BA3" s="40">
        <f>IFERROR(VLOOKUP(BA$1,'FG TYPE'!$B$2:$D$37,3,FALSE),0)</f>
        <v>0</v>
      </c>
      <c r="BB3" s="40">
        <f>IFERROR(VLOOKUP(BB$1,'FG TYPE'!$B$2:$D$37,3,FALSE),0)</f>
        <v>0</v>
      </c>
      <c r="BC3" s="40">
        <f>IFERROR(VLOOKUP(BC$1,'FG TYPE'!$B$2:$D$37,3,FALSE),0)</f>
        <v>0</v>
      </c>
      <c r="BD3" s="40">
        <f>IFERROR(VLOOKUP(BD$1,'FG TYPE'!$B$2:$D$37,3,FALSE),0)</f>
        <v>0</v>
      </c>
      <c r="BE3" s="40">
        <f>IFERROR(VLOOKUP(BE$1,'FG TYPE'!$B$2:$D$37,3,FALSE),0)</f>
        <v>0</v>
      </c>
      <c r="BF3" s="40">
        <f>IFERROR(VLOOKUP(BF$1,'FG TYPE'!$B$2:$D$37,3,FALSE),0)</f>
        <v>0</v>
      </c>
      <c r="BG3" s="195" t="s">
        <v>54</v>
      </c>
      <c r="BH3" s="196" t="s">
        <v>53</v>
      </c>
      <c r="BI3" s="197" t="s">
        <v>55</v>
      </c>
    </row>
    <row r="4" spans="1:63">
      <c r="A4" s="296" t="s">
        <v>52</v>
      </c>
      <c r="B4" s="38" t="s">
        <v>63</v>
      </c>
      <c r="C4" s="39" t="str">
        <f t="shared" ref="C4:J4" ca="1" si="0">IFERROR(SUMIF($A$6:$Q$81,"SHIFT A Wkt",C$6:C$81)/SUMIF($A$6:$Q$81,"SHIFT A Qty",C$6:C$81)*3600,"")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/>
      <c r="L4" s="39" t="str">
        <f t="shared" ref="L4:BF4" ca="1" si="1">IFERROR(SUMIF($A$6:$Q$81,"SHIFT A Wkt",K$6:K$81)/SUMIF($A$6:$Q$81,"SHIFT A Qty",K$6:K$81)*3600,"")</f>
        <v/>
      </c>
      <c r="M4" s="39" t="str">
        <f t="shared" ca="1" si="1"/>
        <v/>
      </c>
      <c r="N4" s="39" t="str">
        <f t="shared" ca="1" si="1"/>
        <v/>
      </c>
      <c r="O4" s="39" t="str">
        <f t="shared" ca="1" si="1"/>
        <v/>
      </c>
      <c r="P4" s="39" t="str">
        <f t="shared" ca="1" si="1"/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ca="1" si="1"/>
        <v/>
      </c>
      <c r="AG4" s="39" t="str">
        <f t="shared" ca="1" si="1"/>
        <v/>
      </c>
      <c r="AH4" s="39" t="str">
        <f t="shared" ca="1" si="1"/>
        <v/>
      </c>
      <c r="AI4" s="39" t="str">
        <f t="shared" ca="1" si="1"/>
        <v/>
      </c>
      <c r="AJ4" s="39" t="str">
        <f t="shared" ca="1" si="1"/>
        <v/>
      </c>
      <c r="AK4" s="39" t="str">
        <f t="shared" ca="1" si="1"/>
        <v/>
      </c>
      <c r="AL4" s="39" t="str">
        <f t="shared" ca="1" si="1"/>
        <v/>
      </c>
      <c r="AM4" s="39" t="str">
        <f t="shared" ca="1" si="1"/>
        <v/>
      </c>
      <c r="AN4" s="39" t="str">
        <f t="shared" ca="1" si="1"/>
        <v/>
      </c>
      <c r="AO4" s="39" t="str">
        <f t="shared" ca="1" si="1"/>
        <v/>
      </c>
      <c r="AP4" s="39" t="str">
        <f t="shared" ca="1" si="1"/>
        <v/>
      </c>
      <c r="AQ4" s="39" t="str">
        <f t="shared" ca="1" si="1"/>
        <v/>
      </c>
      <c r="AR4" s="39" t="str">
        <f t="shared" ca="1" si="1"/>
        <v/>
      </c>
      <c r="AS4" s="39" t="str">
        <f t="shared" ca="1" si="1"/>
        <v/>
      </c>
      <c r="AT4" s="39" t="str">
        <f t="shared" ca="1" si="1"/>
        <v/>
      </c>
      <c r="AU4" s="39" t="str">
        <f t="shared" ca="1" si="1"/>
        <v/>
      </c>
      <c r="AV4" s="39" t="str">
        <f t="shared" ca="1" si="1"/>
        <v/>
      </c>
      <c r="AW4" s="39" t="str">
        <f t="shared" ca="1" si="1"/>
        <v/>
      </c>
      <c r="AX4" s="39" t="str">
        <f t="shared" ca="1" si="1"/>
        <v/>
      </c>
      <c r="AY4" s="39" t="str">
        <f t="shared" ca="1" si="1"/>
        <v/>
      </c>
      <c r="AZ4" s="39" t="str">
        <f t="shared" ca="1" si="1"/>
        <v/>
      </c>
      <c r="BA4" s="39" t="str">
        <f t="shared" ca="1" si="1"/>
        <v/>
      </c>
      <c r="BB4" s="39" t="str">
        <f t="shared" ca="1" si="1"/>
        <v/>
      </c>
      <c r="BC4" s="39" t="str">
        <f t="shared" ca="1" si="1"/>
        <v/>
      </c>
      <c r="BD4" s="39" t="str">
        <f t="shared" ca="1" si="1"/>
        <v/>
      </c>
      <c r="BE4" s="39" t="str">
        <f t="shared" ca="1" si="1"/>
        <v/>
      </c>
      <c r="BF4" s="39" t="str">
        <f t="shared" ca="1" si="1"/>
        <v/>
      </c>
      <c r="BG4" s="37">
        <f>SUMIF('Job Number'!$B:$B,"S01",'Job Number'!$I:$I)</f>
        <v>796</v>
      </c>
      <c r="BH4" s="34">
        <f>COUNTIF('Job Number'!$B:$B, "S01") * 7</f>
        <v>476</v>
      </c>
      <c r="BI4" s="36">
        <f>IFERROR(BH4/BG4,"")</f>
        <v>0.59798994974874375</v>
      </c>
    </row>
    <row r="5" spans="1:63" ht="19.5" customHeight="1" thickBot="1">
      <c r="A5" s="297"/>
      <c r="B5" s="245" t="s">
        <v>96</v>
      </c>
      <c r="C5" s="246" t="str">
        <f t="shared" ref="C5:J5" ca="1" si="2">IFERROR(SUMIF($A$6:$Q$81,"SHIFT B Wkt",C$6:C$81)/SUMIF($A$6:$Q$81,"SHIFT B Qty",C$6:C$81)*3600,"")</f>
        <v/>
      </c>
      <c r="D5" s="246" t="str">
        <f t="shared" ca="1" si="2"/>
        <v/>
      </c>
      <c r="E5" s="246" t="str">
        <f t="shared" ca="1" si="2"/>
        <v/>
      </c>
      <c r="F5" s="246" t="str">
        <f t="shared" ca="1" si="2"/>
        <v/>
      </c>
      <c r="G5" s="246" t="str">
        <f t="shared" ca="1" si="2"/>
        <v/>
      </c>
      <c r="H5" s="246" t="str">
        <f t="shared" ca="1" si="2"/>
        <v/>
      </c>
      <c r="I5" s="246" t="str">
        <f t="shared" ca="1" si="2"/>
        <v/>
      </c>
      <c r="J5" s="246" t="str">
        <f t="shared" ca="1" si="2"/>
        <v/>
      </c>
      <c r="K5" s="246"/>
      <c r="L5" s="246" t="str">
        <f t="shared" ref="L5:BF5" ca="1" si="3">IFERROR(SUMIF($A$6:$Q$81,"SHIFT B Wkt",K$6:K$81)/SUMIF($A$6:$Q$81,"SHIFT B Qty",K$6:K$81)*3600,"")</f>
        <v/>
      </c>
      <c r="M5" s="246" t="str">
        <f t="shared" ca="1" si="3"/>
        <v/>
      </c>
      <c r="N5" s="246" t="str">
        <f t="shared" ca="1" si="3"/>
        <v/>
      </c>
      <c r="O5" s="246" t="str">
        <f t="shared" ca="1" si="3"/>
        <v/>
      </c>
      <c r="P5" s="246" t="str">
        <f t="shared" ca="1" si="3"/>
        <v/>
      </c>
      <c r="Q5" s="246" t="str">
        <f t="shared" ca="1" si="3"/>
        <v/>
      </c>
      <c r="R5" s="246" t="str">
        <f t="shared" ca="1" si="3"/>
        <v/>
      </c>
      <c r="S5" s="246" t="str">
        <f t="shared" ca="1" si="3"/>
        <v/>
      </c>
      <c r="T5" s="246" t="str">
        <f t="shared" ca="1" si="3"/>
        <v/>
      </c>
      <c r="U5" s="246" t="str">
        <f t="shared" ca="1" si="3"/>
        <v/>
      </c>
      <c r="V5" s="246" t="str">
        <f t="shared" ca="1" si="3"/>
        <v/>
      </c>
      <c r="W5" s="246" t="str">
        <f t="shared" ca="1" si="3"/>
        <v/>
      </c>
      <c r="X5" s="246" t="str">
        <f t="shared" ca="1" si="3"/>
        <v/>
      </c>
      <c r="Y5" s="246" t="str">
        <f t="shared" ca="1" si="3"/>
        <v/>
      </c>
      <c r="Z5" s="246" t="str">
        <f t="shared" ca="1" si="3"/>
        <v/>
      </c>
      <c r="AA5" s="246" t="str">
        <f t="shared" ca="1" si="3"/>
        <v/>
      </c>
      <c r="AB5" s="246" t="str">
        <f t="shared" ca="1" si="3"/>
        <v/>
      </c>
      <c r="AC5" s="246" t="str">
        <f t="shared" ca="1" si="3"/>
        <v/>
      </c>
      <c r="AD5" s="246" t="str">
        <f t="shared" ca="1" si="3"/>
        <v/>
      </c>
      <c r="AE5" s="246" t="str">
        <f t="shared" ca="1" si="3"/>
        <v/>
      </c>
      <c r="AF5" s="246" t="str">
        <f t="shared" ca="1" si="3"/>
        <v/>
      </c>
      <c r="AG5" s="246" t="str">
        <f t="shared" ca="1" si="3"/>
        <v/>
      </c>
      <c r="AH5" s="246" t="str">
        <f t="shared" ca="1" si="3"/>
        <v/>
      </c>
      <c r="AI5" s="246" t="str">
        <f t="shared" ca="1" si="3"/>
        <v/>
      </c>
      <c r="AJ5" s="246" t="str">
        <f t="shared" ca="1" si="3"/>
        <v/>
      </c>
      <c r="AK5" s="246" t="str">
        <f t="shared" ca="1" si="3"/>
        <v/>
      </c>
      <c r="AL5" s="246" t="str">
        <f t="shared" ca="1" si="3"/>
        <v/>
      </c>
      <c r="AM5" s="246" t="str">
        <f t="shared" ca="1" si="3"/>
        <v/>
      </c>
      <c r="AN5" s="246" t="str">
        <f t="shared" ca="1" si="3"/>
        <v/>
      </c>
      <c r="AO5" s="246" t="str">
        <f t="shared" ca="1" si="3"/>
        <v/>
      </c>
      <c r="AP5" s="246" t="str">
        <f t="shared" ca="1" si="3"/>
        <v/>
      </c>
      <c r="AQ5" s="246" t="str">
        <f t="shared" ca="1" si="3"/>
        <v/>
      </c>
      <c r="AR5" s="246" t="str">
        <f t="shared" ca="1" si="3"/>
        <v/>
      </c>
      <c r="AS5" s="246" t="str">
        <f t="shared" ca="1" si="3"/>
        <v/>
      </c>
      <c r="AT5" s="246" t="str">
        <f t="shared" ca="1" si="3"/>
        <v/>
      </c>
      <c r="AU5" s="246" t="str">
        <f t="shared" ca="1" si="3"/>
        <v/>
      </c>
      <c r="AV5" s="246" t="str">
        <f t="shared" ca="1" si="3"/>
        <v/>
      </c>
      <c r="AW5" s="246" t="str">
        <f t="shared" ca="1" si="3"/>
        <v/>
      </c>
      <c r="AX5" s="246" t="str">
        <f t="shared" ca="1" si="3"/>
        <v/>
      </c>
      <c r="AY5" s="246" t="str">
        <f t="shared" ca="1" si="3"/>
        <v/>
      </c>
      <c r="AZ5" s="246" t="str">
        <f t="shared" ca="1" si="3"/>
        <v/>
      </c>
      <c r="BA5" s="246" t="str">
        <f t="shared" ca="1" si="3"/>
        <v/>
      </c>
      <c r="BB5" s="246" t="str">
        <f t="shared" ca="1" si="3"/>
        <v/>
      </c>
      <c r="BC5" s="246" t="str">
        <f t="shared" ca="1" si="3"/>
        <v/>
      </c>
      <c r="BD5" s="246" t="str">
        <f t="shared" ca="1" si="3"/>
        <v/>
      </c>
      <c r="BE5" s="246" t="str">
        <f t="shared" ca="1" si="3"/>
        <v/>
      </c>
      <c r="BF5" s="246" t="str">
        <f t="shared" ca="1" si="3"/>
        <v/>
      </c>
      <c r="BG5" s="248">
        <f>SUMIF('Job Number'!$B:$B,"Y01",'Job Number'!$I:$I)</f>
        <v>515.70000000000005</v>
      </c>
      <c r="BH5" s="246">
        <f>COUNTIF('Job Number'!$B:$B, "Y01") * 7</f>
        <v>518</v>
      </c>
      <c r="BI5" s="247">
        <f>IFERROR(BH5/BG5,"")</f>
        <v>1.0044599573395383</v>
      </c>
    </row>
    <row r="6" spans="1:63" s="24" customFormat="1" ht="16.5">
      <c r="A6" s="33"/>
      <c r="B6" s="27" t="str">
        <f>'FG TYPE'!E2</f>
        <v>S01</v>
      </c>
      <c r="C6" s="242">
        <f>SUMIFS('Job Number'!$K:$K,'Job Number'!$B:$B,Summary!$B6,'Job Number'!$E:$E,Summary!C$1)</f>
        <v>1.94</v>
      </c>
      <c r="D6" s="242">
        <f>SUMIFS('Job Number'!$K:$K,'Job Number'!$B:$B,Summary!$B6,'Job Number'!$E:$E,Summary!D$1)</f>
        <v>0</v>
      </c>
      <c r="E6" s="242">
        <f>SUMIFS('Job Number'!$K:$K,'Job Number'!$B:$B,Summary!$B6,'Job Number'!$E:$E,Summary!E$1)</f>
        <v>0</v>
      </c>
      <c r="F6" s="242">
        <f>SUMIFS('Job Number'!$K:$K,'Job Number'!$B:$B,Summary!$B6,'Job Number'!$E:$E,Summary!F$1)</f>
        <v>1608.2200000000003</v>
      </c>
      <c r="G6" s="242">
        <f>SUMIFS('Job Number'!$K:$K,'Job Number'!$B:$B,Summary!$B6,'Job Number'!$E:$E,Summary!G$1)</f>
        <v>8113.9600000000009</v>
      </c>
      <c r="H6" s="242">
        <f>SUMIFS('Job Number'!$K:$K,'Job Number'!$B:$B,Summary!$B6,'Job Number'!$E:$E,Summary!H$1)</f>
        <v>0</v>
      </c>
      <c r="I6" s="242">
        <f>SUMIFS('Job Number'!$K:$K,'Job Number'!$B:$B,Summary!$B6,'Job Number'!$E:$E,Summary!I$1)</f>
        <v>1672.8200000000002</v>
      </c>
      <c r="J6" s="242">
        <f>SUMIFS('Job Number'!$K:$K,'Job Number'!$B:$B,Summary!$B6,'Job Number'!$E:$E,Summary!J$1)</f>
        <v>86.139999999999986</v>
      </c>
      <c r="K6" s="242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8">
        <f>SUMIFS('Job Number'!$K:$K,'Job Number'!$B:$B,Summary!$B6,'Job Number'!$E:$E,Summary!BD$1)</f>
        <v>0</v>
      </c>
      <c r="BE6" s="28">
        <f>SUMIFS('Job Number'!$K:$K,'Job Number'!$B:$B,Summary!$B6,'Job Number'!$E:$E,Summary!BE$1)</f>
        <v>0</v>
      </c>
      <c r="BF6" s="28">
        <f>SUMIFS('Job Number'!$K:$K,'Job Number'!$B:$B,Summary!$B6,'Job Number'!$E:$E,Summary!BF$1)</f>
        <v>0</v>
      </c>
      <c r="BG6" s="273">
        <f>SUM(C6:BF6)</f>
        <v>11483.08</v>
      </c>
      <c r="BH6" s="30"/>
      <c r="BI6" s="244" t="str">
        <f>IFERROR(#REF!/#REF!,"")</f>
        <v/>
      </c>
    </row>
    <row r="7" spans="1:63" s="24" customFormat="1" ht="16.5">
      <c r="A7" s="26"/>
      <c r="B7" s="23" t="str">
        <f>'FG TYPE'!E21</f>
        <v>Y01</v>
      </c>
      <c r="C7" s="242">
        <f>SUMIFS('Job Number'!$K:$K,'Job Number'!$B:$B,Summary!$B7,'Job Number'!$E:$E,Summary!C$1)</f>
        <v>0</v>
      </c>
      <c r="D7" s="242">
        <f>SUMIFS('Job Number'!$K:$K,'Job Number'!$B:$B,Summary!$B7,'Job Number'!$E:$E,Summary!D$1)</f>
        <v>0</v>
      </c>
      <c r="E7" s="242">
        <f>SUMIFS('Job Number'!$K:$K,'Job Number'!$B:$B,Summary!$B7,'Job Number'!$E:$E,Summary!E$1)</f>
        <v>0</v>
      </c>
      <c r="F7" s="242">
        <f>SUMIFS('Job Number'!$K:$K,'Job Number'!$B:$B,Summary!$B7,'Job Number'!$E:$E,Summary!F$1)</f>
        <v>0</v>
      </c>
      <c r="G7" s="242">
        <f>SUMIFS('Job Number'!$K:$K,'Job Number'!$B:$B,Summary!$B7,'Job Number'!$E:$E,Summary!G$1)</f>
        <v>0</v>
      </c>
      <c r="H7" s="242">
        <f>SUMIFS('Job Number'!$K:$K,'Job Number'!$B:$B,Summary!$B7,'Job Number'!$E:$E,Summary!H$1)</f>
        <v>0</v>
      </c>
      <c r="I7" s="242">
        <f>SUMIFS('Job Number'!$K:$K,'Job Number'!$B:$B,Summary!$B7,'Job Number'!$E:$E,Summary!I$1)</f>
        <v>0</v>
      </c>
      <c r="J7" s="242">
        <f>SUMIFS('Job Number'!$K:$K,'Job Number'!$B:$B,Summary!$B7,'Job Number'!$E:$E,Summary!J$1)</f>
        <v>0</v>
      </c>
      <c r="K7" s="242">
        <f>SUMIFS('Job Number'!$K:$K,'Job Number'!$B:$B,Summary!$B7,'Job Number'!$E:$E,Summary!K$1)</f>
        <v>0</v>
      </c>
      <c r="L7" s="28">
        <f>SUMIFS('Job Number'!$K:$K,'Job Number'!$B:$B,Summary!$B7,'Job Number'!$E:$E,Summary!L$1)</f>
        <v>0</v>
      </c>
      <c r="M7" s="28">
        <f>SUMIFS('Job Number'!$K:$K,'Job Number'!$B:$B,Summary!$B7,'Job Number'!$E:$E,Summary!M$1)</f>
        <v>64727</v>
      </c>
      <c r="N7" s="28">
        <f>SUMIFS('Job Number'!$K:$K,'Job Number'!$B:$B,Summary!$B7,'Job Number'!$E:$E,Summary!N$1)</f>
        <v>0</v>
      </c>
      <c r="O7" s="28">
        <f>SUMIFS('Job Number'!$K:$K,'Job Number'!$B:$B,Summary!$B7,'Job Number'!$E:$E,Summary!O$1)</f>
        <v>9348</v>
      </c>
      <c r="P7" s="28">
        <f>SUMIFS('Job Number'!$K:$K,'Job Number'!$B:$B,Summary!$B7,'Job Number'!$E:$E,Summary!P$1)</f>
        <v>0</v>
      </c>
      <c r="Q7" s="28">
        <f>SUMIFS('Job Number'!$K:$K,'Job Number'!$B:$B,Summary!$B7,'Job Number'!$E:$E,Summary!Q$1)</f>
        <v>0</v>
      </c>
      <c r="R7" s="28">
        <f>SUMIFS('Job Number'!$K:$K,'Job Number'!$B:$B,Summary!$B7,'Job Number'!$E:$E,Summary!R$1)</f>
        <v>0</v>
      </c>
      <c r="S7" s="28">
        <f>SUMIFS('Job Number'!$K:$K,'Job Number'!$B:$B,Summary!$B7,'Job Number'!$E:$E,Summary!S$1)</f>
        <v>0</v>
      </c>
      <c r="T7" s="28">
        <f>SUMIFS('Job Number'!$K:$K,'Job Number'!$B:$B,Summary!$B7,'Job Number'!$E:$E,Summary!T$1)</f>
        <v>24984</v>
      </c>
      <c r="U7" s="28">
        <f>SUMIFS('Job Number'!$K:$K,'Job Number'!$B:$B,Summary!$B7,'Job Number'!$E:$E,Summary!U$1)</f>
        <v>16885</v>
      </c>
      <c r="V7" s="28">
        <f>SUMIFS('Job Number'!$K:$K,'Job Number'!$B:$B,Summary!$B7,'Job Number'!$E:$E,Summary!V$1)</f>
        <v>3352</v>
      </c>
      <c r="W7" s="28">
        <f>SUMIFS('Job Number'!$K:$K,'Job Number'!$B:$B,Summary!$B7,'Job Number'!$E:$E,Summary!W$1)</f>
        <v>0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11000</v>
      </c>
      <c r="Z7" s="28">
        <f>SUMIFS('Job Number'!$K:$K,'Job Number'!$B:$B,Summary!$B7,'Job Number'!$E:$E,Summary!Z$1)</f>
        <v>370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261514</v>
      </c>
      <c r="AC7" s="28">
        <f>SUMIFS('Job Number'!$K:$K,'Job Number'!$B:$B,Summary!$B7,'Job Number'!$E:$E,Summary!AC$1)</f>
        <v>338434</v>
      </c>
      <c r="AD7" s="28">
        <f>SUMIFS('Job Number'!$K:$K,'Job Number'!$B:$B,Summary!$B7,'Job Number'!$E:$E,Summary!AD$1)</f>
        <v>42057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8">
        <f>SUMIFS('Job Number'!$K:$K,'Job Number'!$B:$B,Summary!$B7,'Job Number'!$E:$E,Summary!BD$1)</f>
        <v>0</v>
      </c>
      <c r="BE7" s="28">
        <f>SUMIFS('Job Number'!$K:$K,'Job Number'!$B:$B,Summary!$B7,'Job Number'!$E:$E,Summary!BE$1)</f>
        <v>0</v>
      </c>
      <c r="BF7" s="28">
        <f>SUMIFS('Job Number'!$K:$K,'Job Number'!$B:$B,Summary!$B7,'Job Number'!$E:$E,Summary!BF$1)</f>
        <v>0</v>
      </c>
      <c r="BG7" s="29">
        <f>SUM(C7:BF7)</f>
        <v>772671</v>
      </c>
      <c r="BH7" s="30"/>
      <c r="BI7" s="35" t="str">
        <f>IFERROR(#REF!/#REF!,"")</f>
        <v/>
      </c>
    </row>
    <row r="8" spans="1:63" s="194" customFormat="1" ht="17.25" thickBot="1">
      <c r="A8" s="189"/>
      <c r="B8" s="190"/>
      <c r="C8" s="243">
        <f t="shared" ref="C8:AK8" si="4">SUM(C6:C7)</f>
        <v>1.94</v>
      </c>
      <c r="D8" s="243">
        <f t="shared" si="4"/>
        <v>0</v>
      </c>
      <c r="E8" s="243">
        <f t="shared" si="4"/>
        <v>0</v>
      </c>
      <c r="F8" s="243">
        <f t="shared" si="4"/>
        <v>1608.2200000000003</v>
      </c>
      <c r="G8" s="243">
        <f t="shared" si="4"/>
        <v>8113.9600000000009</v>
      </c>
      <c r="H8" s="243">
        <f t="shared" si="4"/>
        <v>0</v>
      </c>
      <c r="I8" s="243">
        <f t="shared" si="4"/>
        <v>1672.8200000000002</v>
      </c>
      <c r="J8" s="243">
        <f t="shared" si="4"/>
        <v>86.139999999999986</v>
      </c>
      <c r="K8" s="243">
        <f>SUM(K6:K7)</f>
        <v>0</v>
      </c>
      <c r="L8" s="191">
        <f t="shared" si="4"/>
        <v>0</v>
      </c>
      <c r="M8" s="191">
        <f t="shared" si="4"/>
        <v>64727</v>
      </c>
      <c r="N8" s="191">
        <f t="shared" si="4"/>
        <v>0</v>
      </c>
      <c r="O8" s="191">
        <f t="shared" si="4"/>
        <v>9348</v>
      </c>
      <c r="P8" s="191">
        <f t="shared" si="4"/>
        <v>0</v>
      </c>
      <c r="Q8" s="191">
        <f t="shared" si="4"/>
        <v>0</v>
      </c>
      <c r="R8" s="191">
        <f t="shared" si="4"/>
        <v>0</v>
      </c>
      <c r="S8" s="191">
        <f t="shared" si="4"/>
        <v>0</v>
      </c>
      <c r="T8" s="191">
        <f t="shared" si="4"/>
        <v>24984</v>
      </c>
      <c r="U8" s="191">
        <f t="shared" si="4"/>
        <v>16885</v>
      </c>
      <c r="V8" s="191">
        <f t="shared" si="4"/>
        <v>3352</v>
      </c>
      <c r="W8" s="191">
        <f t="shared" si="4"/>
        <v>0</v>
      </c>
      <c r="X8" s="191">
        <f t="shared" si="4"/>
        <v>0</v>
      </c>
      <c r="Y8" s="191">
        <f t="shared" si="4"/>
        <v>11000</v>
      </c>
      <c r="Z8" s="191">
        <f t="shared" si="4"/>
        <v>370</v>
      </c>
      <c r="AA8" s="191">
        <f t="shared" si="4"/>
        <v>0</v>
      </c>
      <c r="AB8" s="191">
        <f t="shared" si="4"/>
        <v>261514</v>
      </c>
      <c r="AC8" s="191">
        <f t="shared" si="4"/>
        <v>338434</v>
      </c>
      <c r="AD8" s="191">
        <f t="shared" si="4"/>
        <v>42057</v>
      </c>
      <c r="AE8" s="191">
        <f t="shared" si="4"/>
        <v>0</v>
      </c>
      <c r="AF8" s="191">
        <f t="shared" si="4"/>
        <v>0</v>
      </c>
      <c r="AG8" s="191">
        <f t="shared" si="4"/>
        <v>0</v>
      </c>
      <c r="AH8" s="191">
        <f t="shared" si="4"/>
        <v>0</v>
      </c>
      <c r="AI8" s="191">
        <f t="shared" si="4"/>
        <v>0</v>
      </c>
      <c r="AJ8" s="191">
        <f t="shared" si="4"/>
        <v>0</v>
      </c>
      <c r="AK8" s="191">
        <f t="shared" si="4"/>
        <v>0</v>
      </c>
      <c r="AL8" s="191">
        <f t="shared" ref="AL8:BF8" si="5">SUM(AL6:AL7)</f>
        <v>0</v>
      </c>
      <c r="AM8" s="191">
        <f t="shared" si="5"/>
        <v>0</v>
      </c>
      <c r="AN8" s="191">
        <f t="shared" si="5"/>
        <v>0</v>
      </c>
      <c r="AO8" s="191">
        <f t="shared" si="5"/>
        <v>0</v>
      </c>
      <c r="AP8" s="191">
        <f t="shared" si="5"/>
        <v>0</v>
      </c>
      <c r="AQ8" s="191">
        <f t="shared" si="5"/>
        <v>0</v>
      </c>
      <c r="AR8" s="191">
        <f t="shared" si="5"/>
        <v>0</v>
      </c>
      <c r="AS8" s="191">
        <f t="shared" si="5"/>
        <v>0</v>
      </c>
      <c r="AT8" s="191">
        <f t="shared" si="5"/>
        <v>0</v>
      </c>
      <c r="AU8" s="191">
        <f t="shared" si="5"/>
        <v>0</v>
      </c>
      <c r="AV8" s="191">
        <f t="shared" si="5"/>
        <v>0</v>
      </c>
      <c r="AW8" s="191">
        <f t="shared" si="5"/>
        <v>0</v>
      </c>
      <c r="AX8" s="191">
        <f t="shared" si="5"/>
        <v>0</v>
      </c>
      <c r="AY8" s="191">
        <f t="shared" si="5"/>
        <v>0</v>
      </c>
      <c r="AZ8" s="191">
        <f t="shared" si="5"/>
        <v>0</v>
      </c>
      <c r="BA8" s="191">
        <f t="shared" si="5"/>
        <v>0</v>
      </c>
      <c r="BB8" s="191">
        <f t="shared" si="5"/>
        <v>0</v>
      </c>
      <c r="BC8" s="191">
        <f t="shared" si="5"/>
        <v>0</v>
      </c>
      <c r="BD8" s="191">
        <f t="shared" si="5"/>
        <v>0</v>
      </c>
      <c r="BE8" s="191">
        <f t="shared" si="5"/>
        <v>0</v>
      </c>
      <c r="BF8" s="191">
        <f t="shared" si="5"/>
        <v>0</v>
      </c>
      <c r="BG8" s="274">
        <f>SUM(C8:BF8)</f>
        <v>784154.08000000007</v>
      </c>
      <c r="BH8" s="192"/>
      <c r="BI8" s="193"/>
    </row>
    <row r="9" spans="1:63" ht="16.5" thickBot="1">
      <c r="I9" s="13"/>
      <c r="J9" s="1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0"/>
      <c r="BG9" s="51"/>
      <c r="BH9" s="51"/>
    </row>
    <row r="10" spans="1:63">
      <c r="F10"/>
      <c r="I10" s="13"/>
      <c r="J10" s="1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F10" s="11"/>
    </row>
    <row r="11" spans="1:63" ht="15.75" customHeight="1">
      <c r="A11" s="91"/>
      <c r="B11" s="91"/>
      <c r="C11" s="31" t="s">
        <v>21</v>
      </c>
      <c r="D11" s="31" t="s">
        <v>22</v>
      </c>
      <c r="E11" s="31" t="s">
        <v>13</v>
      </c>
      <c r="F11" s="198" t="s">
        <v>14</v>
      </c>
      <c r="G11" s="199" t="s">
        <v>56</v>
      </c>
      <c r="H11" s="5"/>
      <c r="I11" s="5"/>
      <c r="J11" s="5"/>
      <c r="R11" s="11"/>
      <c r="S11" s="11"/>
      <c r="BD11" s="25"/>
      <c r="BE11" s="25"/>
      <c r="BF11" s="11"/>
    </row>
    <row r="12" spans="1:63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0">
        <f>'Product Result'!$B$2</f>
        <v>1.94</v>
      </c>
      <c r="E12" s="250">
        <f t="shared" ref="E12:E25" si="6">D12-C12</f>
        <v>1.94</v>
      </c>
      <c r="F12" s="15">
        <f>'Product Result'!$B$3</f>
        <v>0</v>
      </c>
      <c r="G12" s="15">
        <f>'Product Result'!$B$5</f>
        <v>0</v>
      </c>
      <c r="H12" s="25"/>
      <c r="I12" s="25"/>
      <c r="J12" s="10"/>
    </row>
    <row r="13" spans="1:63" s="174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53">
        <f>'Product Result'!$B$7</f>
        <v>0</v>
      </c>
      <c r="E13" s="253">
        <f t="shared" si="6"/>
        <v>0</v>
      </c>
      <c r="F13" s="171">
        <f>'Product Result'!$B$8</f>
        <v>0</v>
      </c>
      <c r="G13" s="171">
        <f>'Product Result'!$B$10</f>
        <v>0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</row>
    <row r="14" spans="1:63" s="174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53">
        <f>'Product Result'!$B$12</f>
        <v>0</v>
      </c>
      <c r="E14" s="253">
        <f t="shared" si="6"/>
        <v>0</v>
      </c>
      <c r="F14" s="171">
        <f>'Product Result'!$B$13</f>
        <v>0</v>
      </c>
      <c r="G14" s="171">
        <f>'Product Result'!$B$15</f>
        <v>0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</row>
    <row r="15" spans="1:63" s="174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53">
        <f>'Product Result'!$B$17</f>
        <v>1608.2200000000003</v>
      </c>
      <c r="E15" s="253">
        <f t="shared" si="6"/>
        <v>1608.2200000000003</v>
      </c>
      <c r="F15" s="171">
        <f>'Product Result'!$B$18</f>
        <v>0</v>
      </c>
      <c r="G15" s="171">
        <f>'Product Result'!$B$20</f>
        <v>0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</row>
    <row r="16" spans="1:63" s="174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53">
        <f>'Product Result'!$B$22</f>
        <v>8113.9600000000009</v>
      </c>
      <c r="E16" s="253">
        <f t="shared" si="6"/>
        <v>8113.9600000000009</v>
      </c>
      <c r="F16" s="171">
        <f>'Product Result'!$B$23</f>
        <v>0</v>
      </c>
      <c r="G16" s="171">
        <f>'Product Result'!$B$25</f>
        <v>0</v>
      </c>
      <c r="H16" s="172"/>
      <c r="I16" s="172"/>
      <c r="J16" s="173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</row>
    <row r="17" spans="1:56" s="174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53">
        <f>'Product Result'!$B$27</f>
        <v>0</v>
      </c>
      <c r="E17" s="253">
        <f t="shared" si="6"/>
        <v>0</v>
      </c>
      <c r="F17" s="171">
        <f>'Product Result'!$B$28</f>
        <v>0</v>
      </c>
      <c r="G17" s="171">
        <f>'Product Result'!$B$30</f>
        <v>0</v>
      </c>
      <c r="H17" s="172"/>
      <c r="I17" s="172"/>
      <c r="J17" s="173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</row>
    <row r="18" spans="1:56" s="174" customFormat="1" ht="15.75" customHeight="1">
      <c r="A18" s="17" t="str">
        <f>'FG TYPE'!B15</f>
        <v>W01-03000024</v>
      </c>
      <c r="B18" s="17" t="str">
        <f>'FG TYPE'!C15</f>
        <v>0,260 A</v>
      </c>
      <c r="C18" s="32">
        <v>0</v>
      </c>
      <c r="D18" s="253">
        <f>'Product Result'!$B$32</f>
        <v>0</v>
      </c>
      <c r="E18" s="253">
        <f t="shared" si="6"/>
        <v>0</v>
      </c>
      <c r="F18" s="171">
        <f>'Product Result'!$B$33</f>
        <v>0</v>
      </c>
      <c r="G18" s="171">
        <f>'Product Result'!$B$35</f>
        <v>0</v>
      </c>
      <c r="H18" s="172"/>
      <c r="I18" s="172"/>
      <c r="J18" s="173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</row>
    <row r="19" spans="1:56" s="174" customFormat="1" ht="15.75" customHeight="1">
      <c r="A19" s="17" t="str">
        <f>'FG TYPE'!B16</f>
        <v>W01-03000032</v>
      </c>
      <c r="B19" s="17" t="str">
        <f>'FG TYPE'!C16</f>
        <v>0,320 A</v>
      </c>
      <c r="C19" s="32">
        <v>0</v>
      </c>
      <c r="D19" s="253">
        <f>'Product Result'!$B$37</f>
        <v>0</v>
      </c>
      <c r="E19" s="253">
        <f t="shared" si="6"/>
        <v>0</v>
      </c>
      <c r="F19" s="171">
        <f>'Product Result'!$B$38</f>
        <v>0</v>
      </c>
      <c r="G19" s="171">
        <f>'Product Result'!$B$40</f>
        <v>0</v>
      </c>
      <c r="H19" s="172"/>
      <c r="I19" s="172"/>
      <c r="J19" s="173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</row>
    <row r="20" spans="1:56" s="174" customFormat="1" ht="15.75" customHeight="1">
      <c r="A20" s="17" t="str">
        <f>'FG TYPE'!B8</f>
        <v>W01-04040001</v>
      </c>
      <c r="B20" s="17" t="str">
        <f>'FG TYPE'!C8</f>
        <v>0,080 UEW</v>
      </c>
      <c r="C20" s="32">
        <v>0</v>
      </c>
      <c r="D20" s="253">
        <f>'Product Result'!$B$42</f>
        <v>1672.8200000000002</v>
      </c>
      <c r="E20" s="253">
        <f t="shared" si="6"/>
        <v>1672.8200000000002</v>
      </c>
      <c r="F20" s="171">
        <f>'Product Result'!$B$43</f>
        <v>0</v>
      </c>
      <c r="G20" s="171">
        <f>'Product Result'!$B$45</f>
        <v>0</v>
      </c>
      <c r="H20" s="172"/>
      <c r="I20" s="172"/>
      <c r="J20" s="173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</row>
    <row r="21" spans="1:56" s="174" customFormat="1" ht="15.75" customHeight="1">
      <c r="A21" s="17" t="str">
        <f>'FG TYPE'!B9</f>
        <v>W01-04040011-Y</v>
      </c>
      <c r="B21" s="17" t="str">
        <f>'FG TYPE'!C9</f>
        <v>0,080 T</v>
      </c>
      <c r="C21" s="32">
        <v>0</v>
      </c>
      <c r="D21" s="253">
        <f>'Product Result'!$B$47</f>
        <v>86.139999999999986</v>
      </c>
      <c r="E21" s="253">
        <f t="shared" si="6"/>
        <v>86.139999999999986</v>
      </c>
      <c r="F21" s="171">
        <f>'Product Result'!$B$48</f>
        <v>0</v>
      </c>
      <c r="G21" s="171">
        <f>'Product Result'!$B$50</f>
        <v>0</v>
      </c>
      <c r="H21" s="172"/>
      <c r="I21" s="172"/>
      <c r="J21" s="173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</row>
    <row r="22" spans="1:56" s="174" customFormat="1" ht="15.75" customHeight="1">
      <c r="A22" s="17" t="str">
        <f>'FG TYPE'!B10</f>
        <v>W01-04040013-Y</v>
      </c>
      <c r="B22" s="17" t="str">
        <f>'FG TYPE'!C10</f>
        <v>0,254 T</v>
      </c>
      <c r="C22" s="32">
        <v>0</v>
      </c>
      <c r="D22" s="253">
        <f>'Product Result'!$B$52</f>
        <v>0</v>
      </c>
      <c r="E22" s="253">
        <f t="shared" si="6"/>
        <v>0</v>
      </c>
      <c r="F22" s="171">
        <f>'Product Result'!$B$53</f>
        <v>0</v>
      </c>
      <c r="G22" s="171">
        <f>'Product Result'!$B$55</f>
        <v>0</v>
      </c>
      <c r="H22" s="172"/>
      <c r="I22" s="172"/>
      <c r="J22" s="173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</row>
    <row r="23" spans="1:56" s="174" customFormat="1" ht="15.75" customHeight="1">
      <c r="A23" s="17" t="str">
        <f>'FG TYPE'!B14</f>
        <v>W01-04040012</v>
      </c>
      <c r="B23" s="17" t="str">
        <f>'FG TYPE'!C14</f>
        <v>0,100 T</v>
      </c>
      <c r="C23" s="32">
        <v>0</v>
      </c>
      <c r="D23" s="253">
        <f>'Product Result'!$B$57</f>
        <v>111.14</v>
      </c>
      <c r="E23" s="253">
        <f t="shared" si="6"/>
        <v>111.14</v>
      </c>
      <c r="F23" s="171">
        <f>'Product Result'!$B$58</f>
        <v>0</v>
      </c>
      <c r="G23" s="171">
        <f>'Product Result'!$B$60</f>
        <v>0</v>
      </c>
      <c r="H23" s="172"/>
      <c r="I23" s="172"/>
      <c r="J23" s="173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</row>
    <row r="24" spans="1:56" s="174" customFormat="1" ht="15.75" customHeight="1">
      <c r="A24" s="17" t="str">
        <f>'FG TYPE'!B11</f>
        <v>W01-04040015</v>
      </c>
      <c r="B24" s="17" t="str">
        <f>'FG TYPE'!C11</f>
        <v>0,127 T</v>
      </c>
      <c r="C24" s="32">
        <v>0</v>
      </c>
      <c r="D24" s="253">
        <f>'Product Result'!B62</f>
        <v>187.10000000000002</v>
      </c>
      <c r="E24" s="253">
        <f t="shared" si="6"/>
        <v>187.10000000000002</v>
      </c>
      <c r="F24" s="171">
        <f>'Product Result'!B63</f>
        <v>0</v>
      </c>
      <c r="G24" s="171">
        <f>'Product Result'!B65</f>
        <v>0</v>
      </c>
      <c r="H24" s="172"/>
      <c r="I24" s="172"/>
      <c r="J24" s="173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</row>
    <row r="25" spans="1:56" s="174" customFormat="1" ht="15.75" customHeight="1">
      <c r="A25" s="17" t="str">
        <f>'FG TYPE'!B13</f>
        <v>W01-04040004</v>
      </c>
      <c r="B25" s="17" t="str">
        <f>'FG TYPE'!C13</f>
        <v>0,160 T</v>
      </c>
      <c r="C25" s="32">
        <v>0</v>
      </c>
      <c r="D25" s="253">
        <f>'Product Result'!B67</f>
        <v>49.14</v>
      </c>
      <c r="E25" s="253">
        <f t="shared" si="6"/>
        <v>49.14</v>
      </c>
      <c r="F25" s="171">
        <f>'Product Result'!B68</f>
        <v>0</v>
      </c>
      <c r="G25" s="171">
        <f>'Product Result'!B70</f>
        <v>0</v>
      </c>
      <c r="H25" s="172"/>
      <c r="I25" s="172"/>
      <c r="J25" s="17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</row>
    <row r="26" spans="1:56" s="174" customFormat="1" ht="15.75" customHeight="1">
      <c r="A26" s="17"/>
      <c r="B26" s="17"/>
      <c r="C26" s="32"/>
      <c r="D26" s="253"/>
      <c r="E26" s="253"/>
      <c r="F26" s="171"/>
      <c r="G26" s="171"/>
      <c r="H26" s="172"/>
      <c r="I26" s="172"/>
      <c r="J26" s="173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</row>
    <row r="27" spans="1:56" s="174" customFormat="1" ht="15.75" customHeight="1">
      <c r="A27" s="17" t="str">
        <f>'FG TYPE'!B21</f>
        <v>W03-71010060-Y</v>
      </c>
      <c r="B27" s="17" t="str">
        <f>'FG TYPE'!C21</f>
        <v>AY01</v>
      </c>
      <c r="C27" s="32">
        <v>0</v>
      </c>
      <c r="D27" s="170">
        <f>'Product Result'!$B$72</f>
        <v>0</v>
      </c>
      <c r="E27" s="170">
        <f t="shared" ref="E27:E33" si="7">D27-C27</f>
        <v>0</v>
      </c>
      <c r="F27" s="171">
        <f>'Product Result'!$B$73</f>
        <v>0</v>
      </c>
      <c r="G27" s="171">
        <f>'Product Result'!$B$75</f>
        <v>0</v>
      </c>
      <c r="H27" s="172"/>
      <c r="I27" s="172"/>
      <c r="J27" s="173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</row>
    <row r="28" spans="1:56" s="174" customFormat="1" ht="15.75" customHeight="1">
      <c r="A28" s="17" t="str">
        <f>'FG TYPE'!B22</f>
        <v>W03-71010061-Y</v>
      </c>
      <c r="B28" s="17" t="str">
        <f>'FG TYPE'!C22</f>
        <v>AX88</v>
      </c>
      <c r="C28" s="32">
        <v>0</v>
      </c>
      <c r="D28" s="170">
        <f>'Product Result'!$B$77</f>
        <v>64727</v>
      </c>
      <c r="E28" s="170">
        <f t="shared" si="7"/>
        <v>64727</v>
      </c>
      <c r="F28" s="171">
        <f>'Product Result'!$B$78</f>
        <v>0</v>
      </c>
      <c r="G28" s="171">
        <f>'Product Result'!$B$80</f>
        <v>0</v>
      </c>
      <c r="H28" s="172"/>
      <c r="I28" s="172"/>
      <c r="J28" s="173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</row>
    <row r="29" spans="1:56" s="174" customFormat="1" ht="15.75" customHeight="1">
      <c r="A29" s="17" t="str">
        <f>'FG TYPE'!B23</f>
        <v>W03-25040027-Y</v>
      </c>
      <c r="B29" s="17" t="str">
        <f>'FG TYPE'!C23</f>
        <v>28#*2C+24#*2C+AL+D+</v>
      </c>
      <c r="C29" s="32">
        <v>0</v>
      </c>
      <c r="D29" s="170">
        <f>'Product Result'!$B$82</f>
        <v>0</v>
      </c>
      <c r="E29" s="170">
        <f t="shared" si="7"/>
        <v>0</v>
      </c>
      <c r="F29" s="171">
        <f>'Product Result'!$B$83</f>
        <v>0</v>
      </c>
      <c r="G29" s="171">
        <f>'Product Result'!$B$85</f>
        <v>0</v>
      </c>
      <c r="H29" s="172"/>
      <c r="I29" s="172"/>
      <c r="J29" s="173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</row>
    <row r="30" spans="1:56" s="174" customFormat="1" ht="15.75" customHeight="1">
      <c r="A30" s="17" t="str">
        <f>'FG TYPE'!B24</f>
        <v>W03-25040028-Y</v>
      </c>
      <c r="B30" s="17" t="str">
        <f>'FG TYPE'!C24</f>
        <v>28#*2C+24#*2C+AL+D+</v>
      </c>
      <c r="C30" s="32">
        <v>0</v>
      </c>
      <c r="D30" s="170">
        <f>'Product Result'!$B$87</f>
        <v>9348</v>
      </c>
      <c r="E30" s="170">
        <f t="shared" si="7"/>
        <v>9348</v>
      </c>
      <c r="F30" s="171">
        <f>'Product Result'!$B$88</f>
        <v>0</v>
      </c>
      <c r="G30" s="171">
        <f>'Product Result'!$B$90</f>
        <v>0</v>
      </c>
      <c r="H30" s="172"/>
      <c r="I30" s="172"/>
      <c r="J30" s="173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</row>
    <row r="31" spans="1:56" s="174" customFormat="1" ht="15.75" customHeight="1">
      <c r="A31" s="17" t="str">
        <f>'FG TYPE'!B25</f>
        <v>W03-25040029-Y</v>
      </c>
      <c r="B31" s="17" t="str">
        <f>'FG TYPE'!C25</f>
        <v>28#*2C+24#*2C+AL+D+</v>
      </c>
      <c r="C31" s="32">
        <v>0</v>
      </c>
      <c r="D31" s="170">
        <f>'Product Result'!B92</f>
        <v>0</v>
      </c>
      <c r="E31" s="170">
        <f>D31-C31</f>
        <v>0</v>
      </c>
      <c r="F31" s="171">
        <f>'Product Result'!B93</f>
        <v>0</v>
      </c>
      <c r="G31" s="171">
        <f>'Product Result'!B95</f>
        <v>0</v>
      </c>
      <c r="H31" s="172"/>
      <c r="I31" s="172"/>
      <c r="J31" s="173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</row>
    <row r="32" spans="1:56" s="174" customFormat="1" ht="15.75" customHeight="1">
      <c r="A32" s="17" t="str">
        <f>'FG TYPE'!B26</f>
        <v>W03-25040030-Y</v>
      </c>
      <c r="B32" s="17" t="str">
        <f>'FG TYPE'!C26</f>
        <v>28#*2C+24#*2C+AL+D+</v>
      </c>
      <c r="C32" s="32">
        <v>0</v>
      </c>
      <c r="D32" s="170">
        <f>'Product Result'!$B$97</f>
        <v>0</v>
      </c>
      <c r="E32" s="170">
        <f t="shared" si="7"/>
        <v>0</v>
      </c>
      <c r="F32" s="171">
        <f>'Product Result'!$B$98</f>
        <v>0</v>
      </c>
      <c r="G32" s="171">
        <f>'Product Result'!$B$100</f>
        <v>0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</row>
    <row r="33" spans="1:56" s="174" customFormat="1" ht="15.75" customHeight="1">
      <c r="A33" s="17" t="str">
        <f>'FG TYPE'!B27</f>
        <v>W03-25040031-Y</v>
      </c>
      <c r="B33" s="17" t="str">
        <f>'FG TYPE'!C27</f>
        <v>28#*2C+24#*2C+AL+D+</v>
      </c>
      <c r="C33" s="32">
        <v>0</v>
      </c>
      <c r="D33" s="170">
        <f>'Product Result'!$B$102</f>
        <v>0</v>
      </c>
      <c r="E33" s="170">
        <f t="shared" si="7"/>
        <v>0</v>
      </c>
      <c r="F33" s="171">
        <f>'Product Result'!$B$103</f>
        <v>0</v>
      </c>
      <c r="G33" s="171">
        <f>'Product Result'!B105</f>
        <v>0</v>
      </c>
      <c r="H33" s="172"/>
      <c r="I33" s="172"/>
      <c r="J33" s="173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</row>
    <row r="34" spans="1:56" s="174" customFormat="1" ht="15.75" customHeight="1">
      <c r="A34" s="17" t="str">
        <f>'FG TYPE'!B28</f>
        <v>W03-25040032-Y</v>
      </c>
      <c r="B34" s="17" t="str">
        <f>'FG TYPE'!C28</f>
        <v>28#*2C+24#*2C+AL+D+</v>
      </c>
      <c r="C34" s="32">
        <v>0</v>
      </c>
      <c r="D34" s="170">
        <f>'Product Result'!B107</f>
        <v>0</v>
      </c>
      <c r="E34" s="170">
        <f t="shared" ref="E34:E48" si="8">D34-C34</f>
        <v>0</v>
      </c>
      <c r="F34" s="171">
        <f>'Product Result'!B108</f>
        <v>0</v>
      </c>
      <c r="G34" s="171">
        <f>'Product Result'!B110</f>
        <v>0</v>
      </c>
      <c r="H34" s="172"/>
      <c r="I34" s="172"/>
      <c r="J34" s="173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</row>
    <row r="35" spans="1:56" ht="15.75" customHeight="1">
      <c r="A35" s="17" t="str">
        <f>'FG TYPE'!B29</f>
        <v>W03-25040033-Y</v>
      </c>
      <c r="B35" s="17" t="str">
        <f>'FG TYPE'!C29</f>
        <v>28#*2C+24#*2C+AL+D+</v>
      </c>
      <c r="C35" s="32">
        <v>0</v>
      </c>
      <c r="D35" s="32">
        <f>'Product Result'!B112</f>
        <v>24984</v>
      </c>
      <c r="E35" s="32">
        <f t="shared" si="8"/>
        <v>24984</v>
      </c>
      <c r="F35" s="15">
        <f>'Product Result'!B113</f>
        <v>0</v>
      </c>
      <c r="G35" s="15">
        <f>'Product Result'!B115</f>
        <v>0</v>
      </c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 t="str">
        <f>'FG TYPE'!B30</f>
        <v>W03-25040034-Y</v>
      </c>
      <c r="B36" s="17" t="str">
        <f>'FG TYPE'!C30</f>
        <v>28#*2C+24#*2C+AL+D+</v>
      </c>
      <c r="C36" s="32">
        <v>0</v>
      </c>
      <c r="D36" s="32">
        <f>'Product Result'!B117</f>
        <v>16885</v>
      </c>
      <c r="E36" s="32">
        <f t="shared" si="8"/>
        <v>16885</v>
      </c>
      <c r="F36" s="15">
        <f>'Product Result'!B118</f>
        <v>0</v>
      </c>
      <c r="G36" s="15">
        <f>'Product Result'!B120</f>
        <v>0</v>
      </c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17" t="str">
        <f>'FG TYPE'!B31</f>
        <v>W03-25040035-Y</v>
      </c>
      <c r="B37" s="17" t="str">
        <f>'FG TYPE'!C31</f>
        <v>28#*2C+24#*2C+AL+D+</v>
      </c>
      <c r="C37" s="32">
        <v>0</v>
      </c>
      <c r="D37" s="32">
        <f>'Product Result'!B122</f>
        <v>3352</v>
      </c>
      <c r="E37" s="32">
        <f t="shared" si="8"/>
        <v>3352</v>
      </c>
      <c r="F37" s="15">
        <f>'Product Result'!B123</f>
        <v>0</v>
      </c>
      <c r="G37" s="15">
        <f>'Product Result'!B125</f>
        <v>0</v>
      </c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17" t="str">
        <f>'FG TYPE'!B32</f>
        <v>W03-25040036-Y</v>
      </c>
      <c r="B38" s="17" t="str">
        <f>'FG TYPE'!C32</f>
        <v>28#*2C+28#*2C+AL+D+</v>
      </c>
      <c r="C38" s="32">
        <v>0</v>
      </c>
      <c r="D38" s="32">
        <f>'Product Result'!B127</f>
        <v>0</v>
      </c>
      <c r="E38" s="32">
        <f t="shared" si="8"/>
        <v>0</v>
      </c>
      <c r="F38" s="15">
        <f>'Product Result'!B128</f>
        <v>0</v>
      </c>
      <c r="G38" s="15">
        <f>'Product Result'!B130</f>
        <v>0</v>
      </c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17" t="str">
        <f>'FG TYPE'!B33</f>
        <v>W03-25040037-Y</v>
      </c>
      <c r="B39" s="17" t="str">
        <f>'FG TYPE'!C33</f>
        <v>28#*2C+28#*2C+AL+D+</v>
      </c>
      <c r="C39" s="32">
        <v>0</v>
      </c>
      <c r="D39" s="32">
        <f>'Product Result'!B132</f>
        <v>0</v>
      </c>
      <c r="E39" s="32">
        <f t="shared" si="8"/>
        <v>0</v>
      </c>
      <c r="F39" s="15">
        <f>'Product Result'!B133</f>
        <v>0</v>
      </c>
      <c r="G39" s="15">
        <f>'Product Result'!B135</f>
        <v>0</v>
      </c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17" t="str">
        <f>'FG TYPE'!B34</f>
        <v>W03-25040038-Y</v>
      </c>
      <c r="B40" s="17" t="str">
        <f>'FG TYPE'!C34</f>
        <v>28#*2C+28#*2C+AL+D+</v>
      </c>
      <c r="C40" s="32">
        <v>0</v>
      </c>
      <c r="D40" s="32">
        <f>'Product Result'!$B$137</f>
        <v>11000</v>
      </c>
      <c r="E40" s="32">
        <f t="shared" si="8"/>
        <v>11000</v>
      </c>
      <c r="F40" s="15">
        <f>'Product Result'!B138</f>
        <v>0</v>
      </c>
      <c r="G40" s="15">
        <f>'Product Result'!$B$140</f>
        <v>0</v>
      </c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.75" customHeight="1">
      <c r="A41" s="17" t="str">
        <f>'FG TYPE'!B35</f>
        <v>W03-25040039-Y</v>
      </c>
      <c r="B41" s="17" t="str">
        <f>'FG TYPE'!C35</f>
        <v>28#*2C+28#*2C+AL+D+</v>
      </c>
      <c r="C41" s="32">
        <v>0</v>
      </c>
      <c r="D41" s="32">
        <f>'Product Result'!$B$142</f>
        <v>370</v>
      </c>
      <c r="E41" s="32">
        <f t="shared" si="8"/>
        <v>370</v>
      </c>
      <c r="F41" s="15">
        <f>'Product Result'!B143</f>
        <v>0</v>
      </c>
      <c r="G41" s="15">
        <f>'Product Result'!$B$145</f>
        <v>0</v>
      </c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17" t="str">
        <f>'FG TYPE'!B36</f>
        <v>W03-25040040-Y</v>
      </c>
      <c r="B42" s="17" t="str">
        <f>'FG TYPE'!C36</f>
        <v>28#*2C+28#*2C+AL+D+</v>
      </c>
      <c r="C42" s="32">
        <v>0</v>
      </c>
      <c r="D42" s="32">
        <f>'Product Result'!B147</f>
        <v>0</v>
      </c>
      <c r="E42" s="32">
        <f t="shared" si="8"/>
        <v>0</v>
      </c>
      <c r="F42" s="15">
        <f>'Product Result'!$B$148</f>
        <v>0</v>
      </c>
      <c r="G42" s="15">
        <f>'Product Result'!B150</f>
        <v>0</v>
      </c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.75" customHeight="1">
      <c r="A43" s="17" t="str">
        <f>'FG TYPE'!B37</f>
        <v>W03-00040033-Y</v>
      </c>
      <c r="B43" s="17" t="str">
        <f>'FG TYPE'!C37</f>
        <v>MM38 / MP98</v>
      </c>
      <c r="C43" s="32">
        <v>0</v>
      </c>
      <c r="D43" s="32">
        <f>'Product Result'!B152</f>
        <v>261514</v>
      </c>
      <c r="E43" s="32">
        <f t="shared" si="8"/>
        <v>261514</v>
      </c>
      <c r="F43" s="15">
        <f>'Product Result'!B153</f>
        <v>0</v>
      </c>
      <c r="G43" s="15">
        <f>'Product Result'!B155</f>
        <v>0</v>
      </c>
      <c r="H43" s="25"/>
      <c r="I43" s="25"/>
      <c r="J43" s="10"/>
      <c r="K43" s="25"/>
      <c r="L43" s="25"/>
      <c r="M43" s="25"/>
      <c r="N43" s="25"/>
      <c r="O43" s="25"/>
      <c r="P43" s="25"/>
      <c r="Q43" s="25"/>
      <c r="BD43" s="25"/>
    </row>
    <row r="44" spans="1:56" ht="15.75" customHeight="1">
      <c r="A44" s="272" t="s">
        <v>129</v>
      </c>
      <c r="B44" s="272" t="s">
        <v>131</v>
      </c>
      <c r="C44" s="32">
        <v>0</v>
      </c>
      <c r="D44" s="32">
        <f>'Product Result'!B157</f>
        <v>338434</v>
      </c>
      <c r="E44" s="32">
        <f t="shared" si="8"/>
        <v>338434</v>
      </c>
      <c r="F44" s="15">
        <f>'Product Result'!B158</f>
        <v>0</v>
      </c>
      <c r="G44" s="15">
        <f>'Product Result'!B160</f>
        <v>0</v>
      </c>
      <c r="H44" s="25"/>
      <c r="I44" s="25"/>
      <c r="J44" s="10"/>
      <c r="K44" s="25"/>
      <c r="L44" s="25"/>
      <c r="M44" s="25"/>
      <c r="N44" s="25"/>
      <c r="O44" s="25"/>
      <c r="P44" s="25"/>
      <c r="Q44" s="25"/>
      <c r="BD44" s="25"/>
    </row>
    <row r="45" spans="1:56" ht="15.75" customHeight="1">
      <c r="A45" s="277" t="s">
        <v>140</v>
      </c>
      <c r="B45" s="277" t="s">
        <v>148</v>
      </c>
      <c r="C45" s="32">
        <v>0</v>
      </c>
      <c r="D45" s="32">
        <f>'Product Result'!B162</f>
        <v>42057</v>
      </c>
      <c r="E45" s="32">
        <f t="shared" si="8"/>
        <v>42057</v>
      </c>
      <c r="F45" s="15">
        <f>'Product Result'!B163</f>
        <v>0</v>
      </c>
      <c r="G45" s="15">
        <f>'Product Result'!B165</f>
        <v>0</v>
      </c>
      <c r="H45" s="25"/>
      <c r="I45" s="25"/>
      <c r="J45" s="10"/>
      <c r="K45" s="25"/>
      <c r="L45" s="25"/>
      <c r="M45" s="25"/>
      <c r="N45" s="25"/>
      <c r="O45" s="25"/>
      <c r="P45" s="25"/>
      <c r="Q45" s="25"/>
      <c r="BD45" s="25"/>
    </row>
    <row r="46" spans="1:56" ht="15.75" customHeight="1">
      <c r="A46" s="277" t="s">
        <v>142</v>
      </c>
      <c r="B46" s="277" t="s">
        <v>143</v>
      </c>
      <c r="C46" s="32">
        <v>0</v>
      </c>
      <c r="D46" s="32">
        <f>'Product Result'!B167</f>
        <v>0</v>
      </c>
      <c r="E46" s="32">
        <f t="shared" si="8"/>
        <v>0</v>
      </c>
      <c r="F46" s="15">
        <f>'Product Result'!B168</f>
        <v>0</v>
      </c>
      <c r="G46" s="15">
        <f>'Product Result'!B170</f>
        <v>0</v>
      </c>
      <c r="H46" s="25"/>
      <c r="I46" s="25"/>
      <c r="J46" s="10"/>
      <c r="K46" s="25"/>
      <c r="L46" s="25"/>
      <c r="M46" s="25"/>
      <c r="N46" s="25"/>
      <c r="O46" s="25"/>
      <c r="P46" s="25"/>
      <c r="Q46" s="25"/>
      <c r="BD46" s="25"/>
    </row>
    <row r="47" spans="1:56" ht="15.75" customHeight="1">
      <c r="A47" s="281" t="s">
        <v>161</v>
      </c>
      <c r="B47" s="281" t="s">
        <v>157</v>
      </c>
      <c r="C47" s="32">
        <v>0</v>
      </c>
      <c r="D47" s="284">
        <f>'Product Result'!B172</f>
        <v>202787</v>
      </c>
      <c r="E47" s="32">
        <f t="shared" si="8"/>
        <v>202787</v>
      </c>
      <c r="F47" s="285">
        <f>'Product Result'!B173</f>
        <v>0</v>
      </c>
      <c r="G47" s="285">
        <f>'Product Result'!B175</f>
        <v>0</v>
      </c>
      <c r="H47" s="25"/>
      <c r="I47" s="25"/>
      <c r="J47" s="10"/>
      <c r="K47" s="25"/>
      <c r="L47" s="25"/>
      <c r="M47" s="25"/>
      <c r="N47" s="25"/>
      <c r="O47" s="25"/>
      <c r="P47" s="25"/>
      <c r="Q47" s="25"/>
      <c r="BD47" s="25"/>
    </row>
    <row r="48" spans="1:56" ht="15.75" customHeight="1">
      <c r="A48" s="85" t="s">
        <v>162</v>
      </c>
      <c r="B48" s="86" t="s">
        <v>158</v>
      </c>
      <c r="C48" s="32">
        <v>0</v>
      </c>
      <c r="D48" s="284">
        <f>'Product Result'!B177</f>
        <v>3291</v>
      </c>
      <c r="E48" s="32">
        <f t="shared" si="8"/>
        <v>3291</v>
      </c>
      <c r="F48" s="285">
        <f>'Product Result'!B178</f>
        <v>0</v>
      </c>
      <c r="G48" s="285">
        <f>'Product Result'!B180</f>
        <v>0</v>
      </c>
      <c r="H48" s="25"/>
      <c r="I48" s="25"/>
      <c r="J48" s="10"/>
      <c r="K48" s="25"/>
      <c r="L48" s="25"/>
      <c r="M48" s="25"/>
      <c r="N48" s="25"/>
      <c r="O48" s="25"/>
      <c r="P48" s="25"/>
      <c r="Q48" s="25"/>
      <c r="BD48" s="25"/>
    </row>
    <row r="49" spans="1:56" ht="15.75" customHeight="1">
      <c r="A49" s="85"/>
      <c r="B49" s="86"/>
      <c r="C49" s="282"/>
      <c r="D49" s="283"/>
      <c r="E49" s="283"/>
      <c r="F49" s="199"/>
      <c r="G49" s="199"/>
      <c r="H49" s="25"/>
      <c r="I49" s="25"/>
      <c r="J49" s="10"/>
      <c r="K49" s="25"/>
      <c r="L49" s="25"/>
      <c r="M49" s="25"/>
      <c r="N49" s="25"/>
      <c r="O49" s="25"/>
      <c r="P49" s="25"/>
      <c r="Q49" s="25"/>
      <c r="BD49" s="25"/>
    </row>
    <row r="50" spans="1:56" ht="15.75" customHeight="1">
      <c r="A50" s="85"/>
      <c r="B50" s="86"/>
      <c r="C50" s="282"/>
      <c r="D50" s="283"/>
      <c r="E50" s="283"/>
      <c r="F50" s="199"/>
      <c r="G50" s="199"/>
      <c r="H50" s="25"/>
      <c r="I50" s="25"/>
      <c r="J50" s="10"/>
      <c r="K50" s="25"/>
      <c r="L50" s="25"/>
      <c r="M50" s="25"/>
      <c r="N50" s="25"/>
      <c r="O50" s="25"/>
      <c r="P50" s="25"/>
      <c r="Q50" s="25"/>
      <c r="BD50" s="25"/>
    </row>
    <row r="51" spans="1:56" ht="15.75" customHeight="1">
      <c r="A51" s="298" t="s">
        <v>166</v>
      </c>
      <c r="B51" s="254" t="s">
        <v>135</v>
      </c>
      <c r="C51" s="256">
        <f>SUM(C12:C17)</f>
        <v>0</v>
      </c>
      <c r="D51" s="269">
        <f>SUM(D12:D26)</f>
        <v>11830.46</v>
      </c>
      <c r="E51" s="257" t="s">
        <v>120</v>
      </c>
      <c r="F51" s="15"/>
      <c r="G51" s="15"/>
      <c r="H51" s="25"/>
      <c r="I51" s="25"/>
      <c r="J51" s="10"/>
      <c r="K51" s="25"/>
      <c r="L51" s="25"/>
      <c r="M51" s="25"/>
      <c r="N51" s="25"/>
      <c r="O51" s="25"/>
      <c r="P51" s="25"/>
      <c r="Q51" s="25"/>
      <c r="BD51" s="25"/>
    </row>
    <row r="52" spans="1:56" ht="15" customHeight="1">
      <c r="A52" s="299"/>
      <c r="B52" s="255" t="s">
        <v>136</v>
      </c>
      <c r="C52" s="21">
        <f>SUM(C27:C43)</f>
        <v>0</v>
      </c>
      <c r="D52" s="270">
        <f>SUM(D26:D50)</f>
        <v>978749</v>
      </c>
      <c r="E52" s="257" t="s">
        <v>121</v>
      </c>
      <c r="F52" s="271">
        <f>SUMIF('Job Number'!B:B, "Y01",'Job Number'!L:L)</f>
        <v>29206.929892258508</v>
      </c>
      <c r="G52" s="265" t="s">
        <v>120</v>
      </c>
      <c r="H52" s="5"/>
    </row>
    <row r="53" spans="1:56" ht="15" customHeight="1">
      <c r="A53" s="264"/>
      <c r="B53" s="261"/>
      <c r="C53" s="262"/>
      <c r="D53" s="262"/>
      <c r="E53" s="263"/>
      <c r="F53" s="5"/>
      <c r="G53" s="5"/>
      <c r="H53" s="5"/>
      <c r="I53" s="25"/>
      <c r="J53" s="25"/>
      <c r="K53" s="25"/>
      <c r="L53" s="25"/>
      <c r="M53" s="25"/>
      <c r="N53" s="25"/>
      <c r="O53" s="25"/>
      <c r="P53" s="25"/>
      <c r="Q53" s="25"/>
      <c r="BD53" s="25"/>
    </row>
    <row r="54" spans="1:56" ht="15" customHeight="1">
      <c r="A54" s="264"/>
      <c r="B54" s="261"/>
      <c r="C54" s="262"/>
      <c r="D54" s="262"/>
      <c r="E54" s="263"/>
      <c r="F54" s="5"/>
      <c r="G54" s="5"/>
      <c r="H54" s="5"/>
      <c r="I54" s="25"/>
      <c r="J54" s="25"/>
      <c r="K54" s="25"/>
      <c r="L54" s="25"/>
      <c r="M54" s="25"/>
      <c r="N54" s="25"/>
      <c r="O54" s="25"/>
      <c r="P54" s="25"/>
      <c r="Q54" s="25"/>
      <c r="BD54" s="25"/>
    </row>
    <row r="55" spans="1:56" ht="15" customHeight="1">
      <c r="D55" s="13"/>
      <c r="E55" s="25"/>
      <c r="F55" s="25"/>
      <c r="G55" s="25"/>
      <c r="H55" s="25"/>
      <c r="I55" s="25"/>
      <c r="J55" s="25"/>
      <c r="K55" s="1"/>
      <c r="L55" s="25"/>
      <c r="M55" s="25"/>
      <c r="N55" s="25"/>
      <c r="O55" s="25"/>
      <c r="P55" s="25"/>
      <c r="Q55" s="2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129" customFormat="1" ht="15.75" customHeight="1">
      <c r="A56" s="127" t="str">
        <f>A51</f>
        <v>02/01 ~ 02/31</v>
      </c>
      <c r="B56" s="157" t="str">
        <f t="shared" ref="B56:AD56" si="9">C1</f>
        <v>W01-03000027</v>
      </c>
      <c r="C56" s="157" t="str">
        <f t="shared" si="9"/>
        <v>W01-03000013</v>
      </c>
      <c r="D56" s="157" t="str">
        <f t="shared" si="9"/>
        <v>W01-03000026</v>
      </c>
      <c r="E56" s="157" t="str">
        <f t="shared" si="9"/>
        <v>W01-03000020</v>
      </c>
      <c r="F56" s="157" t="str">
        <f t="shared" si="9"/>
        <v>W01-03000004</v>
      </c>
      <c r="G56" s="157" t="str">
        <f t="shared" si="9"/>
        <v>W01-03000025</v>
      </c>
      <c r="H56" s="157" t="str">
        <f t="shared" si="9"/>
        <v>W01-04040001</v>
      </c>
      <c r="I56" s="157" t="str">
        <f t="shared" si="9"/>
        <v>W01-04040011-Y</v>
      </c>
      <c r="J56" s="157" t="str">
        <f t="shared" si="9"/>
        <v>W01-04040013-Y</v>
      </c>
      <c r="K56" s="157" t="str">
        <f t="shared" si="9"/>
        <v>W03-71010060-Y</v>
      </c>
      <c r="L56" s="157" t="str">
        <f t="shared" si="9"/>
        <v>W03-71010061-Y</v>
      </c>
      <c r="M56" s="157" t="str">
        <f t="shared" si="9"/>
        <v>W03-25040027-Y</v>
      </c>
      <c r="N56" s="157" t="str">
        <f t="shared" si="9"/>
        <v>W03-25040028-Y</v>
      </c>
      <c r="O56" s="157" t="str">
        <f t="shared" si="9"/>
        <v>W03-25040029-Y</v>
      </c>
      <c r="P56" s="157" t="str">
        <f t="shared" si="9"/>
        <v>W03-25040030-Y</v>
      </c>
      <c r="Q56" s="157" t="str">
        <f t="shared" si="9"/>
        <v>W03-25040031-Y</v>
      </c>
      <c r="R56" s="157" t="str">
        <f t="shared" si="9"/>
        <v>W03-25040032-Y</v>
      </c>
      <c r="S56" s="157" t="str">
        <f t="shared" si="9"/>
        <v>W03-25040033-Y</v>
      </c>
      <c r="T56" s="157" t="str">
        <f t="shared" si="9"/>
        <v>W03-25040034-Y</v>
      </c>
      <c r="U56" s="157" t="str">
        <f t="shared" si="9"/>
        <v>W03-25040035-Y</v>
      </c>
      <c r="V56" s="157" t="str">
        <f t="shared" si="9"/>
        <v>W03-25040036-Y</v>
      </c>
      <c r="W56" s="157" t="str">
        <f t="shared" si="9"/>
        <v>W03-25040037-Y</v>
      </c>
      <c r="X56" s="157" t="str">
        <f t="shared" si="9"/>
        <v>W03-25040038-Y</v>
      </c>
      <c r="Y56" s="157" t="str">
        <f t="shared" si="9"/>
        <v>W03-25040039-Y</v>
      </c>
      <c r="Z56" s="157" t="str">
        <f t="shared" si="9"/>
        <v>W03-25040040-Y</v>
      </c>
      <c r="AA56" s="157" t="str">
        <f t="shared" si="9"/>
        <v>W03-00040033-Y</v>
      </c>
      <c r="AB56" s="157" t="str">
        <f t="shared" si="9"/>
        <v>W03-25050003-Y</v>
      </c>
      <c r="AC56" s="122" t="str">
        <f t="shared" si="9"/>
        <v>W03-00030005-Y</v>
      </c>
      <c r="AD56" s="122" t="str">
        <f t="shared" si="9"/>
        <v>W03-27601194-Y</v>
      </c>
      <c r="AE56" s="123"/>
      <c r="AF56" s="123"/>
      <c r="AG56" s="123"/>
      <c r="AH56" s="125"/>
      <c r="AI56" s="123"/>
      <c r="AJ56" s="123"/>
      <c r="AK56" s="122"/>
      <c r="AL56" s="122"/>
      <c r="AM56" s="125"/>
      <c r="AN56" s="123"/>
      <c r="AO56" s="123"/>
      <c r="AP56" s="128"/>
      <c r="AQ56" s="128"/>
      <c r="AR56" s="128"/>
    </row>
    <row r="57" spans="1:56" ht="15.75" customHeight="1">
      <c r="A57" s="14" t="s">
        <v>7</v>
      </c>
      <c r="B57" s="32">
        <f>C12</f>
        <v>0</v>
      </c>
      <c r="C57" s="32">
        <f>C13</f>
        <v>0</v>
      </c>
      <c r="D57" s="32">
        <f>C14</f>
        <v>0</v>
      </c>
      <c r="E57" s="32">
        <f>C15</f>
        <v>0</v>
      </c>
      <c r="F57" s="32">
        <f>C16</f>
        <v>0</v>
      </c>
      <c r="G57" s="32">
        <f>C17</f>
        <v>0</v>
      </c>
      <c r="H57" s="32">
        <f>C20</f>
        <v>0</v>
      </c>
      <c r="I57" s="32">
        <f>C21</f>
        <v>0</v>
      </c>
      <c r="J57" s="32">
        <f>C22</f>
        <v>0</v>
      </c>
      <c r="K57" s="32">
        <f>C27</f>
        <v>0</v>
      </c>
      <c r="L57" s="32">
        <f>C28</f>
        <v>0</v>
      </c>
      <c r="M57" s="32">
        <f>C29</f>
        <v>0</v>
      </c>
      <c r="N57" s="32">
        <f>C30</f>
        <v>0</v>
      </c>
      <c r="O57" s="32">
        <f>C31</f>
        <v>0</v>
      </c>
      <c r="P57" s="73">
        <f>C32</f>
        <v>0</v>
      </c>
      <c r="Q57" s="32">
        <f>C33</f>
        <v>0</v>
      </c>
      <c r="R57" s="73">
        <f>C34</f>
        <v>0</v>
      </c>
      <c r="S57" s="73">
        <f>C35</f>
        <v>0</v>
      </c>
      <c r="T57" s="95">
        <f>C36</f>
        <v>0</v>
      </c>
      <c r="U57" s="95">
        <f>C37</f>
        <v>0</v>
      </c>
      <c r="V57" s="139">
        <f>C38</f>
        <v>0</v>
      </c>
      <c r="W57" s="139"/>
      <c r="X57" s="139">
        <f>C40</f>
        <v>0</v>
      </c>
      <c r="Y57" s="140">
        <f>C41</f>
        <v>0</v>
      </c>
      <c r="Z57" s="140">
        <f>C42</f>
        <v>0</v>
      </c>
      <c r="AA57" s="140">
        <f>C43</f>
        <v>0</v>
      </c>
      <c r="AB57" s="140">
        <f>C44</f>
        <v>0</v>
      </c>
      <c r="AC57" s="140">
        <f>C45</f>
        <v>0</v>
      </c>
      <c r="AD57" s="140">
        <f>C46</f>
        <v>0</v>
      </c>
      <c r="AE57" s="140"/>
      <c r="AF57" s="141"/>
      <c r="AG57" s="140"/>
      <c r="AH57" s="140"/>
      <c r="AI57" s="140"/>
      <c r="AJ57" s="73"/>
      <c r="AK57" s="73"/>
      <c r="AL57" s="73"/>
      <c r="AM57" s="73"/>
      <c r="AN57" s="73"/>
      <c r="AO57" s="73" t="e">
        <f>#REF!</f>
        <v>#REF!</v>
      </c>
      <c r="AP57" s="73" t="e">
        <f>#REF!</f>
        <v>#REF!</v>
      </c>
      <c r="AQ57" s="73" t="e">
        <f>#REF!</f>
        <v>#REF!</v>
      </c>
      <c r="AR57" s="73" t="e">
        <f>#REF!</f>
        <v>#REF!</v>
      </c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5.75" customHeight="1">
      <c r="A58" s="14" t="s">
        <v>8</v>
      </c>
      <c r="B58" s="250">
        <f>D12</f>
        <v>1.94</v>
      </c>
      <c r="C58" s="250">
        <f>D13</f>
        <v>0</v>
      </c>
      <c r="D58" s="250">
        <f>D14</f>
        <v>0</v>
      </c>
      <c r="E58" s="250">
        <f>D15</f>
        <v>1608.2200000000003</v>
      </c>
      <c r="F58" s="250">
        <f>D16</f>
        <v>8113.9600000000009</v>
      </c>
      <c r="G58" s="250">
        <f>D17</f>
        <v>0</v>
      </c>
      <c r="H58" s="250">
        <f>D20</f>
        <v>1672.8200000000002</v>
      </c>
      <c r="I58" s="250">
        <f>D21</f>
        <v>86.139999999999986</v>
      </c>
      <c r="J58" s="250">
        <f>D22</f>
        <v>0</v>
      </c>
      <c r="K58" s="47">
        <f>D27</f>
        <v>0</v>
      </c>
      <c r="L58" s="32">
        <f>D28</f>
        <v>64727</v>
      </c>
      <c r="M58" s="47">
        <f>D29</f>
        <v>0</v>
      </c>
      <c r="N58" s="32">
        <f>D30</f>
        <v>9348</v>
      </c>
      <c r="O58" s="32">
        <f>D31</f>
        <v>0</v>
      </c>
      <c r="P58" s="73">
        <f>D32</f>
        <v>0</v>
      </c>
      <c r="Q58" s="32">
        <f>D33</f>
        <v>0</v>
      </c>
      <c r="R58" s="73">
        <f>D34</f>
        <v>0</v>
      </c>
      <c r="S58" s="73">
        <f>D35</f>
        <v>24984</v>
      </c>
      <c r="T58" s="73">
        <f>D36</f>
        <v>16885</v>
      </c>
      <c r="U58" s="73">
        <f>D37</f>
        <v>3352</v>
      </c>
      <c r="V58" s="73">
        <f>D38</f>
        <v>0</v>
      </c>
      <c r="W58" s="73">
        <f>D39</f>
        <v>0</v>
      </c>
      <c r="X58" s="73">
        <f>D40</f>
        <v>11000</v>
      </c>
      <c r="Y58" s="73">
        <f>D41</f>
        <v>370</v>
      </c>
      <c r="Z58" s="73">
        <f>D42</f>
        <v>0</v>
      </c>
      <c r="AA58" s="73">
        <f>D43</f>
        <v>261514</v>
      </c>
      <c r="AB58" s="73">
        <f>D44</f>
        <v>338434</v>
      </c>
      <c r="AC58" s="73">
        <f>D45</f>
        <v>42057</v>
      </c>
      <c r="AD58" s="73">
        <f>D46</f>
        <v>0</v>
      </c>
      <c r="AE58" s="73"/>
      <c r="AF58" s="136"/>
      <c r="AG58" s="73"/>
      <c r="AH58" s="73"/>
      <c r="AI58" s="73"/>
      <c r="AJ58" s="73"/>
      <c r="AK58" s="73"/>
      <c r="AL58" s="73"/>
      <c r="AM58" s="73"/>
      <c r="AN58" s="73"/>
      <c r="AO58" s="73" t="e">
        <f>#REF!</f>
        <v>#REF!</v>
      </c>
      <c r="AP58" s="73" t="e">
        <f>#REF!</f>
        <v>#REF!</v>
      </c>
      <c r="AQ58" s="73" t="e">
        <f>#REF!</f>
        <v>#REF!</v>
      </c>
      <c r="AR58" s="136" t="e">
        <f>#REF!</f>
        <v>#REF!</v>
      </c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>
      <c r="A59" s="14" t="s">
        <v>9</v>
      </c>
      <c r="B59" s="250">
        <f>E12</f>
        <v>1.94</v>
      </c>
      <c r="C59" s="250">
        <f>E13</f>
        <v>0</v>
      </c>
      <c r="D59" s="250">
        <f>E14</f>
        <v>0</v>
      </c>
      <c r="E59" s="250">
        <f>E15</f>
        <v>1608.2200000000003</v>
      </c>
      <c r="F59" s="250">
        <f>E16</f>
        <v>8113.9600000000009</v>
      </c>
      <c r="G59" s="251">
        <f>E17</f>
        <v>0</v>
      </c>
      <c r="H59" s="251">
        <f>E20</f>
        <v>1672.8200000000002</v>
      </c>
      <c r="I59" s="251">
        <f>E21</f>
        <v>86.139999999999986</v>
      </c>
      <c r="J59" s="250">
        <f>E22</f>
        <v>0</v>
      </c>
      <c r="K59" s="32">
        <f>E27</f>
        <v>0</v>
      </c>
      <c r="L59" s="47">
        <f>E28</f>
        <v>64727</v>
      </c>
      <c r="M59" s="32">
        <f>E29</f>
        <v>0</v>
      </c>
      <c r="N59" s="32">
        <f>E30</f>
        <v>9348</v>
      </c>
      <c r="O59" s="32">
        <f>E31</f>
        <v>0</v>
      </c>
      <c r="P59" s="73">
        <f>E32</f>
        <v>0</v>
      </c>
      <c r="Q59" s="32">
        <f>D33</f>
        <v>0</v>
      </c>
      <c r="R59" s="73">
        <f>E34</f>
        <v>0</v>
      </c>
      <c r="S59" s="73">
        <f>E35</f>
        <v>24984</v>
      </c>
      <c r="T59" s="73">
        <f>E36</f>
        <v>16885</v>
      </c>
      <c r="U59" s="73">
        <f>E37</f>
        <v>3352</v>
      </c>
      <c r="V59" s="73">
        <f>E38</f>
        <v>0</v>
      </c>
      <c r="W59" s="73">
        <f>E39</f>
        <v>0</v>
      </c>
      <c r="X59" s="73">
        <f>E40</f>
        <v>11000</v>
      </c>
      <c r="Y59" s="73">
        <f>E41</f>
        <v>370</v>
      </c>
      <c r="Z59" s="73">
        <f>E42</f>
        <v>0</v>
      </c>
      <c r="AA59" s="73">
        <f>E43</f>
        <v>261514</v>
      </c>
      <c r="AB59" s="73">
        <f>E44</f>
        <v>338434</v>
      </c>
      <c r="AC59" s="73">
        <f>E45</f>
        <v>42057</v>
      </c>
      <c r="AD59" s="73">
        <f>E46</f>
        <v>0</v>
      </c>
      <c r="AE59" s="73"/>
      <c r="AF59" s="136"/>
      <c r="AG59" s="73"/>
      <c r="AH59" s="73"/>
      <c r="AI59" s="73"/>
      <c r="AJ59" s="73"/>
      <c r="AK59" s="73"/>
      <c r="AL59" s="73"/>
      <c r="AM59" s="73"/>
      <c r="AN59" s="73"/>
      <c r="AO59" s="73" t="e">
        <f>#REF!</f>
        <v>#REF!</v>
      </c>
      <c r="AP59" s="73" t="e">
        <f>#REF!</f>
        <v>#REF!</v>
      </c>
      <c r="AQ59" s="73" t="e">
        <f>#REF!</f>
        <v>#REF!</v>
      </c>
      <c r="AR59" s="135" t="e">
        <f>#REF!</f>
        <v>#REF!</v>
      </c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>
      <c r="A60" s="14" t="s">
        <v>10</v>
      </c>
      <c r="B60" s="15">
        <f>F12</f>
        <v>0</v>
      </c>
      <c r="C60" s="15">
        <f>F13</f>
        <v>0</v>
      </c>
      <c r="D60" s="15">
        <f>F14</f>
        <v>0</v>
      </c>
      <c r="E60" s="15">
        <f>F15</f>
        <v>0</v>
      </c>
      <c r="F60" s="15">
        <f>F16</f>
        <v>0</v>
      </c>
      <c r="G60" s="15">
        <f>F17</f>
        <v>0</v>
      </c>
      <c r="H60" s="15">
        <f>F20</f>
        <v>0</v>
      </c>
      <c r="I60" s="15">
        <f>F21</f>
        <v>0</v>
      </c>
      <c r="J60" s="15">
        <f>F22</f>
        <v>0</v>
      </c>
      <c r="K60" s="48">
        <f>F27</f>
        <v>0</v>
      </c>
      <c r="L60" s="15">
        <f>F28</f>
        <v>0</v>
      </c>
      <c r="M60" s="48">
        <f>F29</f>
        <v>0</v>
      </c>
      <c r="N60" s="15">
        <f>F30</f>
        <v>0</v>
      </c>
      <c r="O60" s="15">
        <f>F31</f>
        <v>0</v>
      </c>
      <c r="P60" s="74">
        <f>F32</f>
        <v>0</v>
      </c>
      <c r="Q60" s="74">
        <f>F33</f>
        <v>0</v>
      </c>
      <c r="R60" s="74">
        <f>F34</f>
        <v>0</v>
      </c>
      <c r="S60" s="74">
        <f>F35</f>
        <v>0</v>
      </c>
      <c r="T60" s="74">
        <f>F36</f>
        <v>0</v>
      </c>
      <c r="U60" s="74">
        <f>F37</f>
        <v>0</v>
      </c>
      <c r="V60" s="74">
        <f>F38</f>
        <v>0</v>
      </c>
      <c r="W60" s="74">
        <f>F39</f>
        <v>0</v>
      </c>
      <c r="X60" s="74">
        <f>F40</f>
        <v>0</v>
      </c>
      <c r="Y60" s="74">
        <f>F41</f>
        <v>0</v>
      </c>
      <c r="Z60" s="74">
        <f>F42</f>
        <v>0</v>
      </c>
      <c r="AA60" s="74">
        <f>F43</f>
        <v>0</v>
      </c>
      <c r="AB60" s="74">
        <f>F44</f>
        <v>0</v>
      </c>
      <c r="AC60" s="74">
        <f>F45</f>
        <v>0</v>
      </c>
      <c r="AD60" s="74">
        <f>F46</f>
        <v>0</v>
      </c>
      <c r="AE60" s="74"/>
      <c r="AF60" s="137"/>
      <c r="AG60" s="74"/>
      <c r="AH60" s="74"/>
      <c r="AI60" s="74"/>
      <c r="AJ60" s="74"/>
      <c r="AK60" s="74"/>
      <c r="AL60" s="74"/>
      <c r="AM60" s="74"/>
      <c r="AN60" s="74"/>
      <c r="AO60" s="74" t="e">
        <f>#REF!</f>
        <v>#REF!</v>
      </c>
      <c r="AP60" s="74" t="e">
        <f>#REF!</f>
        <v>#REF!</v>
      </c>
      <c r="AQ60" s="74" t="e">
        <f>#REF!</f>
        <v>#REF!</v>
      </c>
      <c r="AR60" s="74" t="e">
        <f>#REF!</f>
        <v>#REF!</v>
      </c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>
      <c r="A61" s="14" t="s">
        <v>11</v>
      </c>
      <c r="B61" s="16">
        <f>'Product Result'!$B$4</f>
        <v>0</v>
      </c>
      <c r="C61" s="16">
        <f>'Product Result'!B9</f>
        <v>0</v>
      </c>
      <c r="D61" s="44">
        <f>'Product Result'!B14</f>
        <v>0</v>
      </c>
      <c r="E61" s="32">
        <f>'Product Result'!B19</f>
        <v>0</v>
      </c>
      <c r="F61" s="32">
        <f>'Product Result'!B24</f>
        <v>0</v>
      </c>
      <c r="G61" s="32">
        <f>'Product Result'!B29</f>
        <v>0</v>
      </c>
      <c r="H61" s="32">
        <f>'Product Result'!B44</f>
        <v>0</v>
      </c>
      <c r="I61" s="32">
        <f>'Product Result'!B49</f>
        <v>0</v>
      </c>
      <c r="J61" s="32">
        <f>'Product Result'!B54</f>
        <v>0</v>
      </c>
      <c r="K61" s="32">
        <f>'Product Result'!B74</f>
        <v>0</v>
      </c>
      <c r="L61" s="32">
        <f>'Product Result'!B79</f>
        <v>0</v>
      </c>
      <c r="M61" s="32">
        <f>'Product Result'!B84</f>
        <v>0</v>
      </c>
      <c r="N61" s="32">
        <f>'Product Result'!B89</f>
        <v>0</v>
      </c>
      <c r="O61" s="14">
        <f>'Product Result'!B94</f>
        <v>0</v>
      </c>
      <c r="P61" s="72">
        <f>'Product Result'!B99</f>
        <v>0</v>
      </c>
      <c r="Q61" s="14">
        <f>'Product Result'!B104</f>
        <v>0</v>
      </c>
      <c r="R61" s="72">
        <f>'Product Result'!B109</f>
        <v>0</v>
      </c>
      <c r="S61" s="72">
        <f>'Product Result'!B114</f>
        <v>0</v>
      </c>
      <c r="T61" s="72">
        <f>'Product Result'!B119</f>
        <v>0</v>
      </c>
      <c r="U61" s="72">
        <f>'Product Result'!B124</f>
        <v>0</v>
      </c>
      <c r="V61" s="142">
        <f>'Product Result'!B129</f>
        <v>0</v>
      </c>
      <c r="W61" s="72">
        <f>'Product Result'!B134</f>
        <v>0</v>
      </c>
      <c r="X61" s="72">
        <f>'Product Result'!B139</f>
        <v>0</v>
      </c>
      <c r="Y61" s="72">
        <f>'Product Result'!B144</f>
        <v>0</v>
      </c>
      <c r="Z61" s="72">
        <f>'Product Result'!B149</f>
        <v>0</v>
      </c>
      <c r="AA61" s="72">
        <f>'Product Result'!B154</f>
        <v>0</v>
      </c>
      <c r="AB61" s="72">
        <f>'Product Result'!B159</f>
        <v>0</v>
      </c>
      <c r="AC61" s="72">
        <f>'Product Result'!B164</f>
        <v>0</v>
      </c>
      <c r="AD61" s="72">
        <f>'Product Result'!B169</f>
        <v>0</v>
      </c>
      <c r="AE61" s="72"/>
      <c r="AF61" s="138"/>
      <c r="AG61" s="72"/>
      <c r="AH61" s="72"/>
      <c r="AI61" s="72"/>
      <c r="AJ61" s="72"/>
      <c r="AK61" s="72"/>
      <c r="AL61" s="72"/>
      <c r="AM61" s="72"/>
      <c r="AN61" s="72"/>
      <c r="AO61" s="72" t="e">
        <f>'Product Result'!#REF!</f>
        <v>#REF!</v>
      </c>
      <c r="AP61" s="72" t="e">
        <f>'Product Result'!#REF!</f>
        <v>#REF!</v>
      </c>
      <c r="AQ61" s="72" t="e">
        <f>'Product Result'!#REF!</f>
        <v>#REF!</v>
      </c>
      <c r="AR61" s="72" t="e">
        <f>'Product Result'!#REF!</f>
        <v>#REF!</v>
      </c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>
      <c r="A62" s="14" t="s">
        <v>12</v>
      </c>
      <c r="B62" s="15">
        <f>G12</f>
        <v>0</v>
      </c>
      <c r="C62" s="15">
        <f>G13</f>
        <v>0</v>
      </c>
      <c r="D62" s="45">
        <f>G14</f>
        <v>0</v>
      </c>
      <c r="E62" s="15">
        <f>G15</f>
        <v>0</v>
      </c>
      <c r="F62" s="15">
        <f>G16</f>
        <v>0</v>
      </c>
      <c r="G62" s="15">
        <f>G17</f>
        <v>0</v>
      </c>
      <c r="H62" s="15">
        <f>G20</f>
        <v>0</v>
      </c>
      <c r="I62" s="15">
        <f>G21</f>
        <v>0</v>
      </c>
      <c r="J62" s="15">
        <f>G22</f>
        <v>0</v>
      </c>
      <c r="K62" s="48">
        <f>G27</f>
        <v>0</v>
      </c>
      <c r="L62" s="45">
        <f>G28</f>
        <v>0</v>
      </c>
      <c r="M62" s="49">
        <f>G29</f>
        <v>0</v>
      </c>
      <c r="N62" s="15">
        <f>G30</f>
        <v>0</v>
      </c>
      <c r="O62" s="15">
        <f>G31</f>
        <v>0</v>
      </c>
      <c r="P62" s="74">
        <f>G32</f>
        <v>0</v>
      </c>
      <c r="Q62" s="15">
        <f>G33</f>
        <v>0</v>
      </c>
      <c r="R62" s="74">
        <f>G34</f>
        <v>0</v>
      </c>
      <c r="S62" s="74">
        <f>G35</f>
        <v>0</v>
      </c>
      <c r="T62" s="74">
        <f>G36</f>
        <v>0</v>
      </c>
      <c r="U62" s="74">
        <f>G37</f>
        <v>0</v>
      </c>
      <c r="V62" s="74">
        <f>G38</f>
        <v>0</v>
      </c>
      <c r="W62" s="74">
        <f>F39</f>
        <v>0</v>
      </c>
      <c r="X62" s="74">
        <f>G40</f>
        <v>0</v>
      </c>
      <c r="Y62" s="74">
        <f>G41</f>
        <v>0</v>
      </c>
      <c r="Z62" s="74">
        <f>G42</f>
        <v>0</v>
      </c>
      <c r="AA62" s="90">
        <f>G43</f>
        <v>0</v>
      </c>
      <c r="AB62" s="74">
        <f>G44</f>
        <v>0</v>
      </c>
      <c r="AC62" s="74">
        <f>G45</f>
        <v>0</v>
      </c>
      <c r="AD62" s="74">
        <f>G46</f>
        <v>0</v>
      </c>
      <c r="AE62" s="74"/>
      <c r="AF62" s="137"/>
      <c r="AG62" s="74"/>
      <c r="AH62" s="74"/>
      <c r="AI62" s="74"/>
      <c r="AJ62" s="74"/>
      <c r="AK62" s="74"/>
      <c r="AL62" s="74"/>
      <c r="AM62" s="74"/>
      <c r="AN62" s="74"/>
      <c r="AO62" s="74" t="e">
        <f>#REF!</f>
        <v>#REF!</v>
      </c>
      <c r="AP62" s="74" t="e">
        <f>#REF!</f>
        <v>#REF!</v>
      </c>
      <c r="AQ62" s="74" t="e">
        <f>#REF!</f>
        <v>#REF!</v>
      </c>
      <c r="AR62" s="74" t="e">
        <f>#REF!</f>
        <v>#REF!</v>
      </c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>
      <c r="A63" s="18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87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71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71"/>
      <c r="BA63" s="71"/>
      <c r="BB63" s="71"/>
      <c r="BC63" s="71"/>
      <c r="BD63"/>
    </row>
    <row r="64" spans="1:56" s="126" customFormat="1" ht="16.5" thickBot="1">
      <c r="A64" s="124" t="s">
        <v>62</v>
      </c>
      <c r="B64" s="211" t="str">
        <f t="shared" ref="B64:AB64" si="10">C1</f>
        <v>W01-03000027</v>
      </c>
      <c r="C64" s="211" t="str">
        <f t="shared" si="10"/>
        <v>W01-03000013</v>
      </c>
      <c r="D64" s="211" t="str">
        <f t="shared" si="10"/>
        <v>W01-03000026</v>
      </c>
      <c r="E64" s="211" t="str">
        <f t="shared" si="10"/>
        <v>W01-03000020</v>
      </c>
      <c r="F64" s="211" t="str">
        <f t="shared" si="10"/>
        <v>W01-03000004</v>
      </c>
      <c r="G64" s="211" t="str">
        <f t="shared" si="10"/>
        <v>W01-03000025</v>
      </c>
      <c r="H64" s="211" t="str">
        <f t="shared" si="10"/>
        <v>W01-04040001</v>
      </c>
      <c r="I64" s="211" t="str">
        <f t="shared" si="10"/>
        <v>W01-04040011-Y</v>
      </c>
      <c r="J64" s="211" t="str">
        <f t="shared" si="10"/>
        <v>W01-04040013-Y</v>
      </c>
      <c r="K64" s="211" t="str">
        <f t="shared" si="10"/>
        <v>W03-71010060-Y</v>
      </c>
      <c r="L64" s="211" t="str">
        <f t="shared" si="10"/>
        <v>W03-71010061-Y</v>
      </c>
      <c r="M64" s="211" t="str">
        <f t="shared" si="10"/>
        <v>W03-25040027-Y</v>
      </c>
      <c r="N64" s="211" t="str">
        <f t="shared" si="10"/>
        <v>W03-25040028-Y</v>
      </c>
      <c r="O64" s="211" t="str">
        <f t="shared" si="10"/>
        <v>W03-25040029-Y</v>
      </c>
      <c r="P64" s="211" t="str">
        <f t="shared" si="10"/>
        <v>W03-25040030-Y</v>
      </c>
      <c r="Q64" s="211" t="str">
        <f t="shared" si="10"/>
        <v>W03-25040031-Y</v>
      </c>
      <c r="R64" s="211" t="str">
        <f t="shared" si="10"/>
        <v>W03-25040032-Y</v>
      </c>
      <c r="S64" s="211" t="str">
        <f t="shared" si="10"/>
        <v>W03-25040033-Y</v>
      </c>
      <c r="T64" s="211" t="str">
        <f t="shared" si="10"/>
        <v>W03-25040034-Y</v>
      </c>
      <c r="U64" s="211" t="str">
        <f t="shared" si="10"/>
        <v>W03-25040035-Y</v>
      </c>
      <c r="V64" s="211" t="str">
        <f t="shared" si="10"/>
        <v>W03-25040036-Y</v>
      </c>
      <c r="W64" s="211" t="str">
        <f t="shared" si="10"/>
        <v>W03-25040037-Y</v>
      </c>
      <c r="X64" s="211" t="str">
        <f t="shared" si="10"/>
        <v>W03-25040038-Y</v>
      </c>
      <c r="Y64" s="211" t="str">
        <f t="shared" si="10"/>
        <v>W03-25040039-Y</v>
      </c>
      <c r="Z64" s="211" t="str">
        <f t="shared" si="10"/>
        <v>W03-25040040-Y</v>
      </c>
      <c r="AA64" s="211" t="str">
        <f t="shared" si="10"/>
        <v>W03-00040033-Y</v>
      </c>
      <c r="AB64" s="211" t="str">
        <f t="shared" si="10"/>
        <v>W03-25050003-Y</v>
      </c>
      <c r="AC64" s="205"/>
      <c r="AD64" s="205"/>
      <c r="AE64" s="206"/>
      <c r="AF64" s="206"/>
      <c r="AG64" s="206"/>
      <c r="AH64" s="207"/>
      <c r="AI64" s="206"/>
      <c r="AJ64" s="206"/>
      <c r="AK64" s="205"/>
      <c r="AL64" s="205"/>
      <c r="AM64" s="207"/>
      <c r="AN64" s="206"/>
      <c r="AO64" s="123"/>
      <c r="AP64" s="123"/>
      <c r="AQ64" s="128"/>
      <c r="AR64" s="123"/>
    </row>
    <row r="65" spans="1:56" ht="28.5">
      <c r="A65" s="200" t="s">
        <v>57</v>
      </c>
      <c r="B65" s="275">
        <f>B58</f>
        <v>1.94</v>
      </c>
      <c r="C65" s="252">
        <f>C58</f>
        <v>0</v>
      </c>
      <c r="D65" s="275">
        <f>D58</f>
        <v>0</v>
      </c>
      <c r="E65" s="252">
        <f>E58</f>
        <v>1608.2200000000003</v>
      </c>
      <c r="F65" s="252">
        <f t="shared" ref="F65:P65" si="11">F58</f>
        <v>8113.9600000000009</v>
      </c>
      <c r="G65" s="252">
        <f t="shared" si="11"/>
        <v>0</v>
      </c>
      <c r="H65" s="252">
        <f>H58</f>
        <v>1672.8200000000002</v>
      </c>
      <c r="I65" s="252">
        <f>I58</f>
        <v>86.139999999999986</v>
      </c>
      <c r="J65" s="252">
        <f>J58</f>
        <v>0</v>
      </c>
      <c r="K65" s="70">
        <f t="shared" si="11"/>
        <v>0</v>
      </c>
      <c r="L65" s="70">
        <f t="shared" si="11"/>
        <v>64727</v>
      </c>
      <c r="M65" s="70">
        <f t="shared" si="11"/>
        <v>0</v>
      </c>
      <c r="N65" s="70">
        <f t="shared" si="11"/>
        <v>9348</v>
      </c>
      <c r="O65" s="70">
        <f t="shared" si="11"/>
        <v>0</v>
      </c>
      <c r="P65" s="70">
        <f t="shared" si="11"/>
        <v>0</v>
      </c>
      <c r="Q65" s="70">
        <f>Q58</f>
        <v>0</v>
      </c>
      <c r="R65" s="70">
        <f>R58</f>
        <v>0</v>
      </c>
      <c r="S65" s="70">
        <f>S58</f>
        <v>24984</v>
      </c>
      <c r="T65" s="70">
        <f t="shared" ref="T65:AR65" si="12">T58</f>
        <v>16885</v>
      </c>
      <c r="U65" s="70">
        <f>U58</f>
        <v>3352</v>
      </c>
      <c r="V65" s="70">
        <f t="shared" si="12"/>
        <v>0</v>
      </c>
      <c r="W65" s="70">
        <f t="shared" si="12"/>
        <v>0</v>
      </c>
      <c r="X65" s="70">
        <f t="shared" si="12"/>
        <v>11000</v>
      </c>
      <c r="Y65" s="70">
        <f>Y58</f>
        <v>370</v>
      </c>
      <c r="Z65" s="70">
        <f t="shared" si="12"/>
        <v>0</v>
      </c>
      <c r="AA65" s="70">
        <f t="shared" si="12"/>
        <v>261514</v>
      </c>
      <c r="AB65" s="70">
        <f>AB58</f>
        <v>338434</v>
      </c>
      <c r="AC65" s="70">
        <f t="shared" si="12"/>
        <v>42057</v>
      </c>
      <c r="AD65" s="70">
        <f t="shared" si="12"/>
        <v>0</v>
      </c>
      <c r="AE65" s="70">
        <f t="shared" si="12"/>
        <v>0</v>
      </c>
      <c r="AF65" s="70">
        <f t="shared" si="12"/>
        <v>0</v>
      </c>
      <c r="AG65" s="70">
        <f t="shared" si="12"/>
        <v>0</v>
      </c>
      <c r="AH65" s="70">
        <f t="shared" si="12"/>
        <v>0</v>
      </c>
      <c r="AI65" s="70">
        <f t="shared" si="12"/>
        <v>0</v>
      </c>
      <c r="AJ65" s="70">
        <f t="shared" si="12"/>
        <v>0</v>
      </c>
      <c r="AK65" s="70">
        <f t="shared" si="12"/>
        <v>0</v>
      </c>
      <c r="AL65" s="70">
        <f t="shared" si="12"/>
        <v>0</v>
      </c>
      <c r="AM65" s="70">
        <f t="shared" si="12"/>
        <v>0</v>
      </c>
      <c r="AN65" s="70">
        <f t="shared" si="12"/>
        <v>0</v>
      </c>
      <c r="AO65" s="202" t="e">
        <f t="shared" si="12"/>
        <v>#REF!</v>
      </c>
      <c r="AP65" s="70" t="e">
        <f t="shared" si="12"/>
        <v>#REF!</v>
      </c>
      <c r="AQ65" s="70" t="e">
        <f t="shared" si="12"/>
        <v>#REF!</v>
      </c>
      <c r="AR65" s="70" t="e">
        <f t="shared" si="12"/>
        <v>#REF!</v>
      </c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s="134" customFormat="1">
      <c r="A66" s="133" t="s">
        <v>58</v>
      </c>
      <c r="B66" s="93"/>
      <c r="C66" s="93"/>
      <c r="D66" s="131"/>
      <c r="E66" s="208"/>
      <c r="F66" s="208"/>
      <c r="G66" s="208"/>
      <c r="H66" s="208"/>
      <c r="I66" s="208"/>
      <c r="J66" s="208"/>
      <c r="K66" s="92"/>
      <c r="L66" s="92"/>
      <c r="M66" s="92"/>
      <c r="N66" s="92"/>
      <c r="O66" s="208"/>
      <c r="P66" s="92"/>
      <c r="Q66" s="132"/>
      <c r="R66" s="93"/>
      <c r="S66" s="93"/>
      <c r="T66" s="208"/>
      <c r="U66" s="208"/>
      <c r="V66" s="208"/>
      <c r="W66" s="130"/>
      <c r="X66" s="209"/>
      <c r="Y66" s="208"/>
      <c r="Z66" s="208"/>
      <c r="AA66" s="208"/>
      <c r="AB66" s="99"/>
      <c r="AC66" s="93"/>
      <c r="AD66" s="92"/>
      <c r="AE66" s="92"/>
      <c r="AF66" s="93"/>
      <c r="AG66" s="132"/>
      <c r="AH66" s="92"/>
      <c r="AI66" s="93"/>
      <c r="AJ66" s="93"/>
      <c r="AK66" s="93"/>
      <c r="AL66" s="93"/>
      <c r="AM66" s="93"/>
      <c r="AN66" s="93"/>
      <c r="AO66" s="203"/>
      <c r="AP66" s="93"/>
      <c r="AQ66" s="93"/>
      <c r="AR66" s="93"/>
    </row>
    <row r="67" spans="1:56">
      <c r="A67" s="41" t="s">
        <v>59</v>
      </c>
      <c r="B67" s="210">
        <f>B65*B66</f>
        <v>0</v>
      </c>
      <c r="C67" s="210">
        <f t="shared" ref="C67:AE67" si="13">C65*C66</f>
        <v>0</v>
      </c>
      <c r="D67" s="210">
        <f>D65*D66</f>
        <v>0</v>
      </c>
      <c r="E67" s="210">
        <f t="shared" si="13"/>
        <v>0</v>
      </c>
      <c r="F67" s="210">
        <f t="shared" si="13"/>
        <v>0</v>
      </c>
      <c r="G67" s="210">
        <f t="shared" si="13"/>
        <v>0</v>
      </c>
      <c r="H67" s="210">
        <f t="shared" si="13"/>
        <v>0</v>
      </c>
      <c r="I67" s="210">
        <f t="shared" si="13"/>
        <v>0</v>
      </c>
      <c r="J67" s="210">
        <f t="shared" si="13"/>
        <v>0</v>
      </c>
      <c r="K67" s="210">
        <f t="shared" si="13"/>
        <v>0</v>
      </c>
      <c r="L67" s="210">
        <f t="shared" si="13"/>
        <v>0</v>
      </c>
      <c r="M67" s="210">
        <f t="shared" si="13"/>
        <v>0</v>
      </c>
      <c r="N67" s="210">
        <f t="shared" si="13"/>
        <v>0</v>
      </c>
      <c r="O67" s="210">
        <f t="shared" si="13"/>
        <v>0</v>
      </c>
      <c r="P67" s="210">
        <f t="shared" si="13"/>
        <v>0</v>
      </c>
      <c r="Q67" s="210">
        <f t="shared" si="13"/>
        <v>0</v>
      </c>
      <c r="R67" s="210">
        <f t="shared" si="13"/>
        <v>0</v>
      </c>
      <c r="S67" s="210">
        <f t="shared" si="13"/>
        <v>0</v>
      </c>
      <c r="T67" s="210">
        <f t="shared" si="13"/>
        <v>0</v>
      </c>
      <c r="U67" s="210">
        <f t="shared" si="13"/>
        <v>0</v>
      </c>
      <c r="V67" s="210">
        <f t="shared" si="13"/>
        <v>0</v>
      </c>
      <c r="W67" s="210">
        <f t="shared" si="13"/>
        <v>0</v>
      </c>
      <c r="X67" s="210">
        <f t="shared" si="13"/>
        <v>0</v>
      </c>
      <c r="Y67" s="210">
        <f t="shared" si="13"/>
        <v>0</v>
      </c>
      <c r="Z67" s="210">
        <f t="shared" si="13"/>
        <v>0</v>
      </c>
      <c r="AA67" s="210">
        <f t="shared" si="13"/>
        <v>0</v>
      </c>
      <c r="AB67" s="210">
        <f t="shared" si="13"/>
        <v>0</v>
      </c>
      <c r="AC67" s="210">
        <f t="shared" si="13"/>
        <v>0</v>
      </c>
      <c r="AD67" s="210">
        <f t="shared" si="13"/>
        <v>0</v>
      </c>
      <c r="AE67" s="210">
        <f t="shared" si="13"/>
        <v>0</v>
      </c>
      <c r="AF67" s="75">
        <f>AF65*AF66</f>
        <v>0</v>
      </c>
      <c r="AG67" s="75">
        <f>AG65*AG66</f>
        <v>0</v>
      </c>
      <c r="AH67" s="75">
        <f t="shared" ref="AH67:AR67" si="14">AH65*AH66</f>
        <v>0</v>
      </c>
      <c r="AI67" s="75">
        <f t="shared" si="14"/>
        <v>0</v>
      </c>
      <c r="AJ67" s="75">
        <f t="shared" si="14"/>
        <v>0</v>
      </c>
      <c r="AK67" s="75">
        <f t="shared" si="14"/>
        <v>0</v>
      </c>
      <c r="AL67" s="75">
        <f t="shared" si="14"/>
        <v>0</v>
      </c>
      <c r="AM67" s="75">
        <f t="shared" si="14"/>
        <v>0</v>
      </c>
      <c r="AN67" s="75">
        <f t="shared" si="14"/>
        <v>0</v>
      </c>
      <c r="AO67" s="204" t="e">
        <f t="shared" si="14"/>
        <v>#REF!</v>
      </c>
      <c r="AP67" s="75" t="e">
        <f t="shared" si="14"/>
        <v>#REF!</v>
      </c>
      <c r="AQ67" s="75" t="e">
        <f t="shared" si="14"/>
        <v>#REF!</v>
      </c>
      <c r="AR67" s="75" t="e">
        <f t="shared" si="14"/>
        <v>#REF!</v>
      </c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27.75" customHeight="1">
      <c r="A68" s="201" t="s">
        <v>60</v>
      </c>
      <c r="B68" s="295">
        <f>SUM(B67:AN67)</f>
        <v>0</v>
      </c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9"/>
      <c r="BA68"/>
      <c r="BB68"/>
      <c r="BC68"/>
      <c r="BD68"/>
    </row>
    <row r="69" spans="1:56" ht="16.5">
      <c r="D69"/>
      <c r="E69"/>
      <c r="F69"/>
      <c r="H69" s="5"/>
      <c r="I69" s="22"/>
      <c r="J69" s="22"/>
      <c r="K69"/>
      <c r="L69"/>
      <c r="M69"/>
      <c r="N69"/>
      <c r="O69"/>
      <c r="P69" s="24"/>
      <c r="Q69" s="24"/>
      <c r="R69" s="24"/>
      <c r="S69" s="24"/>
      <c r="T69" s="24"/>
      <c r="U69" s="24"/>
      <c r="V69" s="22"/>
      <c r="W69" s="22"/>
      <c r="X69" s="22"/>
      <c r="Y69" s="22"/>
      <c r="Z69" s="22"/>
      <c r="AA69" s="22"/>
      <c r="AB69" s="22"/>
      <c r="AC69" s="22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6" customHeight="1">
      <c r="C70" s="4"/>
      <c r="D70" s="4"/>
      <c r="E70" s="4"/>
      <c r="F70" s="1"/>
      <c r="G70" s="5"/>
      <c r="H70" s="5"/>
      <c r="I70" s="1"/>
      <c r="J70" s="1"/>
    </row>
    <row r="71" spans="1:56">
      <c r="C71" s="4"/>
      <c r="D71" s="4"/>
      <c r="E71" s="4"/>
      <c r="F71" s="1"/>
      <c r="G71" s="5"/>
      <c r="H71" s="5"/>
      <c r="I71" s="1"/>
      <c r="J71" s="1"/>
    </row>
    <row r="72" spans="1:56">
      <c r="C72" s="4"/>
      <c r="D72" s="4"/>
      <c r="E72" s="4"/>
      <c r="F72" s="1"/>
      <c r="G72" s="5"/>
      <c r="H72" s="5"/>
      <c r="I72" s="1"/>
      <c r="J72" s="1"/>
    </row>
  </sheetData>
  <mergeCells count="4">
    <mergeCell ref="BG1:BI2"/>
    <mergeCell ref="B68:AK68"/>
    <mergeCell ref="A4:A5"/>
    <mergeCell ref="A51:A52"/>
  </mergeCells>
  <phoneticPr fontId="7" type="noConversion"/>
  <pageMargins left="0" right="0" top="1.9685039370078741" bottom="0" header="0.31496062992125984" footer="0.31496062992125984"/>
  <pageSetup paperSize="9" scale="11" orientation="portrait" horizontalDpi="4294967293" r:id="rId1"/>
  <ignoredErrors>
    <ignoredError sqref="C51:C52" formulaRange="1"/>
    <ignoredError sqref="AC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9"/>
  <sheetViews>
    <sheetView zoomScaleNormal="100" workbookViewId="0">
      <pane ySplit="1" topLeftCell="A2" activePane="bottomLeft" state="frozenSplit"/>
      <selection pane="bottomLeft" activeCell="G22" sqref="G22"/>
    </sheetView>
  </sheetViews>
  <sheetFormatPr defaultRowHeight="15"/>
  <cols>
    <col min="1" max="1" width="8.28515625" style="148" customWidth="1"/>
    <col min="2" max="2" width="16.85546875" style="160" customWidth="1"/>
    <col min="3" max="3" width="25.140625" style="148" customWidth="1"/>
    <col min="4" max="4" width="15" style="160" customWidth="1"/>
    <col min="5" max="6" width="6.7109375" style="96" customWidth="1"/>
    <col min="7" max="7" width="9.85546875" style="96" customWidth="1"/>
    <col min="8" max="8" width="6.7109375" style="97" customWidth="1"/>
    <col min="9" max="13" width="6.7109375" style="96" customWidth="1"/>
    <col min="14" max="14" width="10" style="96" bestFit="1" customWidth="1"/>
    <col min="15" max="18" width="6.7109375" style="96" customWidth="1"/>
    <col min="19" max="19" width="10.140625" style="96" customWidth="1"/>
    <col min="20" max="25" width="6.7109375" style="96" customWidth="1"/>
    <col min="26" max="16384" width="9.140625" style="96"/>
  </cols>
  <sheetData>
    <row r="1" spans="1:25" ht="18" thickBot="1">
      <c r="A1" s="143" t="s">
        <v>16</v>
      </c>
      <c r="B1" s="158" t="s">
        <v>28</v>
      </c>
      <c r="C1" s="159" t="s">
        <v>29</v>
      </c>
      <c r="D1" s="158" t="s">
        <v>18</v>
      </c>
      <c r="E1" s="230" t="s">
        <v>19</v>
      </c>
      <c r="F1" s="231"/>
      <c r="G1" s="216" t="s">
        <v>103</v>
      </c>
      <c r="H1" s="231"/>
      <c r="I1" s="231" t="s">
        <v>102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thickTop="1">
      <c r="A2" s="178" t="s">
        <v>23</v>
      </c>
      <c r="B2" s="160" t="s">
        <v>64</v>
      </c>
      <c r="C2" s="161" t="s">
        <v>70</v>
      </c>
      <c r="D2" s="162">
        <v>35</v>
      </c>
      <c r="E2" s="97" t="s">
        <v>63</v>
      </c>
      <c r="F2" s="97"/>
      <c r="G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8"/>
    </row>
    <row r="3" spans="1:25" ht="15" customHeight="1">
      <c r="A3" s="178" t="s">
        <v>24</v>
      </c>
      <c r="B3" s="160" t="s">
        <v>65</v>
      </c>
      <c r="C3" s="161" t="s">
        <v>71</v>
      </c>
      <c r="D3" s="162">
        <v>35</v>
      </c>
      <c r="E3" s="97" t="s">
        <v>63</v>
      </c>
      <c r="F3" s="97"/>
      <c r="G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8"/>
    </row>
    <row r="4" spans="1:25">
      <c r="A4" s="178" t="s">
        <v>25</v>
      </c>
      <c r="B4" s="160" t="s">
        <v>66</v>
      </c>
      <c r="C4" s="161" t="s">
        <v>72</v>
      </c>
      <c r="D4" s="162">
        <v>79</v>
      </c>
      <c r="E4" s="97" t="s">
        <v>63</v>
      </c>
      <c r="G4" s="163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8"/>
    </row>
    <row r="5" spans="1:25">
      <c r="A5" s="178" t="s">
        <v>26</v>
      </c>
      <c r="B5" s="160" t="s">
        <v>67</v>
      </c>
      <c r="C5" s="161" t="s">
        <v>73</v>
      </c>
      <c r="D5" s="162">
        <v>56</v>
      </c>
      <c r="E5" s="97" t="s">
        <v>63</v>
      </c>
      <c r="F5" s="97"/>
      <c r="G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</row>
    <row r="6" spans="1:25">
      <c r="A6" s="178" t="s">
        <v>27</v>
      </c>
      <c r="B6" s="144" t="s">
        <v>68</v>
      </c>
      <c r="C6" s="164" t="s">
        <v>74</v>
      </c>
      <c r="D6" s="162">
        <v>16</v>
      </c>
      <c r="E6" s="97" t="s">
        <v>63</v>
      </c>
      <c r="F6" s="97"/>
      <c r="G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8"/>
    </row>
    <row r="7" spans="1:25">
      <c r="A7" s="178" t="s">
        <v>30</v>
      </c>
      <c r="B7" s="160" t="s">
        <v>69</v>
      </c>
      <c r="C7" s="161" t="s">
        <v>75</v>
      </c>
      <c r="D7" s="162">
        <v>64</v>
      </c>
      <c r="E7" s="97" t="s">
        <v>63</v>
      </c>
      <c r="F7" s="97"/>
      <c r="G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</row>
    <row r="8" spans="1:25">
      <c r="A8" s="178" t="s">
        <v>132</v>
      </c>
      <c r="B8" s="160" t="s">
        <v>133</v>
      </c>
      <c r="C8" s="164" t="s">
        <v>134</v>
      </c>
      <c r="D8" s="160">
        <v>13</v>
      </c>
      <c r="E8" s="97" t="s">
        <v>63</v>
      </c>
      <c r="F8" s="97"/>
      <c r="G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8"/>
    </row>
    <row r="9" spans="1:25">
      <c r="A9" s="178" t="s">
        <v>137</v>
      </c>
      <c r="B9" s="160" t="s">
        <v>147</v>
      </c>
      <c r="C9" s="164" t="s">
        <v>138</v>
      </c>
      <c r="D9" s="160">
        <v>15</v>
      </c>
      <c r="E9" s="97" t="s">
        <v>63</v>
      </c>
      <c r="F9" s="97"/>
      <c r="G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8"/>
    </row>
    <row r="10" spans="1:25">
      <c r="A10" s="178" t="s">
        <v>144</v>
      </c>
      <c r="B10" s="160" t="s">
        <v>145</v>
      </c>
      <c r="C10" s="164" t="s">
        <v>146</v>
      </c>
      <c r="D10" s="160">
        <v>127</v>
      </c>
      <c r="E10" s="97" t="s">
        <v>63</v>
      </c>
      <c r="F10" s="97"/>
      <c r="G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8"/>
    </row>
    <row r="11" spans="1:25">
      <c r="A11" s="178" t="s">
        <v>150</v>
      </c>
      <c r="B11" s="160" t="s">
        <v>168</v>
      </c>
      <c r="C11" s="164" t="s">
        <v>172</v>
      </c>
      <c r="D11" s="160">
        <v>37</v>
      </c>
      <c r="E11" s="97" t="s">
        <v>63</v>
      </c>
      <c r="F11" s="97"/>
      <c r="G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8"/>
    </row>
    <row r="12" spans="1:25">
      <c r="A12" s="178" t="s">
        <v>151</v>
      </c>
      <c r="B12" s="160" t="s">
        <v>167</v>
      </c>
      <c r="C12" s="164" t="s">
        <v>149</v>
      </c>
      <c r="D12" s="160">
        <v>33</v>
      </c>
      <c r="E12" s="97" t="s">
        <v>63</v>
      </c>
      <c r="F12" s="97"/>
      <c r="G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8"/>
    </row>
    <row r="13" spans="1:25">
      <c r="A13" s="178" t="s">
        <v>152</v>
      </c>
      <c r="B13" s="160" t="s">
        <v>169</v>
      </c>
      <c r="C13" s="164" t="s">
        <v>173</v>
      </c>
      <c r="D13" s="160">
        <v>53</v>
      </c>
      <c r="E13" s="97" t="s">
        <v>63</v>
      </c>
      <c r="F13" s="97"/>
      <c r="G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8"/>
    </row>
    <row r="14" spans="1:25">
      <c r="A14" s="178" t="s">
        <v>164</v>
      </c>
      <c r="B14" s="160" t="s">
        <v>163</v>
      </c>
      <c r="C14" s="164" t="s">
        <v>165</v>
      </c>
      <c r="D14" s="160">
        <v>23</v>
      </c>
      <c r="E14" s="97" t="s">
        <v>63</v>
      </c>
      <c r="F14" s="97"/>
      <c r="G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>
      <c r="A15" s="178" t="s">
        <v>170</v>
      </c>
      <c r="B15" s="160" t="s">
        <v>153</v>
      </c>
      <c r="C15" s="164" t="s">
        <v>155</v>
      </c>
      <c r="D15" s="160">
        <v>111</v>
      </c>
      <c r="E15" s="97" t="s">
        <v>63</v>
      </c>
      <c r="F15" s="97"/>
      <c r="G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</row>
    <row r="16" spans="1:25">
      <c r="A16" s="178" t="s">
        <v>171</v>
      </c>
      <c r="B16" s="160" t="s">
        <v>154</v>
      </c>
      <c r="C16" s="164" t="s">
        <v>156</v>
      </c>
      <c r="D16" s="160">
        <v>134</v>
      </c>
      <c r="E16" s="97" t="s">
        <v>63</v>
      </c>
      <c r="F16" s="97"/>
      <c r="G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8"/>
    </row>
    <row r="17" spans="1:25">
      <c r="A17" s="178"/>
      <c r="C17" s="164"/>
      <c r="E17" s="97"/>
      <c r="F17" s="97"/>
      <c r="G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8"/>
    </row>
    <row r="18" spans="1:25">
      <c r="A18" s="178" t="s">
        <v>126</v>
      </c>
      <c r="B18" s="160" t="s">
        <v>124</v>
      </c>
      <c r="C18" s="161" t="s">
        <v>128</v>
      </c>
      <c r="D18" s="162">
        <v>34.35</v>
      </c>
      <c r="E18" s="97" t="s">
        <v>63</v>
      </c>
      <c r="F18" s="97"/>
      <c r="G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8"/>
    </row>
    <row r="19" spans="1:25">
      <c r="A19" s="178" t="s">
        <v>126</v>
      </c>
      <c r="B19" s="160" t="s">
        <v>125</v>
      </c>
      <c r="C19" s="161" t="s">
        <v>127</v>
      </c>
      <c r="D19" s="162">
        <v>11.66</v>
      </c>
      <c r="E19" s="97" t="s">
        <v>63</v>
      </c>
      <c r="F19" s="97"/>
      <c r="G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8"/>
    </row>
    <row r="20" spans="1:25">
      <c r="A20" s="145"/>
      <c r="C20" s="161"/>
      <c r="E20" s="97"/>
      <c r="F20" s="97"/>
      <c r="G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</row>
    <row r="21" spans="1:25">
      <c r="A21" s="145" t="s">
        <v>31</v>
      </c>
      <c r="B21" s="160" t="s">
        <v>76</v>
      </c>
      <c r="C21" s="161" t="s">
        <v>77</v>
      </c>
      <c r="D21" s="160">
        <v>80</v>
      </c>
      <c r="E21" s="165" t="s">
        <v>96</v>
      </c>
      <c r="F21" s="97"/>
      <c r="G21" s="97">
        <v>10.6615</v>
      </c>
      <c r="I21" s="97">
        <v>1.0900000000000001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8"/>
    </row>
    <row r="22" spans="1:25">
      <c r="A22" s="146" t="s">
        <v>17</v>
      </c>
      <c r="B22" s="160" t="s">
        <v>78</v>
      </c>
      <c r="C22" s="161" t="s">
        <v>79</v>
      </c>
      <c r="D22" s="160">
        <v>80</v>
      </c>
      <c r="E22" s="165" t="s">
        <v>96</v>
      </c>
      <c r="F22" s="97"/>
      <c r="G22" s="97">
        <v>10.6615</v>
      </c>
      <c r="I22" s="97">
        <v>1.56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8"/>
    </row>
    <row r="23" spans="1:25" ht="14.25" customHeight="1">
      <c r="A23" s="145" t="s">
        <v>15</v>
      </c>
      <c r="B23" s="160" t="s">
        <v>80</v>
      </c>
      <c r="C23" s="161" t="s">
        <v>99</v>
      </c>
      <c r="D23" s="160">
        <v>60</v>
      </c>
      <c r="E23" s="165" t="s">
        <v>96</v>
      </c>
      <c r="F23" s="97"/>
      <c r="G23" s="97">
        <v>26.744</v>
      </c>
      <c r="I23" s="97">
        <v>0.90500000000000003</v>
      </c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spans="1:25" ht="14.25" customHeight="1">
      <c r="A24" s="145" t="s">
        <v>20</v>
      </c>
      <c r="B24" s="160" t="s">
        <v>81</v>
      </c>
      <c r="C24" s="161" t="s">
        <v>99</v>
      </c>
      <c r="D24" s="160">
        <v>60</v>
      </c>
      <c r="E24" s="165" t="s">
        <v>96</v>
      </c>
      <c r="F24" s="97"/>
      <c r="G24" s="97">
        <v>26.744</v>
      </c>
      <c r="I24" s="97">
        <v>1.82</v>
      </c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spans="1:25">
      <c r="A25" s="146" t="s">
        <v>37</v>
      </c>
      <c r="B25" s="160" t="s">
        <v>82</v>
      </c>
      <c r="C25" s="161" t="s">
        <v>99</v>
      </c>
      <c r="D25" s="160">
        <v>60</v>
      </c>
      <c r="E25" s="165" t="s">
        <v>96</v>
      </c>
      <c r="F25" s="97"/>
      <c r="G25" s="97">
        <v>26.744</v>
      </c>
      <c r="I25" s="97">
        <v>3.03</v>
      </c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8"/>
    </row>
    <row r="26" spans="1:25">
      <c r="A26" s="146" t="s">
        <v>38</v>
      </c>
      <c r="B26" s="160" t="s">
        <v>83</v>
      </c>
      <c r="C26" s="161" t="s">
        <v>99</v>
      </c>
      <c r="D26" s="160">
        <v>60</v>
      </c>
      <c r="E26" s="165" t="s">
        <v>96</v>
      </c>
      <c r="F26" s="97"/>
      <c r="G26" s="97">
        <v>26.744</v>
      </c>
      <c r="I26" s="97">
        <v>4.55</v>
      </c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8"/>
    </row>
    <row r="27" spans="1:25">
      <c r="A27" s="145" t="s">
        <v>51</v>
      </c>
      <c r="B27" s="160" t="s">
        <v>84</v>
      </c>
      <c r="C27" s="161" t="s">
        <v>99</v>
      </c>
      <c r="D27" s="160">
        <v>60</v>
      </c>
      <c r="E27" s="165" t="s">
        <v>96</v>
      </c>
      <c r="F27" s="97"/>
      <c r="G27" s="97">
        <v>26.744</v>
      </c>
      <c r="I27" s="97">
        <v>0.45500000000000002</v>
      </c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8"/>
    </row>
    <row r="28" spans="1:25">
      <c r="A28" s="145" t="s">
        <v>42</v>
      </c>
      <c r="B28" s="160" t="s">
        <v>85</v>
      </c>
      <c r="C28" s="161" t="s">
        <v>99</v>
      </c>
      <c r="D28" s="160">
        <v>60</v>
      </c>
      <c r="E28" s="165" t="s">
        <v>96</v>
      </c>
      <c r="F28" s="97"/>
      <c r="G28" s="97">
        <v>26.744</v>
      </c>
      <c r="I28" s="97">
        <v>0.90500000000000003</v>
      </c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8"/>
    </row>
    <row r="29" spans="1:25" ht="14.25" customHeight="1">
      <c r="A29" s="145" t="s">
        <v>43</v>
      </c>
      <c r="B29" s="160" t="s">
        <v>86</v>
      </c>
      <c r="C29" s="161" t="s">
        <v>99</v>
      </c>
      <c r="D29" s="160">
        <v>60</v>
      </c>
      <c r="E29" s="165" t="s">
        <v>96</v>
      </c>
      <c r="F29" s="97"/>
      <c r="G29" s="97">
        <v>26.744</v>
      </c>
      <c r="I29" s="97">
        <v>1.82</v>
      </c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8"/>
    </row>
    <row r="30" spans="1:25">
      <c r="A30" s="146" t="s">
        <v>39</v>
      </c>
      <c r="B30" s="160" t="s">
        <v>87</v>
      </c>
      <c r="C30" s="161" t="s">
        <v>99</v>
      </c>
      <c r="D30" s="160">
        <v>60</v>
      </c>
      <c r="E30" s="165" t="s">
        <v>96</v>
      </c>
      <c r="F30" s="97"/>
      <c r="G30" s="97">
        <v>26.744</v>
      </c>
      <c r="I30" s="97">
        <v>3.03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8"/>
    </row>
    <row r="31" spans="1:25">
      <c r="A31" s="145" t="s">
        <v>41</v>
      </c>
      <c r="B31" s="160" t="s">
        <v>88</v>
      </c>
      <c r="C31" s="161" t="s">
        <v>99</v>
      </c>
      <c r="D31" s="160">
        <v>60</v>
      </c>
      <c r="E31" s="165" t="s">
        <v>96</v>
      </c>
      <c r="F31" s="97"/>
      <c r="G31" s="97">
        <v>26.744</v>
      </c>
      <c r="I31" s="97">
        <v>4.55</v>
      </c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8"/>
    </row>
    <row r="32" spans="1:25">
      <c r="A32" s="146" t="s">
        <v>40</v>
      </c>
      <c r="B32" s="160" t="s">
        <v>89</v>
      </c>
      <c r="C32" s="161" t="s">
        <v>104</v>
      </c>
      <c r="D32" s="160">
        <v>60</v>
      </c>
      <c r="E32" s="165" t="s">
        <v>96</v>
      </c>
      <c r="F32" s="97"/>
      <c r="G32" s="97">
        <v>19.136800000000001</v>
      </c>
      <c r="I32" s="97">
        <v>0.46</v>
      </c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8"/>
    </row>
    <row r="33" spans="1:25">
      <c r="A33" s="145" t="s">
        <v>44</v>
      </c>
      <c r="B33" s="160" t="s">
        <v>90</v>
      </c>
      <c r="C33" s="161" t="s">
        <v>104</v>
      </c>
      <c r="D33" s="160">
        <v>60</v>
      </c>
      <c r="E33" s="165" t="s">
        <v>96</v>
      </c>
      <c r="F33" s="97"/>
      <c r="G33" s="97">
        <v>19.136800000000001</v>
      </c>
      <c r="I33" s="97">
        <v>0.91500000000000004</v>
      </c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8"/>
    </row>
    <row r="34" spans="1:25">
      <c r="A34" s="145" t="s">
        <v>47</v>
      </c>
      <c r="B34" s="160" t="s">
        <v>91</v>
      </c>
      <c r="C34" s="161" t="s">
        <v>104</v>
      </c>
      <c r="D34" s="160">
        <v>60</v>
      </c>
      <c r="E34" s="165" t="s">
        <v>96</v>
      </c>
      <c r="F34" s="97"/>
      <c r="G34" s="97">
        <v>19.136800000000001</v>
      </c>
      <c r="I34" s="97">
        <v>1.83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8"/>
    </row>
    <row r="35" spans="1:25">
      <c r="A35" s="145" t="s">
        <v>47</v>
      </c>
      <c r="B35" s="160" t="s">
        <v>92</v>
      </c>
      <c r="C35" s="161" t="s">
        <v>104</v>
      </c>
      <c r="D35" s="160">
        <v>60</v>
      </c>
      <c r="E35" s="165" t="s">
        <v>96</v>
      </c>
      <c r="F35" s="97"/>
      <c r="G35" s="97">
        <v>19.136800000000001</v>
      </c>
      <c r="I35" s="97">
        <v>3.05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8"/>
    </row>
    <row r="36" spans="1:25">
      <c r="A36" s="146" t="s">
        <v>45</v>
      </c>
      <c r="B36" s="160" t="s">
        <v>93</v>
      </c>
      <c r="C36" s="161" t="s">
        <v>104</v>
      </c>
      <c r="D36" s="160">
        <v>60</v>
      </c>
      <c r="E36" s="165" t="s">
        <v>96</v>
      </c>
      <c r="F36" s="97"/>
      <c r="G36" s="97">
        <v>19.136800000000001</v>
      </c>
      <c r="I36" s="97">
        <v>4.57</v>
      </c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8"/>
    </row>
    <row r="37" spans="1:25" ht="15.75" customHeight="1">
      <c r="A37" s="146" t="s">
        <v>46</v>
      </c>
      <c r="B37" s="160" t="s">
        <v>94</v>
      </c>
      <c r="C37" s="161" t="s">
        <v>95</v>
      </c>
      <c r="D37" s="162">
        <v>50</v>
      </c>
      <c r="E37" s="165" t="s">
        <v>96</v>
      </c>
      <c r="F37" s="97"/>
      <c r="G37" s="97">
        <v>18.007999999999999</v>
      </c>
      <c r="I37" s="97">
        <v>1.2749999999999999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8"/>
    </row>
    <row r="38" spans="1:25" ht="15.75" customHeight="1">
      <c r="A38" s="146" t="s">
        <v>130</v>
      </c>
      <c r="B38" s="160" t="s">
        <v>129</v>
      </c>
      <c r="C38" s="161" t="s">
        <v>131</v>
      </c>
      <c r="D38" s="160">
        <v>60</v>
      </c>
      <c r="E38" s="165" t="s">
        <v>96</v>
      </c>
      <c r="F38" s="97"/>
      <c r="G38" s="97">
        <v>20.140599999999999</v>
      </c>
      <c r="I38" s="97">
        <v>1.59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spans="1:25" ht="15.75" customHeight="1">
      <c r="A39" s="146" t="s">
        <v>139</v>
      </c>
      <c r="B39" s="160" t="s">
        <v>140</v>
      </c>
      <c r="C39" s="161" t="s">
        <v>148</v>
      </c>
      <c r="D39" s="160">
        <v>50</v>
      </c>
      <c r="E39" s="165" t="s">
        <v>96</v>
      </c>
      <c r="F39" s="97"/>
      <c r="G39" s="97">
        <v>21.9</v>
      </c>
      <c r="I39" s="97">
        <v>1.59</v>
      </c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spans="1:25" ht="15.75" customHeight="1">
      <c r="A40" s="146" t="s">
        <v>141</v>
      </c>
      <c r="B40" s="160" t="s">
        <v>142</v>
      </c>
      <c r="C40" s="161" t="s">
        <v>143</v>
      </c>
      <c r="E40" s="165" t="s">
        <v>96</v>
      </c>
      <c r="F40" s="97"/>
      <c r="G40" s="97"/>
      <c r="I40" s="97">
        <v>1.4750000000000001</v>
      </c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spans="1:25" ht="15.75" customHeight="1">
      <c r="A41" s="146" t="s">
        <v>159</v>
      </c>
      <c r="B41" s="160" t="s">
        <v>161</v>
      </c>
      <c r="C41" s="161" t="s">
        <v>157</v>
      </c>
      <c r="D41" s="160">
        <v>80</v>
      </c>
      <c r="E41" s="165" t="s">
        <v>96</v>
      </c>
      <c r="F41" s="97"/>
      <c r="G41" s="160">
        <v>8.4945000000000004</v>
      </c>
      <c r="I41" s="97">
        <v>1.5549999999999999</v>
      </c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spans="1:25" ht="15.75" customHeight="1">
      <c r="A42" s="146" t="s">
        <v>160</v>
      </c>
      <c r="B42" s="160" t="s">
        <v>162</v>
      </c>
      <c r="C42" s="161" t="s">
        <v>158</v>
      </c>
      <c r="D42" s="160">
        <v>50</v>
      </c>
      <c r="E42" s="165" t="s">
        <v>96</v>
      </c>
      <c r="F42" s="97"/>
      <c r="G42" s="97"/>
      <c r="I42" s="97">
        <v>1.5249999999999999</v>
      </c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spans="1:25">
      <c r="A43" s="147"/>
      <c r="E43" s="166"/>
    </row>
    <row r="44" spans="1:25">
      <c r="A44" s="147"/>
      <c r="E44" s="166"/>
      <c r="F44" s="97"/>
      <c r="G44" s="97"/>
    </row>
    <row r="45" spans="1:25">
      <c r="A45" s="149" t="s">
        <v>32</v>
      </c>
      <c r="B45" s="167" t="s">
        <v>33</v>
      </c>
      <c r="C45" s="160"/>
      <c r="E45" s="166"/>
    </row>
    <row r="46" spans="1:25">
      <c r="A46" s="144"/>
      <c r="B46" s="167" t="s">
        <v>34</v>
      </c>
      <c r="C46" s="168" t="s">
        <v>97</v>
      </c>
      <c r="E46" s="166"/>
    </row>
    <row r="47" spans="1:25">
      <c r="A47" s="144"/>
      <c r="B47" s="167" t="s">
        <v>35</v>
      </c>
      <c r="C47" s="169" t="s">
        <v>98</v>
      </c>
      <c r="E47" s="166"/>
    </row>
    <row r="48" spans="1:25">
      <c r="A48" s="144"/>
      <c r="E48" s="166"/>
      <c r="H48" s="96"/>
    </row>
    <row r="49" spans="1:8">
      <c r="A49" s="144"/>
      <c r="E49" s="166"/>
      <c r="H49" s="96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4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69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69" t="s">
        <v>6</v>
      </c>
      <c r="B1" s="69" t="s">
        <v>0</v>
      </c>
      <c r="C1" s="1" t="s">
        <v>5</v>
      </c>
      <c r="D1" s="60">
        <v>43891</v>
      </c>
      <c r="E1" s="60">
        <v>43892</v>
      </c>
      <c r="F1" s="60">
        <v>43893</v>
      </c>
      <c r="G1" s="60">
        <v>43894</v>
      </c>
      <c r="H1" s="60">
        <v>43895</v>
      </c>
      <c r="I1" s="60">
        <v>43896</v>
      </c>
      <c r="J1" s="60">
        <v>43897</v>
      </c>
      <c r="K1" s="60">
        <v>43898</v>
      </c>
      <c r="L1" s="60">
        <v>43899</v>
      </c>
      <c r="M1" s="60">
        <v>43900</v>
      </c>
      <c r="N1" s="60">
        <v>43901</v>
      </c>
      <c r="O1" s="60">
        <v>43902</v>
      </c>
      <c r="P1" s="60">
        <v>43903</v>
      </c>
      <c r="Q1" s="60">
        <v>43904</v>
      </c>
      <c r="R1" s="60">
        <v>43905</v>
      </c>
      <c r="S1" s="60">
        <v>43906</v>
      </c>
      <c r="T1" s="60">
        <v>43907</v>
      </c>
      <c r="U1" s="60">
        <v>43908</v>
      </c>
      <c r="V1" s="60">
        <v>43909</v>
      </c>
      <c r="W1" s="60">
        <v>43910</v>
      </c>
      <c r="X1" s="60">
        <v>43911</v>
      </c>
      <c r="Y1" s="60">
        <v>43912</v>
      </c>
      <c r="Z1" s="60">
        <v>43913</v>
      </c>
      <c r="AA1" s="60">
        <v>43914</v>
      </c>
      <c r="AB1" s="60">
        <v>43915</v>
      </c>
      <c r="AC1" s="60">
        <v>43916</v>
      </c>
      <c r="AD1" s="60">
        <v>43917</v>
      </c>
      <c r="AE1" s="60">
        <v>43918</v>
      </c>
      <c r="AF1" s="60">
        <v>43919</v>
      </c>
      <c r="AG1" s="60">
        <v>43920</v>
      </c>
      <c r="AH1" s="60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Number'!$A$2:$A$290,'Line Performance OK'!D$1,'Job Number'!$B$2:$B$290,'Line Performance OK'!$C3,'Job Number'!$E$2:$E$290,'Line Performance OK'!$A$2),"")</f>
        <v/>
      </c>
      <c r="E3" s="8" t="str">
        <f>IFERROR($C$2/SUMIFS('Job Number'!#REF!,'Job Number'!$A$2:$A$290,'Line Performance OK'!E$1,'Job Number'!$B$2:$B$290,'Line Performance OK'!$C3,'Job Number'!$E$2:$E$290,'Line Performance OK'!$A$2),"")</f>
        <v/>
      </c>
      <c r="F3" s="8">
        <v>0.82417582417582413</v>
      </c>
      <c r="G3" s="8" t="str">
        <f>IFERROR($C$2/SUMIFS('Job Number'!#REF!,'Job Number'!$A$2:$A$290,'Line Performance OK'!G$1,'Job Number'!$B$2:$B$290,'Line Performance OK'!$C3,'Job Number'!$E$2:$E$290,'Line Performance OK'!$A$2),"")</f>
        <v/>
      </c>
      <c r="H3" s="8" t="str">
        <f>IFERROR($C$2/SUMIFS('Job Number'!#REF!,'Job Number'!$A$2:$A$290,'Line Performance OK'!H$1,'Job Number'!$B$2:$B$290,'Line Performance OK'!$C3,'Job Number'!$E$2:$E$290,'Line Performance OK'!$A$2),"")</f>
        <v/>
      </c>
      <c r="I3" s="8" t="str">
        <f>IFERROR($C$2/SUMIFS('Job Number'!#REF!,'Job Number'!$A$2:$A$290,'Line Performance OK'!I$1,'Job Number'!$B$2:$B$290,'Line Performance OK'!$C3,'Job Number'!$E$2:$E$290,'Line Performance OK'!$A$2),"")</f>
        <v/>
      </c>
      <c r="J3" s="8" t="str">
        <f>IFERROR($C$2/SUMIFS('Job Number'!#REF!,'Job Number'!$A$2:$A$290,'Line Performance OK'!J$1,'Job Number'!$B$2:$B$290,'Line Performance OK'!$C3,'Job Number'!$E$2:$E$290,'Line Performance OK'!$A$2),"")</f>
        <v/>
      </c>
      <c r="K3" s="8" t="str">
        <f>IFERROR($C$2/SUMIFS('Job Number'!#REF!,'Job Number'!$A$2:$A$290,'Line Performance OK'!K$1,'Job Number'!$B$2:$B$290,'Line Performance OK'!$C3,'Job Number'!$E$2:$E$290,'Line Performance OK'!$A$2),"")</f>
        <v/>
      </c>
      <c r="L3" s="8" t="str">
        <f>IFERROR($C$2/SUMIFS('Job Number'!#REF!,'Job Number'!$A$2:$A$290,'Line Performance OK'!L$1,'Job Number'!$B$2:$B$290,'Line Performance OK'!$C3,'Job Number'!$E$2:$E$290,'Line Performance OK'!$A$2),"")</f>
        <v/>
      </c>
      <c r="M3" s="8" t="str">
        <f>IFERROR($C$2/SUMIFS('Job Number'!#REF!,'Job Number'!$A$2:$A$290,'Line Performance OK'!M$1,'Job Number'!$B$2:$B$290,'Line Performance OK'!$C3,'Job Number'!$E$2:$E$290,'Line Performance OK'!$A$2),"")</f>
        <v/>
      </c>
      <c r="N3" s="8" t="str">
        <f>IFERROR($C$2/SUMIFS('Job Number'!#REF!,'Job Number'!$A$2:$A$290,'Line Performance OK'!N$1,'Job Number'!$B$2:$B$290,'Line Performance OK'!$C3,'Job Number'!$E$2:$E$290,'Line Performance OK'!$A$2),"")</f>
        <v/>
      </c>
      <c r="O3" s="8" t="str">
        <f>IFERROR($C$2/SUMIFS('Job Number'!#REF!,'Job Number'!$A$2:$A$290,'Line Performance OK'!O$1,'Job Number'!$B$2:$B$290,'Line Performance OK'!$C3,'Job Number'!$E$2:$E$290,'Line Performance OK'!$A$2),"")</f>
        <v/>
      </c>
      <c r="P3" s="8" t="str">
        <f>IFERROR($C$2/SUMIFS('Job Number'!#REF!,'Job Number'!$A$2:$A$290,'Line Performance OK'!P$1,'Job Number'!$B$2:$B$290,'Line Performance OK'!$C3,'Job Number'!$E$2:$E$290,'Line Performance OK'!$A$2),"")</f>
        <v/>
      </c>
      <c r="Q3" s="8" t="str">
        <f>IFERROR($C$2/SUMIFS('Job Number'!#REF!,'Job Number'!$A$2:$A$290,'Line Performance OK'!Q$1,'Job Number'!$B$2:$B$290,'Line Performance OK'!$C3,'Job Number'!$E$2:$E$290,'Line Performance OK'!$A$2),"")</f>
        <v/>
      </c>
      <c r="R3" s="8" t="str">
        <f>IFERROR($C$2/SUMIFS('Job Number'!#REF!,'Job Number'!$A$2:$A$290,'Line Performance OK'!R$1,'Job Number'!$B$2:$B$290,'Line Performance OK'!$C3,'Job Number'!$E$2:$E$290,'Line Performance OK'!$A$2),"")</f>
        <v/>
      </c>
      <c r="S3" s="8" t="str">
        <f>IFERROR($C$2/SUMIFS('Job Number'!#REF!,'Job Number'!$A$2:$A$290,'Line Performance OK'!S$1,'Job Number'!$B$2:$B$290,'Line Performance OK'!$C3,'Job Number'!$E$2:$E$290,'Line Performance OK'!$A$2),"")</f>
        <v/>
      </c>
      <c r="T3" s="8" t="str">
        <f>IFERROR($C$2/SUMIFS('Job Number'!#REF!,'Job Number'!$A$2:$A$290,'Line Performance OK'!T$1,'Job Number'!$B$2:$B$290,'Line Performance OK'!$C3,'Job Number'!$E$2:$E$290,'Line Performance OK'!$A$2),"")</f>
        <v/>
      </c>
      <c r="U3" s="8" t="str">
        <f>IFERROR($C$2/SUMIFS('Job Number'!#REF!,'Job Number'!$A$2:$A$290,'Line Performance OK'!U$1,'Job Number'!$B$2:$B$290,'Line Performance OK'!$C3,'Job Number'!$E$2:$E$290,'Line Performance OK'!$A$2),"")</f>
        <v/>
      </c>
      <c r="V3" s="8" t="str">
        <f>IFERROR($C$2/SUMIFS('Job Number'!#REF!,'Job Number'!$A$2:$A$290,'Line Performance OK'!V$1,'Job Number'!$B$2:$B$290,'Line Performance OK'!$C3,'Job Number'!$E$2:$E$290,'Line Performance OK'!$A$2),"")</f>
        <v/>
      </c>
      <c r="W3" s="8" t="str">
        <f>IFERROR($C$2/SUMIFS('Job Number'!#REF!,'Job Number'!$A$2:$A$290,'Line Performance OK'!W$1,'Job Number'!$B$2:$B$290,'Line Performance OK'!$C3,'Job Number'!$E$2:$E$290,'Line Performance OK'!$A$2),"")</f>
        <v/>
      </c>
      <c r="X3" s="8" t="str">
        <f>IFERROR($C$2/SUMIFS('Job Number'!#REF!,'Job Number'!$A$2:$A$290,'Line Performance OK'!X$1,'Job Number'!$B$2:$B$290,'Line Performance OK'!$C3,'Job Number'!$E$2:$E$290,'Line Performance OK'!$A$2),"")</f>
        <v/>
      </c>
      <c r="Y3" s="8" t="str">
        <f>IFERROR($C$2/SUMIFS('Job Number'!#REF!,'Job Number'!$A$2:$A$290,'Line Performance OK'!Y$1,'Job Number'!$B$2:$B$290,'Line Performance OK'!$C3,'Job Number'!$E$2:$E$290,'Line Performance OK'!$A$2),"")</f>
        <v/>
      </c>
      <c r="Z3" s="8" t="str">
        <f>IFERROR($C$2/SUMIFS('Job Number'!#REF!,'Job Number'!$A$2:$A$290,'Line Performance OK'!Z$1,'Job Number'!$B$2:$B$290,'Line Performance OK'!$C3,'Job Number'!$E$2:$E$290,'Line Performance OK'!$A$2),"")</f>
        <v/>
      </c>
      <c r="AA3" s="8" t="str">
        <f>IFERROR($C$2/SUMIFS('Job Number'!#REF!,'Job Number'!$A$2:$A$290,'Line Performance OK'!AA$1,'Job Number'!$B$2:$B$290,'Line Performance OK'!$C3,'Job Number'!$E$2:$E$290,'Line Performance OK'!$A$2),"")</f>
        <v/>
      </c>
      <c r="AB3" s="8" t="str">
        <f>IFERROR($C$2/SUMIFS('Job Number'!#REF!,'Job Number'!$A$2:$A$290,'Line Performance OK'!AB$1,'Job Number'!$B$2:$B$290,'Line Performance OK'!$C3,'Job Number'!$E$2:$E$290,'Line Performance OK'!$A$2),"")</f>
        <v/>
      </c>
      <c r="AC3" s="8" t="str">
        <f>IFERROR($C$2/SUMIFS('Job Number'!#REF!,'Job Number'!$A$2:$A$290,'Line Performance OK'!AC$1,'Job Number'!$B$2:$B$290,'Line Performance OK'!$C3,'Job Number'!$E$2:$E$290,'Line Performance OK'!$A$2),"")</f>
        <v/>
      </c>
      <c r="AD3" s="8" t="str">
        <f>IFERROR($C$2/SUMIFS('Job Number'!#REF!,'Job Number'!$A$2:$A$290,'Line Performance OK'!AD$1,'Job Number'!$B$2:$B$290,'Line Performance OK'!$C3,'Job Number'!$E$2:$E$290,'Line Performance OK'!$A$2),"")</f>
        <v/>
      </c>
      <c r="AE3" s="8" t="str">
        <f>IFERROR($C$2/SUMIFS('Job Number'!#REF!,'Job Number'!$A$2:$A$290,'Line Performance OK'!AE$1,'Job Number'!$B$2:$B$290,'Line Performance OK'!$C3,'Job Number'!$E$2:$E$290,'Line Performance OK'!$A$2),"")</f>
        <v/>
      </c>
      <c r="AF3" s="8" t="str">
        <f>IFERROR($C$2/SUMIFS('Job Number'!#REF!,'Job Number'!$A$2:$A$290,'Line Performance OK'!AF$1,'Job Number'!$B$2:$B$290,'Line Performance OK'!$C3,'Job Number'!$E$2:$E$290,'Line Performance OK'!$A$2),"")</f>
        <v/>
      </c>
      <c r="AG3" s="8" t="str">
        <f>IFERROR($C$2/SUMIFS('Job Number'!#REF!,'Job Number'!$A$2:$A$290,'Line Performance OK'!AG$1,'Job Number'!$B$2:$B$290,'Line Performance OK'!$C3,'Job Number'!$E$2:$E$290,'Line Performance OK'!$A$2),"")</f>
        <v/>
      </c>
      <c r="AH3" s="8" t="str">
        <f>IFERROR($C$2/SUMIFS('Job Number'!#REF!,'Job Number'!$A$2:$A$290,'Line Performance OK'!AH$1,'Job Number'!$B$2:$B$290,'Line Performance OK'!$C3,'Job Number'!$E$2:$E$290,'Line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Number'!$A$2:$A$290,'Line Performance OK'!D$1,'Job Number'!$B$2:$B$290,'Line Performance OK'!$C4,'Job Number'!$E$2:$E$290,'Line Performance OK'!$A$2),"")</f>
        <v/>
      </c>
      <c r="E4" s="8" t="str">
        <f>IFERROR($C$2/SUMIFS('Job Number'!#REF!,'Job Number'!$A$2:$A$290,'Line Performance OK'!E$1,'Job Number'!$B$2:$B$290,'Line Performance OK'!$C4,'Job Number'!$E$2:$E$290,'Line Performance OK'!$A$2),"")</f>
        <v/>
      </c>
      <c r="F4" s="8">
        <v>1.0030864197530864</v>
      </c>
      <c r="G4" s="8" t="str">
        <f>IFERROR($C$2/SUMIFS('Job Number'!#REF!,'Job Number'!$A$2:$A$290,'Line Performance OK'!G$1,'Job Number'!$B$2:$B$290,'Line Performance OK'!$C4,'Job Number'!$E$2:$E$290,'Line Performance OK'!$A$2),"")</f>
        <v/>
      </c>
      <c r="H4" s="8" t="str">
        <f>IFERROR($C$2/SUMIFS('Job Number'!#REF!,'Job Number'!$A$2:$A$290,'Line Performance OK'!H$1,'Job Number'!$B$2:$B$290,'Line Performance OK'!$C4,'Job Number'!$E$2:$E$290,'Line Performance OK'!$A$2),"")</f>
        <v/>
      </c>
      <c r="I4" s="8" t="str">
        <f>IFERROR($C$2/SUMIFS('Job Number'!#REF!,'Job Number'!$A$2:$A$290,'Line Performance OK'!I$1,'Job Number'!$B$2:$B$290,'Line Performance OK'!$C4,'Job Number'!$E$2:$E$290,'Line Performance OK'!$A$2),"")</f>
        <v/>
      </c>
      <c r="J4" s="8" t="str">
        <f>IFERROR($C$2/SUMIFS('Job Number'!#REF!,'Job Number'!$A$2:$A$290,'Line Performance OK'!J$1,'Job Number'!$B$2:$B$290,'Line Performance OK'!$C4,'Job Number'!$E$2:$E$290,'Line Performance OK'!$A$2),"")</f>
        <v/>
      </c>
      <c r="K4" s="8" t="str">
        <f>IFERROR($C$2/SUMIFS('Job Number'!#REF!,'Job Number'!$A$2:$A$290,'Line Performance OK'!K$1,'Job Number'!$B$2:$B$290,'Line Performance OK'!$C4,'Job Number'!$E$2:$E$290,'Line Performance OK'!$A$2),"")</f>
        <v/>
      </c>
      <c r="L4" s="8" t="str">
        <f>IFERROR($C$2/SUMIFS('Job Number'!#REF!,'Job Number'!$A$2:$A$290,'Line Performance OK'!L$1,'Job Number'!$B$2:$B$290,'Line Performance OK'!$C4,'Job Number'!$E$2:$E$290,'Line Performance OK'!$A$2),"")</f>
        <v/>
      </c>
      <c r="M4" s="8" t="str">
        <f>IFERROR($C$2/SUMIFS('Job Number'!#REF!,'Job Number'!$A$2:$A$290,'Line Performance OK'!M$1,'Job Number'!$B$2:$B$290,'Line Performance OK'!$C4,'Job Number'!$E$2:$E$290,'Line Performance OK'!$A$2),"")</f>
        <v/>
      </c>
      <c r="N4" s="8" t="str">
        <f>IFERROR($C$2/SUMIFS('Job Number'!#REF!,'Job Number'!$A$2:$A$290,'Line Performance OK'!N$1,'Job Number'!$B$2:$B$290,'Line Performance OK'!$C4,'Job Number'!$E$2:$E$290,'Line Performance OK'!$A$2),"")</f>
        <v/>
      </c>
      <c r="O4" s="8" t="str">
        <f>IFERROR($C$2/SUMIFS('Job Number'!#REF!,'Job Number'!$A$2:$A$290,'Line Performance OK'!O$1,'Job Number'!$B$2:$B$290,'Line Performance OK'!$C4,'Job Number'!$E$2:$E$290,'Line Performance OK'!$A$2),"")</f>
        <v/>
      </c>
      <c r="P4" s="8" t="str">
        <f>IFERROR($C$2/SUMIFS('Job Number'!#REF!,'Job Number'!$A$2:$A$290,'Line Performance OK'!P$1,'Job Number'!$B$2:$B$290,'Line Performance OK'!$C4,'Job Number'!$E$2:$E$290,'Line Performance OK'!$A$2),"")</f>
        <v/>
      </c>
      <c r="Q4" s="8" t="str">
        <f>IFERROR($C$2/SUMIFS('Job Number'!#REF!,'Job Number'!$A$2:$A$290,'Line Performance OK'!Q$1,'Job Number'!$B$2:$B$290,'Line Performance OK'!$C4,'Job Number'!$E$2:$E$290,'Line Performance OK'!$A$2),"")</f>
        <v/>
      </c>
      <c r="R4" s="8" t="str">
        <f>IFERROR($C$2/SUMIFS('Job Number'!#REF!,'Job Number'!$A$2:$A$290,'Line Performance OK'!R$1,'Job Number'!$B$2:$B$290,'Line Performance OK'!$C4,'Job Number'!$E$2:$E$290,'Line Performance OK'!$A$2),"")</f>
        <v/>
      </c>
      <c r="S4" s="8" t="str">
        <f>IFERROR($C$2/SUMIFS('Job Number'!#REF!,'Job Number'!$A$2:$A$290,'Line Performance OK'!S$1,'Job Number'!$B$2:$B$290,'Line Performance OK'!$C4,'Job Number'!$E$2:$E$290,'Line Performance OK'!$A$2),"")</f>
        <v/>
      </c>
      <c r="T4" s="8" t="str">
        <f>IFERROR($C$2/SUMIFS('Job Number'!#REF!,'Job Number'!$A$2:$A$290,'Line Performance OK'!T$1,'Job Number'!$B$2:$B$290,'Line Performance OK'!$C4,'Job Number'!$E$2:$E$290,'Line Performance OK'!$A$2),"")</f>
        <v/>
      </c>
      <c r="U4" s="8" t="str">
        <f>IFERROR($C$2/SUMIFS('Job Number'!#REF!,'Job Number'!$A$2:$A$290,'Line Performance OK'!U$1,'Job Number'!$B$2:$B$290,'Line Performance OK'!$C4,'Job Number'!$E$2:$E$290,'Line Performance OK'!$A$2),"")</f>
        <v/>
      </c>
      <c r="V4" s="8" t="str">
        <f>IFERROR($C$2/SUMIFS('Job Number'!#REF!,'Job Number'!$A$2:$A$290,'Line Performance OK'!V$1,'Job Number'!$B$2:$B$290,'Line Performance OK'!$C4,'Job Number'!$E$2:$E$290,'Line Performance OK'!$A$2),"")</f>
        <v/>
      </c>
      <c r="W4" s="8" t="str">
        <f>IFERROR($C$2/SUMIFS('Job Number'!#REF!,'Job Number'!$A$2:$A$290,'Line Performance OK'!W$1,'Job Number'!$B$2:$B$290,'Line Performance OK'!$C4,'Job Number'!$E$2:$E$290,'Line Performance OK'!$A$2),"")</f>
        <v/>
      </c>
      <c r="X4" s="8" t="str">
        <f>IFERROR($C$2/SUMIFS('Job Number'!#REF!,'Job Number'!$A$2:$A$290,'Line Performance OK'!X$1,'Job Number'!$B$2:$B$290,'Line Performance OK'!$C4,'Job Number'!$E$2:$E$290,'Line Performance OK'!$A$2),"")</f>
        <v/>
      </c>
      <c r="Y4" s="8" t="str">
        <f>IFERROR($C$2/SUMIFS('Job Number'!#REF!,'Job Number'!$A$2:$A$290,'Line Performance OK'!Y$1,'Job Number'!$B$2:$B$290,'Line Performance OK'!$C4,'Job Number'!$E$2:$E$290,'Line Performance OK'!$A$2),"")</f>
        <v/>
      </c>
      <c r="Z4" s="8" t="str">
        <f>IFERROR($C$2/SUMIFS('Job Number'!#REF!,'Job Number'!$A$2:$A$290,'Line Performance OK'!Z$1,'Job Number'!$B$2:$B$290,'Line Performance OK'!$C4,'Job Number'!$E$2:$E$290,'Line Performance OK'!$A$2),"")</f>
        <v/>
      </c>
      <c r="AA4" s="8" t="str">
        <f>IFERROR($C$2/SUMIFS('Job Number'!#REF!,'Job Number'!$A$2:$A$290,'Line Performance OK'!AA$1,'Job Number'!$B$2:$B$290,'Line Performance OK'!$C4,'Job Number'!$E$2:$E$290,'Line Performance OK'!$A$2),"")</f>
        <v/>
      </c>
      <c r="AB4" s="8" t="str">
        <f>IFERROR($C$2/SUMIFS('Job Number'!#REF!,'Job Number'!$A$2:$A$290,'Line Performance OK'!AB$1,'Job Number'!$B$2:$B$290,'Line Performance OK'!$C4,'Job Number'!$E$2:$E$290,'Line Performance OK'!$A$2),"")</f>
        <v/>
      </c>
      <c r="AC4" s="8" t="str">
        <f>IFERROR($C$2/SUMIFS('Job Number'!#REF!,'Job Number'!$A$2:$A$290,'Line Performance OK'!AC$1,'Job Number'!$B$2:$B$290,'Line Performance OK'!$C4,'Job Number'!$E$2:$E$290,'Line Performance OK'!$A$2),"")</f>
        <v/>
      </c>
      <c r="AD4" s="8" t="str">
        <f>IFERROR($C$2/SUMIFS('Job Number'!#REF!,'Job Number'!$A$2:$A$290,'Line Performance OK'!AD$1,'Job Number'!$B$2:$B$290,'Line Performance OK'!$C4,'Job Number'!$E$2:$E$290,'Line Performance OK'!$A$2),"")</f>
        <v/>
      </c>
      <c r="AE4" s="8" t="str">
        <f>IFERROR($C$2/SUMIFS('Job Number'!#REF!,'Job Number'!$A$2:$A$290,'Line Performance OK'!AE$1,'Job Number'!$B$2:$B$290,'Line Performance OK'!$C4,'Job Number'!$E$2:$E$290,'Line Performance OK'!$A$2),"")</f>
        <v/>
      </c>
      <c r="AF4" s="8" t="str">
        <f>IFERROR($C$2/SUMIFS('Job Number'!#REF!,'Job Number'!$A$2:$A$290,'Line Performance OK'!AF$1,'Job Number'!$B$2:$B$290,'Line Performance OK'!$C4,'Job Number'!$E$2:$E$290,'Line Performance OK'!$A$2),"")</f>
        <v/>
      </c>
      <c r="AG4" s="8" t="str">
        <f>IFERROR($C$2/SUMIFS('Job Number'!#REF!,'Job Number'!$A$2:$A$290,'Line Performance OK'!AG$1,'Job Number'!$B$2:$B$290,'Line Performance OK'!$C4,'Job Number'!$E$2:$E$290,'Line Performance OK'!$A$2),"")</f>
        <v/>
      </c>
      <c r="AH4" s="8" t="str">
        <f>IFERROR($C$2/SUMIFS('Job Number'!#REF!,'Job Number'!$A$2:$A$290,'Line Performance OK'!AH$1,'Job Number'!$B$2:$B$290,'Line Performance OK'!$C4,'Job Number'!$E$2:$E$290,'Line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Number'!$A$2:$A$290,'Line Performance OK'!D$1,'Job Number'!$B$2:$B$290,'Line Performance OK'!$C5,'Job Number'!$E$2:$E$290,'Line Performance OK'!$A$2),"")</f>
        <v/>
      </c>
      <c r="E5" s="8" t="str">
        <f>IFERROR($C$2/SUMIFS('Job Number'!#REF!,'Job Number'!$A$2:$A$290,'Line Performance OK'!E$1,'Job Number'!$B$2:$B$290,'Line Performance OK'!$C5,'Job Number'!$E$2:$E$290,'Line Performance OK'!$A$2),"")</f>
        <v/>
      </c>
      <c r="F5" s="8">
        <v>1.0030864197530864</v>
      </c>
      <c r="G5" s="8" t="str">
        <f>IFERROR($C$2/SUMIFS('Job Number'!#REF!,'Job Number'!$A$2:$A$290,'Line Performance OK'!G$1,'Job Number'!$B$2:$B$290,'Line Performance OK'!$C5,'Job Number'!$E$2:$E$290,'Line Performance OK'!$A$2),"")</f>
        <v/>
      </c>
      <c r="H5" s="8" t="str">
        <f>IFERROR($C$2/SUMIFS('Job Number'!#REF!,'Job Number'!$A$2:$A$290,'Line Performance OK'!H$1,'Job Number'!$B$2:$B$290,'Line Performance OK'!$C5,'Job Number'!$E$2:$E$290,'Line Performance OK'!$A$2),"")</f>
        <v/>
      </c>
      <c r="I5" s="8" t="str">
        <f>IFERROR($C$2/SUMIFS('Job Number'!#REF!,'Job Number'!$A$2:$A$290,'Line Performance OK'!I$1,'Job Number'!$B$2:$B$290,'Line Performance OK'!$C5,'Job Number'!$E$2:$E$290,'Line Performance OK'!$A$2),"")</f>
        <v/>
      </c>
      <c r="J5" s="8" t="str">
        <f>IFERROR($C$2/SUMIFS('Job Number'!#REF!,'Job Number'!$A$2:$A$290,'Line Performance OK'!J$1,'Job Number'!$B$2:$B$290,'Line Performance OK'!$C5,'Job Number'!$E$2:$E$290,'Line Performance OK'!$A$2),"")</f>
        <v/>
      </c>
      <c r="K5" s="8" t="str">
        <f>IFERROR($C$2/SUMIFS('Job Number'!#REF!,'Job Number'!$A$2:$A$290,'Line Performance OK'!K$1,'Job Number'!$B$2:$B$290,'Line Performance OK'!$C5,'Job Number'!$E$2:$E$290,'Line Performance OK'!$A$2),"")</f>
        <v/>
      </c>
      <c r="L5" s="8" t="str">
        <f>IFERROR($C$2/SUMIFS('Job Number'!#REF!,'Job Number'!$A$2:$A$290,'Line Performance OK'!L$1,'Job Number'!$B$2:$B$290,'Line Performance OK'!$C5,'Job Number'!$E$2:$E$290,'Line Performance OK'!$A$2),"")</f>
        <v/>
      </c>
      <c r="M5" s="8" t="str">
        <f>IFERROR($C$2/SUMIFS('Job Number'!#REF!,'Job Number'!$A$2:$A$290,'Line Performance OK'!M$1,'Job Number'!$B$2:$B$290,'Line Performance OK'!$C5,'Job Number'!$E$2:$E$290,'Line Performance OK'!$A$2),"")</f>
        <v/>
      </c>
      <c r="N5" s="8" t="str">
        <f>IFERROR($C$2/SUMIFS('Job Number'!#REF!,'Job Number'!$A$2:$A$290,'Line Performance OK'!N$1,'Job Number'!$B$2:$B$290,'Line Performance OK'!$C5,'Job Number'!$E$2:$E$290,'Line Performance OK'!$A$2),"")</f>
        <v/>
      </c>
      <c r="O5" s="8" t="str">
        <f>IFERROR($C$2/SUMIFS('Job Number'!#REF!,'Job Number'!$A$2:$A$290,'Line Performance OK'!O$1,'Job Number'!$B$2:$B$290,'Line Performance OK'!$C5,'Job Number'!$E$2:$E$290,'Line Performance OK'!$A$2),"")</f>
        <v/>
      </c>
      <c r="P5" s="8" t="str">
        <f>IFERROR($C$2/SUMIFS('Job Number'!#REF!,'Job Number'!$A$2:$A$290,'Line Performance OK'!P$1,'Job Number'!$B$2:$B$290,'Line Performance OK'!$C5,'Job Number'!$E$2:$E$290,'Line Performance OK'!$A$2),"")</f>
        <v/>
      </c>
      <c r="Q5" s="8" t="str">
        <f>IFERROR($C$2/SUMIFS('Job Number'!#REF!,'Job Number'!$A$2:$A$290,'Line Performance OK'!Q$1,'Job Number'!$B$2:$B$290,'Line Performance OK'!$C5,'Job Number'!$E$2:$E$290,'Line Performance OK'!$A$2),"")</f>
        <v/>
      </c>
      <c r="R5" s="8" t="str">
        <f>IFERROR($C$2/SUMIFS('Job Number'!#REF!,'Job Number'!$A$2:$A$290,'Line Performance OK'!R$1,'Job Number'!$B$2:$B$290,'Line Performance OK'!$C5,'Job Number'!$E$2:$E$290,'Line Performance OK'!$A$2),"")</f>
        <v/>
      </c>
      <c r="S5" s="8" t="str">
        <f>IFERROR($C$2/SUMIFS('Job Number'!#REF!,'Job Number'!$A$2:$A$290,'Line Performance OK'!S$1,'Job Number'!$B$2:$B$290,'Line Performance OK'!$C5,'Job Number'!$E$2:$E$290,'Line Performance OK'!$A$2),"")</f>
        <v/>
      </c>
      <c r="T5" s="8" t="str">
        <f>IFERROR($C$2/SUMIFS('Job Number'!#REF!,'Job Number'!$A$2:$A$290,'Line Performance OK'!T$1,'Job Number'!$B$2:$B$290,'Line Performance OK'!$C5,'Job Number'!$E$2:$E$290,'Line Performance OK'!$A$2),"")</f>
        <v/>
      </c>
      <c r="U5" s="8" t="str">
        <f>IFERROR($C$2/SUMIFS('Job Number'!#REF!,'Job Number'!$A$2:$A$290,'Line Performance OK'!U$1,'Job Number'!$B$2:$B$290,'Line Performance OK'!$C5,'Job Number'!$E$2:$E$290,'Line Performance OK'!$A$2),"")</f>
        <v/>
      </c>
      <c r="V5" s="8" t="str">
        <f>IFERROR($C$2/SUMIFS('Job Number'!#REF!,'Job Number'!$A$2:$A$290,'Line Performance OK'!V$1,'Job Number'!$B$2:$B$290,'Line Performance OK'!$C5,'Job Number'!$E$2:$E$290,'Line Performance OK'!$A$2),"")</f>
        <v/>
      </c>
      <c r="W5" s="8" t="str">
        <f>IFERROR($C$2/SUMIFS('Job Number'!#REF!,'Job Number'!$A$2:$A$290,'Line Performance OK'!W$1,'Job Number'!$B$2:$B$290,'Line Performance OK'!$C5,'Job Number'!$E$2:$E$290,'Line Performance OK'!$A$2),"")</f>
        <v/>
      </c>
      <c r="X5" s="8" t="str">
        <f>IFERROR($C$2/SUMIFS('Job Number'!#REF!,'Job Number'!$A$2:$A$290,'Line Performance OK'!X$1,'Job Number'!$B$2:$B$290,'Line Performance OK'!$C5,'Job Number'!$E$2:$E$290,'Line Performance OK'!$A$2),"")</f>
        <v/>
      </c>
      <c r="Y5" s="8" t="str">
        <f>IFERROR($C$2/SUMIFS('Job Number'!#REF!,'Job Number'!$A$2:$A$290,'Line Performance OK'!Y$1,'Job Number'!$B$2:$B$290,'Line Performance OK'!$C5,'Job Number'!$E$2:$E$290,'Line Performance OK'!$A$2),"")</f>
        <v/>
      </c>
      <c r="Z5" s="8" t="str">
        <f>IFERROR($C$2/SUMIFS('Job Number'!#REF!,'Job Number'!$A$2:$A$290,'Line Performance OK'!Z$1,'Job Number'!$B$2:$B$290,'Line Performance OK'!$C5,'Job Number'!$E$2:$E$290,'Line Performance OK'!$A$2),"")</f>
        <v/>
      </c>
      <c r="AA5" s="8" t="str">
        <f>IFERROR($C$2/SUMIFS('Job Number'!#REF!,'Job Number'!$A$2:$A$290,'Line Performance OK'!AA$1,'Job Number'!$B$2:$B$290,'Line Performance OK'!$C5,'Job Number'!$E$2:$E$290,'Line Performance OK'!$A$2),"")</f>
        <v/>
      </c>
      <c r="AB5" s="8" t="str">
        <f>IFERROR($C$2/SUMIFS('Job Number'!#REF!,'Job Number'!$A$2:$A$290,'Line Performance OK'!AB$1,'Job Number'!$B$2:$B$290,'Line Performance OK'!$C5,'Job Number'!$E$2:$E$290,'Line Performance OK'!$A$2),"")</f>
        <v/>
      </c>
      <c r="AC5" s="8" t="str">
        <f>IFERROR($C$2/SUMIFS('Job Number'!#REF!,'Job Number'!$A$2:$A$290,'Line Performance OK'!AC$1,'Job Number'!$B$2:$B$290,'Line Performance OK'!$C5,'Job Number'!$E$2:$E$290,'Line Performance OK'!$A$2),"")</f>
        <v/>
      </c>
      <c r="AD5" s="8" t="str">
        <f>IFERROR($C$2/SUMIFS('Job Number'!#REF!,'Job Number'!$A$2:$A$290,'Line Performance OK'!AD$1,'Job Number'!$B$2:$B$290,'Line Performance OK'!$C5,'Job Number'!$E$2:$E$290,'Line Performance OK'!$A$2),"")</f>
        <v/>
      </c>
      <c r="AE5" s="8" t="str">
        <f>IFERROR($C$2/SUMIFS('Job Number'!#REF!,'Job Number'!$A$2:$A$290,'Line Performance OK'!AE$1,'Job Number'!$B$2:$B$290,'Line Performance OK'!$C5,'Job Number'!$E$2:$E$290,'Line Performance OK'!$A$2),"")</f>
        <v/>
      </c>
      <c r="AF5" s="8" t="str">
        <f>IFERROR($C$2/SUMIFS('Job Number'!#REF!,'Job Number'!$A$2:$A$290,'Line Performance OK'!AF$1,'Job Number'!$B$2:$B$290,'Line Performance OK'!$C5,'Job Number'!$E$2:$E$290,'Line Performance OK'!$A$2),"")</f>
        <v/>
      </c>
      <c r="AG5" s="8" t="str">
        <f>IFERROR($C$2/SUMIFS('Job Number'!#REF!,'Job Number'!$A$2:$A$290,'Line Performance OK'!AG$1,'Job Number'!$B$2:$B$290,'Line Performance OK'!$C5,'Job Number'!$E$2:$E$290,'Line Performance OK'!$A$2),"")</f>
        <v/>
      </c>
      <c r="AH5" s="8" t="str">
        <f>IFERROR($C$2/SUMIFS('Job Number'!#REF!,'Job Number'!$A$2:$A$290,'Line Performance OK'!AH$1,'Job Number'!$B$2:$B$290,'Line Performance OK'!$C5,'Job Number'!$E$2:$E$290,'Line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Number'!$A$2:$A$290,'Line Performance OK'!D$1,'Job Number'!$B$2:$B$290,'Line Performance OK'!$C6,'Job Number'!$E$2:$E$290,'Line Performance OK'!$A$2),"")</f>
        <v/>
      </c>
      <c r="E6" s="8" t="str">
        <f>IFERROR($C$2/SUMIFS('Job Number'!#REF!,'Job Number'!$A$2:$A$290,'Line Performance OK'!E$1,'Job Number'!$B$2:$B$290,'Line Performance OK'!$C6,'Job Number'!$E$2:$E$290,'Line Performance OK'!$A$2),"")</f>
        <v/>
      </c>
      <c r="F6" s="8">
        <v>0.80862533692722371</v>
      </c>
      <c r="G6" s="8" t="str">
        <f>IFERROR($C$2/SUMIFS('Job Number'!#REF!,'Job Number'!$A$2:$A$290,'Line Performance OK'!G$1,'Job Number'!$B$2:$B$290,'Line Performance OK'!$C6,'Job Number'!$E$2:$E$290,'Line Performance OK'!$A$2),"")</f>
        <v/>
      </c>
      <c r="H6" s="8" t="str">
        <f>IFERROR($C$2/SUMIFS('Job Number'!#REF!,'Job Number'!$A$2:$A$290,'Line Performance OK'!H$1,'Job Number'!$B$2:$B$290,'Line Performance OK'!$C6,'Job Number'!$E$2:$E$290,'Line Performance OK'!$A$2),"")</f>
        <v/>
      </c>
      <c r="I6" s="8" t="str">
        <f>IFERROR($C$2/SUMIFS('Job Number'!#REF!,'Job Number'!$A$2:$A$290,'Line Performance OK'!I$1,'Job Number'!$B$2:$B$290,'Line Performance OK'!$C6,'Job Number'!$E$2:$E$290,'Line Performance OK'!$A$2),"")</f>
        <v/>
      </c>
      <c r="J6" s="8" t="str">
        <f>IFERROR($C$2/SUMIFS('Job Number'!#REF!,'Job Number'!$A$2:$A$290,'Line Performance OK'!J$1,'Job Number'!$B$2:$B$290,'Line Performance OK'!$C6,'Job Number'!$E$2:$E$290,'Line Performance OK'!$A$2),"")</f>
        <v/>
      </c>
      <c r="K6" s="8" t="str">
        <f>IFERROR($C$2/SUMIFS('Job Number'!#REF!,'Job Number'!$A$2:$A$290,'Line Performance OK'!K$1,'Job Number'!$B$2:$B$290,'Line Performance OK'!$C6,'Job Number'!$E$2:$E$290,'Line Performance OK'!$A$2),"")</f>
        <v/>
      </c>
      <c r="L6" s="8" t="str">
        <f>IFERROR($C$2/SUMIFS('Job Number'!#REF!,'Job Number'!$A$2:$A$290,'Line Performance OK'!L$1,'Job Number'!$B$2:$B$290,'Line Performance OK'!$C6,'Job Number'!$E$2:$E$290,'Line Performance OK'!$A$2),"")</f>
        <v/>
      </c>
      <c r="M6" s="8" t="str">
        <f>IFERROR($C$2/SUMIFS('Job Number'!#REF!,'Job Number'!$A$2:$A$290,'Line Performance OK'!M$1,'Job Number'!$B$2:$B$290,'Line Performance OK'!$C6,'Job Number'!$E$2:$E$290,'Line Performance OK'!$A$2),"")</f>
        <v/>
      </c>
      <c r="N6" s="8" t="str">
        <f>IFERROR($C$2/SUMIFS('Job Number'!#REF!,'Job Number'!$A$2:$A$290,'Line Performance OK'!N$1,'Job Number'!$B$2:$B$290,'Line Performance OK'!$C6,'Job Number'!$E$2:$E$290,'Line Performance OK'!$A$2),"")</f>
        <v/>
      </c>
      <c r="O6" s="8" t="str">
        <f>IFERROR($C$2/SUMIFS('Job Number'!#REF!,'Job Number'!$A$2:$A$290,'Line Performance OK'!O$1,'Job Number'!$B$2:$B$290,'Line Performance OK'!$C6,'Job Number'!$E$2:$E$290,'Line Performance OK'!$A$2),"")</f>
        <v/>
      </c>
      <c r="P6" s="8" t="str">
        <f>IFERROR($C$2/SUMIFS('Job Number'!#REF!,'Job Number'!$A$2:$A$290,'Line Performance OK'!P$1,'Job Number'!$B$2:$B$290,'Line Performance OK'!$C6,'Job Number'!$E$2:$E$290,'Line Performance OK'!$A$2),"")</f>
        <v/>
      </c>
      <c r="Q6" s="8" t="str">
        <f>IFERROR($C$2/SUMIFS('Job Number'!#REF!,'Job Number'!$A$2:$A$290,'Line Performance OK'!Q$1,'Job Number'!$B$2:$B$290,'Line Performance OK'!$C6,'Job Number'!$E$2:$E$290,'Line Performance OK'!$A$2),"")</f>
        <v/>
      </c>
      <c r="R6" s="8" t="str">
        <f>IFERROR($C$2/SUMIFS('Job Number'!#REF!,'Job Number'!$A$2:$A$290,'Line Performance OK'!R$1,'Job Number'!$B$2:$B$290,'Line Performance OK'!$C6,'Job Number'!$E$2:$E$290,'Line Performance OK'!$A$2),"")</f>
        <v/>
      </c>
      <c r="S6" s="8" t="str">
        <f>IFERROR($C$2/SUMIFS('Job Number'!#REF!,'Job Number'!$A$2:$A$290,'Line Performance OK'!S$1,'Job Number'!$B$2:$B$290,'Line Performance OK'!$C6,'Job Number'!$E$2:$E$290,'Line Performance OK'!$A$2),"")</f>
        <v/>
      </c>
      <c r="T6" s="8" t="str">
        <f>IFERROR($C$2/SUMIFS('Job Number'!#REF!,'Job Number'!$A$2:$A$290,'Line Performance OK'!T$1,'Job Number'!$B$2:$B$290,'Line Performance OK'!$C6,'Job Number'!$E$2:$E$290,'Line Performance OK'!$A$2),"")</f>
        <v/>
      </c>
      <c r="U6" s="8" t="str">
        <f>IFERROR($C$2/SUMIFS('Job Number'!#REF!,'Job Number'!$A$2:$A$290,'Line Performance OK'!U$1,'Job Number'!$B$2:$B$290,'Line Performance OK'!$C6,'Job Number'!$E$2:$E$290,'Line Performance OK'!$A$2),"")</f>
        <v/>
      </c>
      <c r="V6" s="8" t="str">
        <f>IFERROR($C$2/SUMIFS('Job Number'!#REF!,'Job Number'!$A$2:$A$290,'Line Performance OK'!V$1,'Job Number'!$B$2:$B$290,'Line Performance OK'!$C6,'Job Number'!$E$2:$E$290,'Line Performance OK'!$A$2),"")</f>
        <v/>
      </c>
      <c r="W6" s="8" t="str">
        <f>IFERROR($C$2/SUMIFS('Job Number'!#REF!,'Job Number'!$A$2:$A$290,'Line Performance OK'!W$1,'Job Number'!$B$2:$B$290,'Line Performance OK'!$C6,'Job Number'!$E$2:$E$290,'Line Performance OK'!$A$2),"")</f>
        <v/>
      </c>
      <c r="X6" s="8" t="str">
        <f>IFERROR($C$2/SUMIFS('Job Number'!#REF!,'Job Number'!$A$2:$A$290,'Line Performance OK'!X$1,'Job Number'!$B$2:$B$290,'Line Performance OK'!$C6,'Job Number'!$E$2:$E$290,'Line Performance OK'!$A$2),"")</f>
        <v/>
      </c>
      <c r="Y6" s="8" t="str">
        <f>IFERROR($C$2/SUMIFS('Job Number'!#REF!,'Job Number'!$A$2:$A$290,'Line Performance OK'!Y$1,'Job Number'!$B$2:$B$290,'Line Performance OK'!$C6,'Job Number'!$E$2:$E$290,'Line Performance OK'!$A$2),"")</f>
        <v/>
      </c>
      <c r="Z6" s="8" t="str">
        <f>IFERROR($C$2/SUMIFS('Job Number'!#REF!,'Job Number'!$A$2:$A$290,'Line Performance OK'!Z$1,'Job Number'!$B$2:$B$290,'Line Performance OK'!$C6,'Job Number'!$E$2:$E$290,'Line Performance OK'!$A$2),"")</f>
        <v/>
      </c>
      <c r="AA6" s="8" t="str">
        <f>IFERROR($C$2/SUMIFS('Job Number'!#REF!,'Job Number'!$A$2:$A$290,'Line Performance OK'!AA$1,'Job Number'!$B$2:$B$290,'Line Performance OK'!$C6,'Job Number'!$E$2:$E$290,'Line Performance OK'!$A$2),"")</f>
        <v/>
      </c>
      <c r="AB6" s="8" t="str">
        <f>IFERROR($C$2/SUMIFS('Job Number'!#REF!,'Job Number'!$A$2:$A$290,'Line Performance OK'!AB$1,'Job Number'!$B$2:$B$290,'Line Performance OK'!$C6,'Job Number'!$E$2:$E$290,'Line Performance OK'!$A$2),"")</f>
        <v/>
      </c>
      <c r="AC6" s="8" t="str">
        <f>IFERROR($C$2/SUMIFS('Job Number'!#REF!,'Job Number'!$A$2:$A$290,'Line Performance OK'!AC$1,'Job Number'!$B$2:$B$290,'Line Performance OK'!$C6,'Job Number'!$E$2:$E$290,'Line Performance OK'!$A$2),"")</f>
        <v/>
      </c>
      <c r="AD6" s="8" t="str">
        <f>IFERROR($C$2/SUMIFS('Job Number'!#REF!,'Job Number'!$A$2:$A$290,'Line Performance OK'!AD$1,'Job Number'!$B$2:$B$290,'Line Performance OK'!$C6,'Job Number'!$E$2:$E$290,'Line Performance OK'!$A$2),"")</f>
        <v/>
      </c>
      <c r="AE6" s="8" t="str">
        <f>IFERROR($C$2/SUMIFS('Job Number'!#REF!,'Job Number'!$A$2:$A$290,'Line Performance OK'!AE$1,'Job Number'!$B$2:$B$290,'Line Performance OK'!$C6,'Job Number'!$E$2:$E$290,'Line Performance OK'!$A$2),"")</f>
        <v/>
      </c>
      <c r="AF6" s="8" t="str">
        <f>IFERROR($C$2/SUMIFS('Job Number'!#REF!,'Job Number'!$A$2:$A$290,'Line Performance OK'!AF$1,'Job Number'!$B$2:$B$290,'Line Performance OK'!$C6,'Job Number'!$E$2:$E$290,'Line Performance OK'!$A$2),"")</f>
        <v/>
      </c>
      <c r="AG6" s="8" t="str">
        <f>IFERROR($C$2/SUMIFS('Job Number'!#REF!,'Job Number'!$A$2:$A$290,'Line Performance OK'!AG$1,'Job Number'!$B$2:$B$290,'Line Performance OK'!$C6,'Job Number'!$E$2:$E$290,'Line Performance OK'!$A$2),"")</f>
        <v/>
      </c>
      <c r="AH6" s="8" t="str">
        <f>IFERROR($C$2/SUMIFS('Job Number'!#REF!,'Job Number'!$A$2:$A$290,'Line Performance OK'!AH$1,'Job Number'!$B$2:$B$290,'Line Performance OK'!$C6,'Job Number'!$E$2:$E$290,'Line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Number'!$A$2:$A$290,'Line Performance OK'!D$1,'Job Number'!$B$2:$B$290,'Line Performance OK'!$C9,'Job Number'!$E$2:$E$290,'Line Performance OK'!$A$8),"")</f>
        <v/>
      </c>
      <c r="E9" s="8" t="str">
        <f>IFERROR($C$8/SUMIFS('Job Number'!#REF!,'Job Number'!$A$2:$A$290,'Line Performance OK'!E$1,'Job Number'!$B$2:$B$290,'Line Performance OK'!$C9,'Job Number'!$E$2:$E$290,'Line Performance OK'!$A$8),"")</f>
        <v/>
      </c>
      <c r="F9" s="8">
        <v>1.0267857142857142</v>
      </c>
      <c r="G9" s="8" t="str">
        <f>IFERROR($C$8/SUMIFS('Job Number'!#REF!,'Job Number'!$A$2:$A$290,'Line Performance OK'!G$1,'Job Number'!$B$2:$B$290,'Line Performance OK'!$C9,'Job Number'!$E$2:$E$290,'Line Performance OK'!$A$8),"")</f>
        <v/>
      </c>
      <c r="H9" s="8" t="str">
        <f>IFERROR($C$8/SUMIFS('Job Number'!#REF!,'Job Number'!$A$2:$A$290,'Line Performance OK'!H$1,'Job Number'!$B$2:$B$290,'Line Performance OK'!$C9,'Job Number'!$E$2:$E$290,'Line Performance OK'!$A$8),"")</f>
        <v/>
      </c>
      <c r="I9" s="8" t="str">
        <f>IFERROR($C$8/SUMIFS('Job Number'!#REF!,'Job Number'!$A$2:$A$290,'Line Performance OK'!I$1,'Job Number'!$B$2:$B$290,'Line Performance OK'!$C9,'Job Number'!$E$2:$E$290,'Line Performance OK'!$A$8),"")</f>
        <v/>
      </c>
      <c r="J9" s="8" t="str">
        <f>IFERROR($C$8/SUMIFS('Job Number'!#REF!,'Job Number'!$A$2:$A$290,'Line Performance OK'!J$1,'Job Number'!$B$2:$B$290,'Line Performance OK'!$C9,'Job Number'!$E$2:$E$290,'Line Performance OK'!$A$8),"")</f>
        <v/>
      </c>
      <c r="K9" s="8" t="str">
        <f>IFERROR($C$8/SUMIFS('Job Number'!#REF!,'Job Number'!$A$2:$A$290,'Line Performance OK'!K$1,'Job Number'!$B$2:$B$290,'Line Performance OK'!$C9,'Job Number'!$E$2:$E$290,'Line Performance OK'!$A$8),"")</f>
        <v/>
      </c>
      <c r="L9" s="8" t="str">
        <f>IFERROR($C$8/SUMIFS('Job Number'!#REF!,'Job Number'!$A$2:$A$290,'Line Performance OK'!L$1,'Job Number'!$B$2:$B$290,'Line Performance OK'!$C9,'Job Number'!$E$2:$E$290,'Line Performance OK'!$A$8),"")</f>
        <v/>
      </c>
      <c r="M9" s="8" t="str">
        <f>IFERROR($C$8/SUMIFS('Job Number'!#REF!,'Job Number'!$A$2:$A$290,'Line Performance OK'!M$1,'Job Number'!$B$2:$B$290,'Line Performance OK'!$C9,'Job Number'!$E$2:$E$290,'Line Performance OK'!$A$8),"")</f>
        <v/>
      </c>
      <c r="N9" s="8" t="str">
        <f>IFERROR($C$8/SUMIFS('Job Number'!#REF!,'Job Number'!$A$2:$A$290,'Line Performance OK'!N$1,'Job Number'!$B$2:$B$290,'Line Performance OK'!$C9,'Job Number'!$E$2:$E$290,'Line Performance OK'!$A$8),"")</f>
        <v/>
      </c>
      <c r="O9" s="8" t="str">
        <f>IFERROR($C$8/SUMIFS('Job Number'!#REF!,'Job Number'!$A$2:$A$290,'Line Performance OK'!O$1,'Job Number'!$B$2:$B$290,'Line Performance OK'!$C9,'Job Number'!$E$2:$E$290,'Line Performance OK'!$A$8),"")</f>
        <v/>
      </c>
      <c r="P9" s="8" t="str">
        <f>IFERROR($C$8/SUMIFS('Job Number'!#REF!,'Job Number'!$A$2:$A$290,'Line Performance OK'!P$1,'Job Number'!$B$2:$B$290,'Line Performance OK'!$C9,'Job Number'!$E$2:$E$290,'Line Performance OK'!$A$8),"")</f>
        <v/>
      </c>
      <c r="Q9" s="8" t="str">
        <f>IFERROR($C$8/SUMIFS('Job Number'!#REF!,'Job Number'!$A$2:$A$290,'Line Performance OK'!Q$1,'Job Number'!$B$2:$B$290,'Line Performance OK'!$C9,'Job Number'!$E$2:$E$290,'Line Performance OK'!$A$8),"")</f>
        <v/>
      </c>
      <c r="R9" s="8" t="str">
        <f>IFERROR($C$8/SUMIFS('Job Number'!#REF!,'Job Number'!$A$2:$A$290,'Line Performance OK'!R$1,'Job Number'!$B$2:$B$290,'Line Performance OK'!$C9,'Job Number'!$E$2:$E$290,'Line Performance OK'!$A$8),"")</f>
        <v/>
      </c>
      <c r="S9" s="8" t="str">
        <f>IFERROR($C$8/SUMIFS('Job Number'!#REF!,'Job Number'!$A$2:$A$290,'Line Performance OK'!S$1,'Job Number'!$B$2:$B$290,'Line Performance OK'!$C9,'Job Number'!$E$2:$E$290,'Line Performance OK'!$A$8),"")</f>
        <v/>
      </c>
      <c r="T9" s="8" t="str">
        <f>IFERROR($C$8/SUMIFS('Job Number'!#REF!,'Job Number'!$A$2:$A$290,'Line Performance OK'!T$1,'Job Number'!$B$2:$B$290,'Line Performance OK'!$C9,'Job Number'!$E$2:$E$290,'Line Performance OK'!$A$8),"")</f>
        <v/>
      </c>
      <c r="U9" s="8" t="str">
        <f>IFERROR($C$8/SUMIFS('Job Number'!#REF!,'Job Number'!$A$2:$A$290,'Line Performance OK'!U$1,'Job Number'!$B$2:$B$290,'Line Performance OK'!$C9,'Job Number'!$E$2:$E$290,'Line Performance OK'!$A$8),"")</f>
        <v/>
      </c>
      <c r="V9" s="8" t="str">
        <f>IFERROR($C$8/SUMIFS('Job Number'!#REF!,'Job Number'!$A$2:$A$290,'Line Performance OK'!V$1,'Job Number'!$B$2:$B$290,'Line Performance OK'!$C9,'Job Number'!$E$2:$E$290,'Line Performance OK'!$A$8),"")</f>
        <v/>
      </c>
      <c r="W9" s="8" t="str">
        <f>IFERROR($C$8/SUMIFS('Job Number'!#REF!,'Job Number'!$A$2:$A$290,'Line Performance OK'!W$1,'Job Number'!$B$2:$B$290,'Line Performance OK'!$C9,'Job Number'!$E$2:$E$290,'Line Performance OK'!$A$8),"")</f>
        <v/>
      </c>
      <c r="X9" s="8" t="str">
        <f>IFERROR($C$8/SUMIFS('Job Number'!#REF!,'Job Number'!$A$2:$A$290,'Line Performance OK'!X$1,'Job Number'!$B$2:$B$290,'Line Performance OK'!$C9,'Job Number'!$E$2:$E$290,'Line Performance OK'!$A$8),"")</f>
        <v/>
      </c>
      <c r="Y9" s="8" t="str">
        <f>IFERROR($C$8/SUMIFS('Job Number'!#REF!,'Job Number'!$A$2:$A$290,'Line Performance OK'!Y$1,'Job Number'!$B$2:$B$290,'Line Performance OK'!$C9,'Job Number'!$E$2:$E$290,'Line Performance OK'!$A$8),"")</f>
        <v/>
      </c>
      <c r="Z9" s="8" t="str">
        <f>IFERROR($C$8/SUMIFS('Job Number'!#REF!,'Job Number'!$A$2:$A$290,'Line Performance OK'!Z$1,'Job Number'!$B$2:$B$290,'Line Performance OK'!$C9,'Job Number'!$E$2:$E$290,'Line Performance OK'!$A$8),"")</f>
        <v/>
      </c>
      <c r="AA9" s="8" t="str">
        <f>IFERROR($C$8/SUMIFS('Job Number'!#REF!,'Job Number'!$A$2:$A$290,'Line Performance OK'!AA$1,'Job Number'!$B$2:$B$290,'Line Performance OK'!$C9,'Job Number'!$E$2:$E$290,'Line Performance OK'!$A$8),"")</f>
        <v/>
      </c>
      <c r="AB9" s="8" t="str">
        <f>IFERROR($C$8/SUMIFS('Job Number'!#REF!,'Job Number'!$A$2:$A$290,'Line Performance OK'!AB$1,'Job Number'!$B$2:$B$290,'Line Performance OK'!$C9,'Job Number'!$E$2:$E$290,'Line Performance OK'!$A$8),"")</f>
        <v/>
      </c>
      <c r="AC9" s="8" t="str">
        <f>IFERROR($C$8/SUMIFS('Job Number'!#REF!,'Job Number'!$A$2:$A$290,'Line Performance OK'!AC$1,'Job Number'!$B$2:$B$290,'Line Performance OK'!$C9,'Job Number'!$E$2:$E$290,'Line Performance OK'!$A$8),"")</f>
        <v/>
      </c>
      <c r="AD9" s="8" t="str">
        <f>IFERROR($C$8/SUMIFS('Job Number'!#REF!,'Job Number'!$A$2:$A$290,'Line Performance OK'!AD$1,'Job Number'!$B$2:$B$290,'Line Performance OK'!$C9,'Job Number'!$E$2:$E$290,'Line Performance OK'!$A$8),"")</f>
        <v/>
      </c>
      <c r="AE9" s="8" t="str">
        <f>IFERROR($C$8/SUMIFS('Job Number'!#REF!,'Job Number'!$A$2:$A$290,'Line Performance OK'!AE$1,'Job Number'!$B$2:$B$290,'Line Performance OK'!$C9,'Job Number'!$E$2:$E$290,'Line Performance OK'!$A$8),"")</f>
        <v/>
      </c>
      <c r="AF9" s="8" t="str">
        <f>IFERROR($C$8/SUMIFS('Job Number'!#REF!,'Job Number'!$A$2:$A$290,'Line Performance OK'!AF$1,'Job Number'!$B$2:$B$290,'Line Performance OK'!$C9,'Job Number'!$E$2:$E$290,'Line Performance OK'!$A$8),"")</f>
        <v/>
      </c>
      <c r="AG9" s="8" t="str">
        <f>IFERROR($C$8/SUMIFS('Job Number'!#REF!,'Job Number'!$A$2:$A$290,'Line Performance OK'!AG$1,'Job Number'!$B$2:$B$290,'Line Performance OK'!$C9,'Job Number'!$E$2:$E$290,'Line Performance OK'!$A$8),"")</f>
        <v/>
      </c>
      <c r="AH9" s="8" t="str">
        <f>IFERROR($C$8/SUMIFS('Job Number'!#REF!,'Job Number'!$A$2:$A$290,'Line Performance OK'!AH$1,'Job Number'!$B$2:$B$290,'Line Performance OK'!$C9,'Job Number'!$E$2:$E$290,'Line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Number'!$A$2:$A$290,'Line Performance OK'!D$1,'Job Number'!$B$2:$B$290,'Line Performance OK'!$C10,'Job Number'!$E$2:$E$290,'Line Performance OK'!$A$8),"")</f>
        <v/>
      </c>
      <c r="E10" s="8" t="str">
        <f>IFERROR($C$8/SUMIFS('Job Number'!#REF!,'Job Number'!$A$2:$A$290,'Line Performance OK'!E$1,'Job Number'!$B$2:$B$290,'Line Performance OK'!$C10,'Job Number'!$E$2:$E$290,'Line Performance OK'!$A$8),"")</f>
        <v/>
      </c>
      <c r="F10" s="8">
        <v>1.0267857142857142</v>
      </c>
      <c r="G10" s="8" t="str">
        <f>IFERROR($C$8/SUMIFS('Job Number'!#REF!,'Job Number'!$A$2:$A$290,'Line Performance OK'!G$1,'Job Number'!$B$2:$B$290,'Line Performance OK'!$C10,'Job Number'!$E$2:$E$290,'Line Performance OK'!$A$8),"")</f>
        <v/>
      </c>
      <c r="H10" s="8" t="str">
        <f>IFERROR($C$8/SUMIFS('Job Number'!#REF!,'Job Number'!$A$2:$A$290,'Line Performance OK'!H$1,'Job Number'!$B$2:$B$290,'Line Performance OK'!$C10,'Job Number'!$E$2:$E$290,'Line Performance OK'!$A$8),"")</f>
        <v/>
      </c>
      <c r="I10" s="8" t="str">
        <f>IFERROR($C$8/SUMIFS('Job Number'!#REF!,'Job Number'!$A$2:$A$290,'Line Performance OK'!I$1,'Job Number'!$B$2:$B$290,'Line Performance OK'!$C10,'Job Number'!$E$2:$E$290,'Line Performance OK'!$A$8),"")</f>
        <v/>
      </c>
      <c r="J10" s="8" t="str">
        <f>IFERROR($C$8/SUMIFS('Job Number'!#REF!,'Job Number'!$A$2:$A$290,'Line Performance OK'!J$1,'Job Number'!$B$2:$B$290,'Line Performance OK'!$C10,'Job Number'!$E$2:$E$290,'Line Performance OK'!$A$8),"")</f>
        <v/>
      </c>
      <c r="K10" s="8" t="str">
        <f>IFERROR($C$8/SUMIFS('Job Number'!#REF!,'Job Number'!$A$2:$A$290,'Line Performance OK'!K$1,'Job Number'!$B$2:$B$290,'Line Performance OK'!$C10,'Job Number'!$E$2:$E$290,'Line Performance OK'!$A$8),"")</f>
        <v/>
      </c>
      <c r="L10" s="8" t="str">
        <f>IFERROR($C$8/SUMIFS('Job Number'!#REF!,'Job Number'!$A$2:$A$290,'Line Performance OK'!L$1,'Job Number'!$B$2:$B$290,'Line Performance OK'!$C10,'Job Number'!$E$2:$E$290,'Line Performance OK'!$A$8),"")</f>
        <v/>
      </c>
      <c r="M10" s="8" t="str">
        <f>IFERROR($C$8/SUMIFS('Job Number'!#REF!,'Job Number'!$A$2:$A$290,'Line Performance OK'!M$1,'Job Number'!$B$2:$B$290,'Line Performance OK'!$C10,'Job Number'!$E$2:$E$290,'Line Performance OK'!$A$8),"")</f>
        <v/>
      </c>
      <c r="N10" s="8" t="str">
        <f>IFERROR($C$8/SUMIFS('Job Number'!#REF!,'Job Number'!$A$2:$A$290,'Line Performance OK'!N$1,'Job Number'!$B$2:$B$290,'Line Performance OK'!$C10,'Job Number'!$E$2:$E$290,'Line Performance OK'!$A$8),"")</f>
        <v/>
      </c>
      <c r="O10" s="8" t="str">
        <f>IFERROR($C$8/SUMIFS('Job Number'!#REF!,'Job Number'!$A$2:$A$290,'Line Performance OK'!O$1,'Job Number'!$B$2:$B$290,'Line Performance OK'!$C10,'Job Number'!$E$2:$E$290,'Line Performance OK'!$A$8),"")</f>
        <v/>
      </c>
      <c r="P10" s="8" t="str">
        <f>IFERROR($C$8/SUMIFS('Job Number'!#REF!,'Job Number'!$A$2:$A$290,'Line Performance OK'!P$1,'Job Number'!$B$2:$B$290,'Line Performance OK'!$C10,'Job Number'!$E$2:$E$290,'Line Performance OK'!$A$8),"")</f>
        <v/>
      </c>
      <c r="Q10" s="8" t="str">
        <f>IFERROR($C$8/SUMIFS('Job Number'!#REF!,'Job Number'!$A$2:$A$290,'Line Performance OK'!Q$1,'Job Number'!$B$2:$B$290,'Line Performance OK'!$C10,'Job Number'!$E$2:$E$290,'Line Performance OK'!$A$8),"")</f>
        <v/>
      </c>
      <c r="R10" s="8" t="str">
        <f>IFERROR($C$8/SUMIFS('Job Number'!#REF!,'Job Number'!$A$2:$A$290,'Line Performance OK'!R$1,'Job Number'!$B$2:$B$290,'Line Performance OK'!$C10,'Job Number'!$E$2:$E$290,'Line Performance OK'!$A$8),"")</f>
        <v/>
      </c>
      <c r="S10" s="8" t="str">
        <f>IFERROR($C$8/SUMIFS('Job Number'!#REF!,'Job Number'!$A$2:$A$290,'Line Performance OK'!S$1,'Job Number'!$B$2:$B$290,'Line Performance OK'!$C10,'Job Number'!$E$2:$E$290,'Line Performance OK'!$A$8),"")</f>
        <v/>
      </c>
      <c r="T10" s="8" t="str">
        <f>IFERROR($C$8/SUMIFS('Job Number'!#REF!,'Job Number'!$A$2:$A$290,'Line Performance OK'!T$1,'Job Number'!$B$2:$B$290,'Line Performance OK'!$C10,'Job Number'!$E$2:$E$290,'Line Performance OK'!$A$8),"")</f>
        <v/>
      </c>
      <c r="U10" s="8" t="str">
        <f>IFERROR($C$8/SUMIFS('Job Number'!#REF!,'Job Number'!$A$2:$A$290,'Line Performance OK'!U$1,'Job Number'!$B$2:$B$290,'Line Performance OK'!$C10,'Job Number'!$E$2:$E$290,'Line Performance OK'!$A$8),"")</f>
        <v/>
      </c>
      <c r="V10" s="8" t="str">
        <f>IFERROR($C$8/SUMIFS('Job Number'!#REF!,'Job Number'!$A$2:$A$290,'Line Performance OK'!V$1,'Job Number'!$B$2:$B$290,'Line Performance OK'!$C10,'Job Number'!$E$2:$E$290,'Line Performance OK'!$A$8),"")</f>
        <v/>
      </c>
      <c r="W10" s="8" t="str">
        <f>IFERROR($C$8/SUMIFS('Job Number'!#REF!,'Job Number'!$A$2:$A$290,'Line Performance OK'!W$1,'Job Number'!$B$2:$B$290,'Line Performance OK'!$C10,'Job Number'!$E$2:$E$290,'Line Performance OK'!$A$8),"")</f>
        <v/>
      </c>
      <c r="X10" s="8" t="str">
        <f>IFERROR($C$8/SUMIFS('Job Number'!#REF!,'Job Number'!$A$2:$A$290,'Line Performance OK'!X$1,'Job Number'!$B$2:$B$290,'Line Performance OK'!$C10,'Job Number'!$E$2:$E$290,'Line Performance OK'!$A$8),"")</f>
        <v/>
      </c>
      <c r="Y10" s="8" t="str">
        <f>IFERROR($C$8/SUMIFS('Job Number'!#REF!,'Job Number'!$A$2:$A$290,'Line Performance OK'!Y$1,'Job Number'!$B$2:$B$290,'Line Performance OK'!$C10,'Job Number'!$E$2:$E$290,'Line Performance OK'!$A$8),"")</f>
        <v/>
      </c>
      <c r="Z10" s="8" t="str">
        <f>IFERROR($C$8/SUMIFS('Job Number'!#REF!,'Job Number'!$A$2:$A$290,'Line Performance OK'!Z$1,'Job Number'!$B$2:$B$290,'Line Performance OK'!$C10,'Job Number'!$E$2:$E$290,'Line Performance OK'!$A$8),"")</f>
        <v/>
      </c>
      <c r="AA10" s="8" t="str">
        <f>IFERROR($C$8/SUMIFS('Job Number'!#REF!,'Job Number'!$A$2:$A$290,'Line Performance OK'!AA$1,'Job Number'!$B$2:$B$290,'Line Performance OK'!$C10,'Job Number'!$E$2:$E$290,'Line Performance OK'!$A$8),"")</f>
        <v/>
      </c>
      <c r="AB10" s="8" t="str">
        <f>IFERROR($C$8/SUMIFS('Job Number'!#REF!,'Job Number'!$A$2:$A$290,'Line Performance OK'!AB$1,'Job Number'!$B$2:$B$290,'Line Performance OK'!$C10,'Job Number'!$E$2:$E$290,'Line Performance OK'!$A$8),"")</f>
        <v/>
      </c>
      <c r="AC10" s="8" t="str">
        <f>IFERROR($C$8/SUMIFS('Job Number'!#REF!,'Job Number'!$A$2:$A$290,'Line Performance OK'!AC$1,'Job Number'!$B$2:$B$290,'Line Performance OK'!$C10,'Job Number'!$E$2:$E$290,'Line Performance OK'!$A$8),"")</f>
        <v/>
      </c>
      <c r="AD10" s="8" t="str">
        <f>IFERROR($C$8/SUMIFS('Job Number'!#REF!,'Job Number'!$A$2:$A$290,'Line Performance OK'!AD$1,'Job Number'!$B$2:$B$290,'Line Performance OK'!$C10,'Job Number'!$E$2:$E$290,'Line Performance OK'!$A$8),"")</f>
        <v/>
      </c>
      <c r="AE10" s="8" t="str">
        <f>IFERROR($C$8/SUMIFS('Job Number'!#REF!,'Job Number'!$A$2:$A$290,'Line Performance OK'!AE$1,'Job Number'!$B$2:$B$290,'Line Performance OK'!$C10,'Job Number'!$E$2:$E$290,'Line Performance OK'!$A$8),"")</f>
        <v/>
      </c>
      <c r="AF10" s="8" t="str">
        <f>IFERROR($C$8/SUMIFS('Job Number'!#REF!,'Job Number'!$A$2:$A$290,'Line Performance OK'!AF$1,'Job Number'!$B$2:$B$290,'Line Performance OK'!$C10,'Job Number'!$E$2:$E$290,'Line Performance OK'!$A$8),"")</f>
        <v/>
      </c>
      <c r="AG10" s="8" t="str">
        <f>IFERROR($C$8/SUMIFS('Job Number'!#REF!,'Job Number'!$A$2:$A$290,'Line Performance OK'!AG$1,'Job Number'!$B$2:$B$290,'Line Performance OK'!$C10,'Job Number'!$E$2:$E$290,'Line Performance OK'!$A$8),"")</f>
        <v/>
      </c>
      <c r="AH10" s="8" t="str">
        <f>IFERROR($C$8/SUMIFS('Job Number'!#REF!,'Job Number'!$A$2:$A$290,'Line Performance OK'!AH$1,'Job Number'!$B$2:$B$290,'Line Performance OK'!$C10,'Job Number'!$E$2:$E$290,'Line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Number'!$A$2:$A$290,'Line Performance OK'!D$1,'Job Number'!$B$2:$B$290,'Line Performance OK'!$C11,'Job Number'!$E$2:$E$290,'Line Performance OK'!$A$8),"")</f>
        <v/>
      </c>
      <c r="E11" s="8" t="str">
        <f>IFERROR($C$8/SUMIFS('Job Number'!#REF!,'Job Number'!$A$2:$A$290,'Line Performance OK'!E$1,'Job Number'!$B$2:$B$290,'Line Performance OK'!$C11,'Job Number'!$E$2:$E$290,'Line Performance OK'!$A$8),"")</f>
        <v/>
      </c>
      <c r="F11" s="8">
        <v>1.0267857142857142</v>
      </c>
      <c r="G11" s="8" t="str">
        <f>IFERROR($C$8/SUMIFS('Job Number'!#REF!,'Job Number'!$A$2:$A$290,'Line Performance OK'!G$1,'Job Number'!$B$2:$B$290,'Line Performance OK'!$C11,'Job Number'!$E$2:$E$290,'Line Performance OK'!$A$8),"")</f>
        <v/>
      </c>
      <c r="H11" s="8" t="str">
        <f>IFERROR($C$8/SUMIFS('Job Number'!#REF!,'Job Number'!$A$2:$A$290,'Line Performance OK'!H$1,'Job Number'!$B$2:$B$290,'Line Performance OK'!$C11,'Job Number'!$E$2:$E$290,'Line Performance OK'!$A$8),"")</f>
        <v/>
      </c>
      <c r="I11" s="8" t="str">
        <f>IFERROR($C$8/SUMIFS('Job Number'!#REF!,'Job Number'!$A$2:$A$290,'Line Performance OK'!I$1,'Job Number'!$B$2:$B$290,'Line Performance OK'!$C11,'Job Number'!$E$2:$E$290,'Line Performance OK'!$A$8),"")</f>
        <v/>
      </c>
      <c r="J11" s="8" t="str">
        <f>IFERROR($C$8/SUMIFS('Job Number'!#REF!,'Job Number'!$A$2:$A$290,'Line Performance OK'!J$1,'Job Number'!$B$2:$B$290,'Line Performance OK'!$C11,'Job Number'!$E$2:$E$290,'Line Performance OK'!$A$8),"")</f>
        <v/>
      </c>
      <c r="K11" s="8" t="str">
        <f>IFERROR($C$8/SUMIFS('Job Number'!#REF!,'Job Number'!$A$2:$A$290,'Line Performance OK'!K$1,'Job Number'!$B$2:$B$290,'Line Performance OK'!$C11,'Job Number'!$E$2:$E$290,'Line Performance OK'!$A$8),"")</f>
        <v/>
      </c>
      <c r="L11" s="8" t="str">
        <f>IFERROR($C$8/SUMIFS('Job Number'!#REF!,'Job Number'!$A$2:$A$290,'Line Performance OK'!L$1,'Job Number'!$B$2:$B$290,'Line Performance OK'!$C11,'Job Number'!$E$2:$E$290,'Line Performance OK'!$A$8),"")</f>
        <v/>
      </c>
      <c r="M11" s="8" t="str">
        <f>IFERROR($C$8/SUMIFS('Job Number'!#REF!,'Job Number'!$A$2:$A$290,'Line Performance OK'!M$1,'Job Number'!$B$2:$B$290,'Line Performance OK'!$C11,'Job Number'!$E$2:$E$290,'Line Performance OK'!$A$8),"")</f>
        <v/>
      </c>
      <c r="N11" s="8" t="str">
        <f>IFERROR($C$8/SUMIFS('Job Number'!#REF!,'Job Number'!$A$2:$A$290,'Line Performance OK'!N$1,'Job Number'!$B$2:$B$290,'Line Performance OK'!$C11,'Job Number'!$E$2:$E$290,'Line Performance OK'!$A$8),"")</f>
        <v/>
      </c>
      <c r="O11" s="8" t="str">
        <f>IFERROR($C$8/SUMIFS('Job Number'!#REF!,'Job Number'!$A$2:$A$290,'Line Performance OK'!O$1,'Job Number'!$B$2:$B$290,'Line Performance OK'!$C11,'Job Number'!$E$2:$E$290,'Line Performance OK'!$A$8),"")</f>
        <v/>
      </c>
      <c r="P11" s="8" t="str">
        <f>IFERROR($C$8/SUMIFS('Job Number'!#REF!,'Job Number'!$A$2:$A$290,'Line Performance OK'!P$1,'Job Number'!$B$2:$B$290,'Line Performance OK'!$C11,'Job Number'!$E$2:$E$290,'Line Performance OK'!$A$8),"")</f>
        <v/>
      </c>
      <c r="Q11" s="8" t="str">
        <f>IFERROR($C$8/SUMIFS('Job Number'!#REF!,'Job Number'!$A$2:$A$290,'Line Performance OK'!Q$1,'Job Number'!$B$2:$B$290,'Line Performance OK'!$C11,'Job Number'!$E$2:$E$290,'Line Performance OK'!$A$8),"")</f>
        <v/>
      </c>
      <c r="R11" s="8" t="str">
        <f>IFERROR($C$8/SUMIFS('Job Number'!#REF!,'Job Number'!$A$2:$A$290,'Line Performance OK'!R$1,'Job Number'!$B$2:$B$290,'Line Performance OK'!$C11,'Job Number'!$E$2:$E$290,'Line Performance OK'!$A$8),"")</f>
        <v/>
      </c>
      <c r="S11" s="8" t="str">
        <f>IFERROR($C$8/SUMIFS('Job Number'!#REF!,'Job Number'!$A$2:$A$290,'Line Performance OK'!S$1,'Job Number'!$B$2:$B$290,'Line Performance OK'!$C11,'Job Number'!$E$2:$E$290,'Line Performance OK'!$A$8),"")</f>
        <v/>
      </c>
      <c r="T11" s="8" t="str">
        <f>IFERROR($C$8/SUMIFS('Job Number'!#REF!,'Job Number'!$A$2:$A$290,'Line Performance OK'!T$1,'Job Number'!$B$2:$B$290,'Line Performance OK'!$C11,'Job Number'!$E$2:$E$290,'Line Performance OK'!$A$8),"")</f>
        <v/>
      </c>
      <c r="U11" s="8" t="str">
        <f>IFERROR($C$8/SUMIFS('Job Number'!#REF!,'Job Number'!$A$2:$A$290,'Line Performance OK'!U$1,'Job Number'!$B$2:$B$290,'Line Performance OK'!$C11,'Job Number'!$E$2:$E$290,'Line Performance OK'!$A$8),"")</f>
        <v/>
      </c>
      <c r="V11" s="8" t="str">
        <f>IFERROR($C$8/SUMIFS('Job Number'!#REF!,'Job Number'!$A$2:$A$290,'Line Performance OK'!V$1,'Job Number'!$B$2:$B$290,'Line Performance OK'!$C11,'Job Number'!$E$2:$E$290,'Line Performance OK'!$A$8),"")</f>
        <v/>
      </c>
      <c r="W11" s="8" t="str">
        <f>IFERROR($C$8/SUMIFS('Job Number'!#REF!,'Job Number'!$A$2:$A$290,'Line Performance OK'!W$1,'Job Number'!$B$2:$B$290,'Line Performance OK'!$C11,'Job Number'!$E$2:$E$290,'Line Performance OK'!$A$8),"")</f>
        <v/>
      </c>
      <c r="X11" s="8" t="str">
        <f>IFERROR($C$8/SUMIFS('Job Number'!#REF!,'Job Number'!$A$2:$A$290,'Line Performance OK'!X$1,'Job Number'!$B$2:$B$290,'Line Performance OK'!$C11,'Job Number'!$E$2:$E$290,'Line Performance OK'!$A$8),"")</f>
        <v/>
      </c>
      <c r="Y11" s="8" t="str">
        <f>IFERROR($C$8/SUMIFS('Job Number'!#REF!,'Job Number'!$A$2:$A$290,'Line Performance OK'!Y$1,'Job Number'!$B$2:$B$290,'Line Performance OK'!$C11,'Job Number'!$E$2:$E$290,'Line Performance OK'!$A$8),"")</f>
        <v/>
      </c>
      <c r="Z11" s="8" t="str">
        <f>IFERROR($C$8/SUMIFS('Job Number'!#REF!,'Job Number'!$A$2:$A$290,'Line Performance OK'!Z$1,'Job Number'!$B$2:$B$290,'Line Performance OK'!$C11,'Job Number'!$E$2:$E$290,'Line Performance OK'!$A$8),"")</f>
        <v/>
      </c>
      <c r="AA11" s="8" t="str">
        <f>IFERROR($C$8/SUMIFS('Job Number'!#REF!,'Job Number'!$A$2:$A$290,'Line Performance OK'!AA$1,'Job Number'!$B$2:$B$290,'Line Performance OK'!$C11,'Job Number'!$E$2:$E$290,'Line Performance OK'!$A$8),"")</f>
        <v/>
      </c>
      <c r="AB11" s="8" t="str">
        <f>IFERROR($C$8/SUMIFS('Job Number'!#REF!,'Job Number'!$A$2:$A$290,'Line Performance OK'!AB$1,'Job Number'!$B$2:$B$290,'Line Performance OK'!$C11,'Job Number'!$E$2:$E$290,'Line Performance OK'!$A$8),"")</f>
        <v/>
      </c>
      <c r="AC11" s="8" t="str">
        <f>IFERROR($C$8/SUMIFS('Job Number'!#REF!,'Job Number'!$A$2:$A$290,'Line Performance OK'!AC$1,'Job Number'!$B$2:$B$290,'Line Performance OK'!$C11,'Job Number'!$E$2:$E$290,'Line Performance OK'!$A$8),"")</f>
        <v/>
      </c>
      <c r="AD11" s="8" t="str">
        <f>IFERROR($C$8/SUMIFS('Job Number'!#REF!,'Job Number'!$A$2:$A$290,'Line Performance OK'!AD$1,'Job Number'!$B$2:$B$290,'Line Performance OK'!$C11,'Job Number'!$E$2:$E$290,'Line Performance OK'!$A$8),"")</f>
        <v/>
      </c>
      <c r="AE11" s="8" t="str">
        <f>IFERROR($C$8/SUMIFS('Job Number'!#REF!,'Job Number'!$A$2:$A$290,'Line Performance OK'!AE$1,'Job Number'!$B$2:$B$290,'Line Performance OK'!$C11,'Job Number'!$E$2:$E$290,'Line Performance OK'!$A$8),"")</f>
        <v/>
      </c>
      <c r="AF11" s="8" t="str">
        <f>IFERROR($C$8/SUMIFS('Job Number'!#REF!,'Job Number'!$A$2:$A$290,'Line Performance OK'!AF$1,'Job Number'!$B$2:$B$290,'Line Performance OK'!$C11,'Job Number'!$E$2:$E$290,'Line Performance OK'!$A$8),"")</f>
        <v/>
      </c>
      <c r="AG11" s="8" t="str">
        <f>IFERROR($C$8/SUMIFS('Job Number'!#REF!,'Job Number'!$A$2:$A$290,'Line Performance OK'!AG$1,'Job Number'!$B$2:$B$290,'Line Performance OK'!$C11,'Job Number'!$E$2:$E$290,'Line Performance OK'!$A$8),"")</f>
        <v/>
      </c>
      <c r="AH11" s="8" t="str">
        <f>IFERROR($C$8/SUMIFS('Job Number'!#REF!,'Job Number'!$A$2:$A$290,'Line Performance OK'!AH$1,'Job Number'!$B$2:$B$290,'Line Performance OK'!$C11,'Job Number'!$E$2:$E$290,'Line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Number'!$A$2:$A$290,'Line Performance OK'!D$1,'Job Number'!$B$2:$B$290,'Line Performance OK'!$C12,'Job Number'!$E$2:$E$290,'Line Performance OK'!$A$8),"")</f>
        <v/>
      </c>
      <c r="E12" s="8" t="str">
        <f>IFERROR($C$8/SUMIFS('Job Number'!#REF!,'Job Number'!$A$2:$A$290,'Line Performance OK'!E$1,'Job Number'!$B$2:$B$290,'Line Performance OK'!$C12,'Job Number'!$E$2:$E$290,'Line Performance OK'!$A$8),"")</f>
        <v/>
      </c>
      <c r="F12" s="8">
        <v>1.0267857142857142</v>
      </c>
      <c r="G12" s="8" t="str">
        <f>IFERROR($C$8/SUMIFS('Job Number'!#REF!,'Job Number'!$A$2:$A$290,'Line Performance OK'!G$1,'Job Number'!$B$2:$B$290,'Line Performance OK'!$C12,'Job Number'!$E$2:$E$290,'Line Performance OK'!$A$8),"")</f>
        <v/>
      </c>
      <c r="H12" s="8" t="str">
        <f>IFERROR($C$8/SUMIFS('Job Number'!#REF!,'Job Number'!$A$2:$A$290,'Line Performance OK'!H$1,'Job Number'!$B$2:$B$290,'Line Performance OK'!$C12,'Job Number'!$E$2:$E$290,'Line Performance OK'!$A$8),"")</f>
        <v/>
      </c>
      <c r="I12" s="8" t="str">
        <f>IFERROR($C$8/SUMIFS('Job Number'!#REF!,'Job Number'!$A$2:$A$290,'Line Performance OK'!I$1,'Job Number'!$B$2:$B$290,'Line Performance OK'!$C12,'Job Number'!$E$2:$E$290,'Line Performance OK'!$A$8),"")</f>
        <v/>
      </c>
      <c r="J12" s="8" t="str">
        <f>IFERROR($C$8/SUMIFS('Job Number'!#REF!,'Job Number'!$A$2:$A$290,'Line Performance OK'!J$1,'Job Number'!$B$2:$B$290,'Line Performance OK'!$C12,'Job Number'!$E$2:$E$290,'Line Performance OK'!$A$8),"")</f>
        <v/>
      </c>
      <c r="K12" s="8" t="str">
        <f>IFERROR($C$8/SUMIFS('Job Number'!#REF!,'Job Number'!$A$2:$A$290,'Line Performance OK'!K$1,'Job Number'!$B$2:$B$290,'Line Performance OK'!$C12,'Job Number'!$E$2:$E$290,'Line Performance OK'!$A$8),"")</f>
        <v/>
      </c>
      <c r="L12" s="8" t="str">
        <f>IFERROR($C$8/SUMIFS('Job Number'!#REF!,'Job Number'!$A$2:$A$290,'Line Performance OK'!L$1,'Job Number'!$B$2:$B$290,'Line Performance OK'!$C12,'Job Number'!$E$2:$E$290,'Line Performance OK'!$A$8),"")</f>
        <v/>
      </c>
      <c r="M12" s="8" t="str">
        <f>IFERROR($C$8/SUMIFS('Job Number'!#REF!,'Job Number'!$A$2:$A$290,'Line Performance OK'!M$1,'Job Number'!$B$2:$B$290,'Line Performance OK'!$C12,'Job Number'!$E$2:$E$290,'Line Performance OK'!$A$8),"")</f>
        <v/>
      </c>
      <c r="N12" s="8" t="str">
        <f>IFERROR($C$8/SUMIFS('Job Number'!#REF!,'Job Number'!$A$2:$A$290,'Line Performance OK'!N$1,'Job Number'!$B$2:$B$290,'Line Performance OK'!$C12,'Job Number'!$E$2:$E$290,'Line Performance OK'!$A$8),"")</f>
        <v/>
      </c>
      <c r="O12" s="8" t="str">
        <f>IFERROR($C$8/SUMIFS('Job Number'!#REF!,'Job Number'!$A$2:$A$290,'Line Performance OK'!O$1,'Job Number'!$B$2:$B$290,'Line Performance OK'!$C12,'Job Number'!$E$2:$E$290,'Line Performance OK'!$A$8),"")</f>
        <v/>
      </c>
      <c r="P12" s="8" t="str">
        <f>IFERROR($C$8/SUMIFS('Job Number'!#REF!,'Job Number'!$A$2:$A$290,'Line Performance OK'!P$1,'Job Number'!$B$2:$B$290,'Line Performance OK'!$C12,'Job Number'!$E$2:$E$290,'Line Performance OK'!$A$8),"")</f>
        <v/>
      </c>
      <c r="Q12" s="8" t="str">
        <f>IFERROR($C$8/SUMIFS('Job Number'!#REF!,'Job Number'!$A$2:$A$290,'Line Performance OK'!Q$1,'Job Number'!$B$2:$B$290,'Line Performance OK'!$C12,'Job Number'!$E$2:$E$290,'Line Performance OK'!$A$8),"")</f>
        <v/>
      </c>
      <c r="R12" s="8" t="str">
        <f>IFERROR($C$8/SUMIFS('Job Number'!#REF!,'Job Number'!$A$2:$A$290,'Line Performance OK'!R$1,'Job Number'!$B$2:$B$290,'Line Performance OK'!$C12,'Job Number'!$E$2:$E$290,'Line Performance OK'!$A$8),"")</f>
        <v/>
      </c>
      <c r="S12" s="8" t="str">
        <f>IFERROR($C$8/SUMIFS('Job Number'!#REF!,'Job Number'!$A$2:$A$290,'Line Performance OK'!S$1,'Job Number'!$B$2:$B$290,'Line Performance OK'!$C12,'Job Number'!$E$2:$E$290,'Line Performance OK'!$A$8),"")</f>
        <v/>
      </c>
      <c r="T12" s="8" t="str">
        <f>IFERROR($C$8/SUMIFS('Job Number'!#REF!,'Job Number'!$A$2:$A$290,'Line Performance OK'!T$1,'Job Number'!$B$2:$B$290,'Line Performance OK'!$C12,'Job Number'!$E$2:$E$290,'Line Performance OK'!$A$8),"")</f>
        <v/>
      </c>
      <c r="U12" s="8" t="str">
        <f>IFERROR($C$8/SUMIFS('Job Number'!#REF!,'Job Number'!$A$2:$A$290,'Line Performance OK'!U$1,'Job Number'!$B$2:$B$290,'Line Performance OK'!$C12,'Job Number'!$E$2:$E$290,'Line Performance OK'!$A$8),"")</f>
        <v/>
      </c>
      <c r="V12" s="8" t="str">
        <f>IFERROR($C$8/SUMIFS('Job Number'!#REF!,'Job Number'!$A$2:$A$290,'Line Performance OK'!V$1,'Job Number'!$B$2:$B$290,'Line Performance OK'!$C12,'Job Number'!$E$2:$E$290,'Line Performance OK'!$A$8),"")</f>
        <v/>
      </c>
      <c r="W12" s="8" t="str">
        <f>IFERROR($C$8/SUMIFS('Job Number'!#REF!,'Job Number'!$A$2:$A$290,'Line Performance OK'!W$1,'Job Number'!$B$2:$B$290,'Line Performance OK'!$C12,'Job Number'!$E$2:$E$290,'Line Performance OK'!$A$8),"")</f>
        <v/>
      </c>
      <c r="X12" s="8" t="str">
        <f>IFERROR($C$8/SUMIFS('Job Number'!#REF!,'Job Number'!$A$2:$A$290,'Line Performance OK'!X$1,'Job Number'!$B$2:$B$290,'Line Performance OK'!$C12,'Job Number'!$E$2:$E$290,'Line Performance OK'!$A$8),"")</f>
        <v/>
      </c>
      <c r="Y12" s="8" t="str">
        <f>IFERROR($C$8/SUMIFS('Job Number'!#REF!,'Job Number'!$A$2:$A$290,'Line Performance OK'!Y$1,'Job Number'!$B$2:$B$290,'Line Performance OK'!$C12,'Job Number'!$E$2:$E$290,'Line Performance OK'!$A$8),"")</f>
        <v/>
      </c>
      <c r="Z12" s="8" t="str">
        <f>IFERROR($C$8/SUMIFS('Job Number'!#REF!,'Job Number'!$A$2:$A$290,'Line Performance OK'!Z$1,'Job Number'!$B$2:$B$290,'Line Performance OK'!$C12,'Job Number'!$E$2:$E$290,'Line Performance OK'!$A$8),"")</f>
        <v/>
      </c>
      <c r="AA12" s="8" t="str">
        <f>IFERROR($C$8/SUMIFS('Job Number'!#REF!,'Job Number'!$A$2:$A$290,'Line Performance OK'!AA$1,'Job Number'!$B$2:$B$290,'Line Performance OK'!$C12,'Job Number'!$E$2:$E$290,'Line Performance OK'!$A$8),"")</f>
        <v/>
      </c>
      <c r="AB12" s="8" t="str">
        <f>IFERROR($C$8/SUMIFS('Job Number'!#REF!,'Job Number'!$A$2:$A$290,'Line Performance OK'!AB$1,'Job Number'!$B$2:$B$290,'Line Performance OK'!$C12,'Job Number'!$E$2:$E$290,'Line Performance OK'!$A$8),"")</f>
        <v/>
      </c>
      <c r="AC12" s="8" t="str">
        <f>IFERROR($C$8/SUMIFS('Job Number'!#REF!,'Job Number'!$A$2:$A$290,'Line Performance OK'!AC$1,'Job Number'!$B$2:$B$290,'Line Performance OK'!$C12,'Job Number'!$E$2:$E$290,'Line Performance OK'!$A$8),"")</f>
        <v/>
      </c>
      <c r="AD12" s="8" t="str">
        <f>IFERROR($C$8/SUMIFS('Job Number'!#REF!,'Job Number'!$A$2:$A$290,'Line Performance OK'!AD$1,'Job Number'!$B$2:$B$290,'Line Performance OK'!$C12,'Job Number'!$E$2:$E$290,'Line Performance OK'!$A$8),"")</f>
        <v/>
      </c>
      <c r="AE12" s="8" t="str">
        <f>IFERROR($C$8/SUMIFS('Job Number'!#REF!,'Job Number'!$A$2:$A$290,'Line Performance OK'!AE$1,'Job Number'!$B$2:$B$290,'Line Performance OK'!$C12,'Job Number'!$E$2:$E$290,'Line Performance OK'!$A$8),"")</f>
        <v/>
      </c>
      <c r="AF12" s="8" t="str">
        <f>IFERROR($C$8/SUMIFS('Job Number'!#REF!,'Job Number'!$A$2:$A$290,'Line Performance OK'!AF$1,'Job Number'!$B$2:$B$290,'Line Performance OK'!$C12,'Job Number'!$E$2:$E$290,'Line Performance OK'!$A$8),"")</f>
        <v/>
      </c>
      <c r="AG12" s="8" t="str">
        <f>IFERROR($C$8/SUMIFS('Job Number'!#REF!,'Job Number'!$A$2:$A$290,'Line Performance OK'!AG$1,'Job Number'!$B$2:$B$290,'Line Performance OK'!$C12,'Job Number'!$E$2:$E$290,'Line Performance OK'!$A$8),"")</f>
        <v/>
      </c>
      <c r="AH12" s="8" t="str">
        <f>IFERROR($C$8/SUMIFS('Job Number'!#REF!,'Job Number'!$A$2:$A$290,'Line Performance OK'!AH$1,'Job Number'!$B$2:$B$290,'Line Performance OK'!$C12,'Job Number'!$E$2:$E$290,'Line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Number'!$A$2:$A$290,'Line Performance OK'!D$1,'Job Number'!$B$2:$B$290,'Line Performance OK'!$C13,'Job Number'!$E$2:$E$290,'Line Performance OK'!$A$8),"")</f>
        <v/>
      </c>
      <c r="E13" s="8" t="str">
        <f>IFERROR($C$8/SUMIFS('Job Number'!#REF!,'Job Number'!$A$2:$A$290,'Line Performance OK'!E$1,'Job Number'!$B$2:$B$290,'Line Performance OK'!$C13,'Job Number'!$E$2:$E$290,'Line Performance OK'!$A$8),"")</f>
        <v/>
      </c>
      <c r="F13" s="8">
        <v>1.0267857142857142</v>
      </c>
      <c r="G13" s="8" t="str">
        <f>IFERROR($C$8/SUMIFS('Job Number'!#REF!,'Job Number'!$A$2:$A$290,'Line Performance OK'!G$1,'Job Number'!$B$2:$B$290,'Line Performance OK'!$C13,'Job Number'!$E$2:$E$290,'Line Performance OK'!$A$8),"")</f>
        <v/>
      </c>
      <c r="H13" s="8" t="str">
        <f>IFERROR($C$8/SUMIFS('Job Number'!#REF!,'Job Number'!$A$2:$A$290,'Line Performance OK'!H$1,'Job Number'!$B$2:$B$290,'Line Performance OK'!$C13,'Job Number'!$E$2:$E$290,'Line Performance OK'!$A$8),"")</f>
        <v/>
      </c>
      <c r="I13" s="8" t="str">
        <f>IFERROR($C$8/SUMIFS('Job Number'!#REF!,'Job Number'!$A$2:$A$290,'Line Performance OK'!I$1,'Job Number'!$B$2:$B$290,'Line Performance OK'!$C13,'Job Number'!$E$2:$E$290,'Line Performance OK'!$A$8),"")</f>
        <v/>
      </c>
      <c r="J13" s="8" t="str">
        <f>IFERROR($C$8/SUMIFS('Job Number'!#REF!,'Job Number'!$A$2:$A$290,'Line Performance OK'!J$1,'Job Number'!$B$2:$B$290,'Line Performance OK'!$C13,'Job Number'!$E$2:$E$290,'Line Performance OK'!$A$8),"")</f>
        <v/>
      </c>
      <c r="K13" s="8" t="str">
        <f>IFERROR($C$8/SUMIFS('Job Number'!#REF!,'Job Number'!$A$2:$A$290,'Line Performance OK'!K$1,'Job Number'!$B$2:$B$290,'Line Performance OK'!$C13,'Job Number'!$E$2:$E$290,'Line Performance OK'!$A$8),"")</f>
        <v/>
      </c>
      <c r="L13" s="8" t="str">
        <f>IFERROR($C$8/SUMIFS('Job Number'!#REF!,'Job Number'!$A$2:$A$290,'Line Performance OK'!L$1,'Job Number'!$B$2:$B$290,'Line Performance OK'!$C13,'Job Number'!$E$2:$E$290,'Line Performance OK'!$A$8),"")</f>
        <v/>
      </c>
      <c r="M13" s="8" t="str">
        <f>IFERROR($C$8/SUMIFS('Job Number'!#REF!,'Job Number'!$A$2:$A$290,'Line Performance OK'!M$1,'Job Number'!$B$2:$B$290,'Line Performance OK'!$C13,'Job Number'!$E$2:$E$290,'Line Performance OK'!$A$8),"")</f>
        <v/>
      </c>
      <c r="N13" s="8" t="str">
        <f>IFERROR($C$8/SUMIFS('Job Number'!#REF!,'Job Number'!$A$2:$A$290,'Line Performance OK'!N$1,'Job Number'!$B$2:$B$290,'Line Performance OK'!$C13,'Job Number'!$E$2:$E$290,'Line Performance OK'!$A$8),"")</f>
        <v/>
      </c>
      <c r="O13" s="8" t="str">
        <f>IFERROR($C$8/SUMIFS('Job Number'!#REF!,'Job Number'!$A$2:$A$290,'Line Performance OK'!O$1,'Job Number'!$B$2:$B$290,'Line Performance OK'!$C13,'Job Number'!$E$2:$E$290,'Line Performance OK'!$A$8),"")</f>
        <v/>
      </c>
      <c r="P13" s="8" t="str">
        <f>IFERROR($C$8/SUMIFS('Job Number'!#REF!,'Job Number'!$A$2:$A$290,'Line Performance OK'!P$1,'Job Number'!$B$2:$B$290,'Line Performance OK'!$C13,'Job Number'!$E$2:$E$290,'Line Performance OK'!$A$8),"")</f>
        <v/>
      </c>
      <c r="Q13" s="8" t="str">
        <f>IFERROR($C$8/SUMIFS('Job Number'!#REF!,'Job Number'!$A$2:$A$290,'Line Performance OK'!Q$1,'Job Number'!$B$2:$B$290,'Line Performance OK'!$C13,'Job Number'!$E$2:$E$290,'Line Performance OK'!$A$8),"")</f>
        <v/>
      </c>
      <c r="R13" s="8" t="str">
        <f>IFERROR($C$8/SUMIFS('Job Number'!#REF!,'Job Number'!$A$2:$A$290,'Line Performance OK'!R$1,'Job Number'!$B$2:$B$290,'Line Performance OK'!$C13,'Job Number'!$E$2:$E$290,'Line Performance OK'!$A$8),"")</f>
        <v/>
      </c>
      <c r="S13" s="8" t="str">
        <f>IFERROR($C$8/SUMIFS('Job Number'!#REF!,'Job Number'!$A$2:$A$290,'Line Performance OK'!S$1,'Job Number'!$B$2:$B$290,'Line Performance OK'!$C13,'Job Number'!$E$2:$E$290,'Line Performance OK'!$A$8),"")</f>
        <v/>
      </c>
      <c r="T13" s="8" t="str">
        <f>IFERROR($C$8/SUMIFS('Job Number'!#REF!,'Job Number'!$A$2:$A$290,'Line Performance OK'!T$1,'Job Number'!$B$2:$B$290,'Line Performance OK'!$C13,'Job Number'!$E$2:$E$290,'Line Performance OK'!$A$8),"")</f>
        <v/>
      </c>
      <c r="U13" s="8" t="str">
        <f>IFERROR($C$8/SUMIFS('Job Number'!#REF!,'Job Number'!$A$2:$A$290,'Line Performance OK'!U$1,'Job Number'!$B$2:$B$290,'Line Performance OK'!$C13,'Job Number'!$E$2:$E$290,'Line Performance OK'!$A$8),"")</f>
        <v/>
      </c>
      <c r="V13" s="8" t="str">
        <f>IFERROR($C$8/SUMIFS('Job Number'!#REF!,'Job Number'!$A$2:$A$290,'Line Performance OK'!V$1,'Job Number'!$B$2:$B$290,'Line Performance OK'!$C13,'Job Number'!$E$2:$E$290,'Line Performance OK'!$A$8),"")</f>
        <v/>
      </c>
      <c r="W13" s="8" t="str">
        <f>IFERROR($C$8/SUMIFS('Job Number'!#REF!,'Job Number'!$A$2:$A$290,'Line Performance OK'!W$1,'Job Number'!$B$2:$B$290,'Line Performance OK'!$C13,'Job Number'!$E$2:$E$290,'Line Performance OK'!$A$8),"")</f>
        <v/>
      </c>
      <c r="X13" s="8" t="str">
        <f>IFERROR($C$8/SUMIFS('Job Number'!#REF!,'Job Number'!$A$2:$A$290,'Line Performance OK'!X$1,'Job Number'!$B$2:$B$290,'Line Performance OK'!$C13,'Job Number'!$E$2:$E$290,'Line Performance OK'!$A$8),"")</f>
        <v/>
      </c>
      <c r="Y13" s="8" t="str">
        <f>IFERROR($C$8/SUMIFS('Job Number'!#REF!,'Job Number'!$A$2:$A$290,'Line Performance OK'!Y$1,'Job Number'!$B$2:$B$290,'Line Performance OK'!$C13,'Job Number'!$E$2:$E$290,'Line Performance OK'!$A$8),"")</f>
        <v/>
      </c>
      <c r="Z13" s="8" t="str">
        <f>IFERROR($C$8/SUMIFS('Job Number'!#REF!,'Job Number'!$A$2:$A$290,'Line Performance OK'!Z$1,'Job Number'!$B$2:$B$290,'Line Performance OK'!$C13,'Job Number'!$E$2:$E$290,'Line Performance OK'!$A$8),"")</f>
        <v/>
      </c>
      <c r="AA13" s="8" t="str">
        <f>IFERROR($C$8/SUMIFS('Job Number'!#REF!,'Job Number'!$A$2:$A$290,'Line Performance OK'!AA$1,'Job Number'!$B$2:$B$290,'Line Performance OK'!$C13,'Job Number'!$E$2:$E$290,'Line Performance OK'!$A$8),"")</f>
        <v/>
      </c>
      <c r="AB13" s="8" t="str">
        <f>IFERROR($C$8/SUMIFS('Job Number'!#REF!,'Job Number'!$A$2:$A$290,'Line Performance OK'!AB$1,'Job Number'!$B$2:$B$290,'Line Performance OK'!$C13,'Job Number'!$E$2:$E$290,'Line Performance OK'!$A$8),"")</f>
        <v/>
      </c>
      <c r="AC13" s="8" t="str">
        <f>IFERROR($C$8/SUMIFS('Job Number'!#REF!,'Job Number'!$A$2:$A$290,'Line Performance OK'!AC$1,'Job Number'!$B$2:$B$290,'Line Performance OK'!$C13,'Job Number'!$E$2:$E$290,'Line Performance OK'!$A$8),"")</f>
        <v/>
      </c>
      <c r="AD13" s="8" t="str">
        <f>IFERROR($C$8/SUMIFS('Job Number'!#REF!,'Job Number'!$A$2:$A$290,'Line Performance OK'!AD$1,'Job Number'!$B$2:$B$290,'Line Performance OK'!$C13,'Job Number'!$E$2:$E$290,'Line Performance OK'!$A$8),"")</f>
        <v/>
      </c>
      <c r="AE13" s="8" t="str">
        <f>IFERROR($C$8/SUMIFS('Job Number'!#REF!,'Job Number'!$A$2:$A$290,'Line Performance OK'!AE$1,'Job Number'!$B$2:$B$290,'Line Performance OK'!$C13,'Job Number'!$E$2:$E$290,'Line Performance OK'!$A$8),"")</f>
        <v/>
      </c>
      <c r="AF13" s="8" t="str">
        <f>IFERROR($C$8/SUMIFS('Job Number'!#REF!,'Job Number'!$A$2:$A$290,'Line Performance OK'!AF$1,'Job Number'!$B$2:$B$290,'Line Performance OK'!$C13,'Job Number'!$E$2:$E$290,'Line Performance OK'!$A$8),"")</f>
        <v/>
      </c>
      <c r="AG13" s="8" t="str">
        <f>IFERROR($C$8/SUMIFS('Job Number'!#REF!,'Job Number'!$A$2:$A$290,'Line Performance OK'!AG$1,'Job Number'!$B$2:$B$290,'Line Performance OK'!$C13,'Job Number'!$E$2:$E$290,'Line Performance OK'!$A$8),"")</f>
        <v/>
      </c>
      <c r="AH13" s="8" t="str">
        <f>IFERROR($C$8/SUMIFS('Job Number'!#REF!,'Job Number'!$A$2:$A$290,'Line Performance OK'!AH$1,'Job Number'!$B$2:$B$290,'Line Performance OK'!$C13,'Job Number'!$E$2:$E$290,'Line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Number'!$A$2:$A$290,'Line Performance OK'!D$1,'Job Number'!$B$2:$B$290,'Line Performance OK'!$C14,'Job Number'!$E$2:$E$290,'Line Performance OK'!$A$8),"")</f>
        <v/>
      </c>
      <c r="E14" s="8" t="str">
        <f>IFERROR($C$8/SUMIFS('Job Number'!#REF!,'Job Number'!$A$2:$A$290,'Line Performance OK'!E$1,'Job Number'!$B$2:$B$290,'Line Performance OK'!$C14,'Job Number'!$E$2:$E$290,'Line Performance OK'!$A$8),"")</f>
        <v/>
      </c>
      <c r="F14" s="8">
        <v>1.0267857142857142</v>
      </c>
      <c r="G14" s="8" t="str">
        <f>IFERROR($C$8/SUMIFS('Job Number'!#REF!,'Job Number'!$A$2:$A$290,'Line Performance OK'!G$1,'Job Number'!$B$2:$B$290,'Line Performance OK'!$C14,'Job Number'!$E$2:$E$290,'Line Performance OK'!$A$8),"")</f>
        <v/>
      </c>
      <c r="H14" s="8" t="str">
        <f>IFERROR($C$8/SUMIFS('Job Number'!#REF!,'Job Number'!$A$2:$A$290,'Line Performance OK'!H$1,'Job Number'!$B$2:$B$290,'Line Performance OK'!$C14,'Job Number'!$E$2:$E$290,'Line Performance OK'!$A$8),"")</f>
        <v/>
      </c>
      <c r="I14" s="8" t="str">
        <f>IFERROR($C$8/SUMIFS('Job Number'!#REF!,'Job Number'!$A$2:$A$290,'Line Performance OK'!I$1,'Job Number'!$B$2:$B$290,'Line Performance OK'!$C14,'Job Number'!$E$2:$E$290,'Line Performance OK'!$A$8),"")</f>
        <v/>
      </c>
      <c r="J14" s="8" t="str">
        <f>IFERROR($C$8/SUMIFS('Job Number'!#REF!,'Job Number'!$A$2:$A$290,'Line Performance OK'!J$1,'Job Number'!$B$2:$B$290,'Line Performance OK'!$C14,'Job Number'!$E$2:$E$290,'Line Performance OK'!$A$8),"")</f>
        <v/>
      </c>
      <c r="K14" s="8" t="str">
        <f>IFERROR($C$8/SUMIFS('Job Number'!#REF!,'Job Number'!$A$2:$A$290,'Line Performance OK'!K$1,'Job Number'!$B$2:$B$290,'Line Performance OK'!$C14,'Job Number'!$E$2:$E$290,'Line Performance OK'!$A$8),"")</f>
        <v/>
      </c>
      <c r="L14" s="8" t="str">
        <f>IFERROR($C$8/SUMIFS('Job Number'!#REF!,'Job Number'!$A$2:$A$290,'Line Performance OK'!L$1,'Job Number'!$B$2:$B$290,'Line Performance OK'!$C14,'Job Number'!$E$2:$E$290,'Line Performance OK'!$A$8),"")</f>
        <v/>
      </c>
      <c r="M14" s="8" t="str">
        <f>IFERROR($C$8/SUMIFS('Job Number'!#REF!,'Job Number'!$A$2:$A$290,'Line Performance OK'!M$1,'Job Number'!$B$2:$B$290,'Line Performance OK'!$C14,'Job Number'!$E$2:$E$290,'Line Performance OK'!$A$8),"")</f>
        <v/>
      </c>
      <c r="N14" s="8" t="str">
        <f>IFERROR($C$8/SUMIFS('Job Number'!#REF!,'Job Number'!$A$2:$A$290,'Line Performance OK'!N$1,'Job Number'!$B$2:$B$290,'Line Performance OK'!$C14,'Job Number'!$E$2:$E$290,'Line Performance OK'!$A$8),"")</f>
        <v/>
      </c>
      <c r="O14" s="8" t="str">
        <f>IFERROR($C$8/SUMIFS('Job Number'!#REF!,'Job Number'!$A$2:$A$290,'Line Performance OK'!O$1,'Job Number'!$B$2:$B$290,'Line Performance OK'!$C14,'Job Number'!$E$2:$E$290,'Line Performance OK'!$A$8),"")</f>
        <v/>
      </c>
      <c r="P14" s="8" t="str">
        <f>IFERROR($C$8/SUMIFS('Job Number'!#REF!,'Job Number'!$A$2:$A$290,'Line Performance OK'!P$1,'Job Number'!$B$2:$B$290,'Line Performance OK'!$C14,'Job Number'!$E$2:$E$290,'Line Performance OK'!$A$8),"")</f>
        <v/>
      </c>
      <c r="Q14" s="8" t="str">
        <f>IFERROR($C$8/SUMIFS('Job Number'!#REF!,'Job Number'!$A$2:$A$290,'Line Performance OK'!Q$1,'Job Number'!$B$2:$B$290,'Line Performance OK'!$C14,'Job Number'!$E$2:$E$290,'Line Performance OK'!$A$8),"")</f>
        <v/>
      </c>
      <c r="R14" s="8" t="str">
        <f>IFERROR($C$8/SUMIFS('Job Number'!#REF!,'Job Number'!$A$2:$A$290,'Line Performance OK'!R$1,'Job Number'!$B$2:$B$290,'Line Performance OK'!$C14,'Job Number'!$E$2:$E$290,'Line Performance OK'!$A$8),"")</f>
        <v/>
      </c>
      <c r="S14" s="8" t="str">
        <f>IFERROR($C$8/SUMIFS('Job Number'!#REF!,'Job Number'!$A$2:$A$290,'Line Performance OK'!S$1,'Job Number'!$B$2:$B$290,'Line Performance OK'!$C14,'Job Number'!$E$2:$E$290,'Line Performance OK'!$A$8),"")</f>
        <v/>
      </c>
      <c r="T14" s="8" t="str">
        <f>IFERROR($C$8/SUMIFS('Job Number'!#REF!,'Job Number'!$A$2:$A$290,'Line Performance OK'!T$1,'Job Number'!$B$2:$B$290,'Line Performance OK'!$C14,'Job Number'!$E$2:$E$290,'Line Performance OK'!$A$8),"")</f>
        <v/>
      </c>
      <c r="U14" s="8" t="str">
        <f>IFERROR($C$8/SUMIFS('Job Number'!#REF!,'Job Number'!$A$2:$A$290,'Line Performance OK'!U$1,'Job Number'!$B$2:$B$290,'Line Performance OK'!$C14,'Job Number'!$E$2:$E$290,'Line Performance OK'!$A$8),"")</f>
        <v/>
      </c>
      <c r="V14" s="8" t="str">
        <f>IFERROR($C$8/SUMIFS('Job Number'!#REF!,'Job Number'!$A$2:$A$290,'Line Performance OK'!V$1,'Job Number'!$B$2:$B$290,'Line Performance OK'!$C14,'Job Number'!$E$2:$E$290,'Line Performance OK'!$A$8),"")</f>
        <v/>
      </c>
      <c r="W14" s="8" t="str">
        <f>IFERROR($C$8/SUMIFS('Job Number'!#REF!,'Job Number'!$A$2:$A$290,'Line Performance OK'!W$1,'Job Number'!$B$2:$B$290,'Line Performance OK'!$C14,'Job Number'!$E$2:$E$290,'Line Performance OK'!$A$8),"")</f>
        <v/>
      </c>
      <c r="X14" s="8" t="str">
        <f>IFERROR($C$8/SUMIFS('Job Number'!#REF!,'Job Number'!$A$2:$A$290,'Line Performance OK'!X$1,'Job Number'!$B$2:$B$290,'Line Performance OK'!$C14,'Job Number'!$E$2:$E$290,'Line Performance OK'!$A$8),"")</f>
        <v/>
      </c>
      <c r="Y14" s="8" t="str">
        <f>IFERROR($C$8/SUMIFS('Job Number'!#REF!,'Job Number'!$A$2:$A$290,'Line Performance OK'!Y$1,'Job Number'!$B$2:$B$290,'Line Performance OK'!$C14,'Job Number'!$E$2:$E$290,'Line Performance OK'!$A$8),"")</f>
        <v/>
      </c>
      <c r="Z14" s="8" t="str">
        <f>IFERROR($C$8/SUMIFS('Job Number'!#REF!,'Job Number'!$A$2:$A$290,'Line Performance OK'!Z$1,'Job Number'!$B$2:$B$290,'Line Performance OK'!$C14,'Job Number'!$E$2:$E$290,'Line Performance OK'!$A$8),"")</f>
        <v/>
      </c>
      <c r="AA14" s="8" t="str">
        <f>IFERROR($C$8/SUMIFS('Job Number'!#REF!,'Job Number'!$A$2:$A$290,'Line Performance OK'!AA$1,'Job Number'!$B$2:$B$290,'Line Performance OK'!$C14,'Job Number'!$E$2:$E$290,'Line Performance OK'!$A$8),"")</f>
        <v/>
      </c>
      <c r="AB14" s="8" t="str">
        <f>IFERROR($C$8/SUMIFS('Job Number'!#REF!,'Job Number'!$A$2:$A$290,'Line Performance OK'!AB$1,'Job Number'!$B$2:$B$290,'Line Performance OK'!$C14,'Job Number'!$E$2:$E$290,'Line Performance OK'!$A$8),"")</f>
        <v/>
      </c>
      <c r="AC14" s="8" t="str">
        <f>IFERROR($C$8/SUMIFS('Job Number'!#REF!,'Job Number'!$A$2:$A$290,'Line Performance OK'!AC$1,'Job Number'!$B$2:$B$290,'Line Performance OK'!$C14,'Job Number'!$E$2:$E$290,'Line Performance OK'!$A$8),"")</f>
        <v/>
      </c>
      <c r="AD14" s="8" t="str">
        <f>IFERROR($C$8/SUMIFS('Job Number'!#REF!,'Job Number'!$A$2:$A$290,'Line Performance OK'!AD$1,'Job Number'!$B$2:$B$290,'Line Performance OK'!$C14,'Job Number'!$E$2:$E$290,'Line Performance OK'!$A$8),"")</f>
        <v/>
      </c>
      <c r="AE14" s="8" t="str">
        <f>IFERROR($C$8/SUMIFS('Job Number'!#REF!,'Job Number'!$A$2:$A$290,'Line Performance OK'!AE$1,'Job Number'!$B$2:$B$290,'Line Performance OK'!$C14,'Job Number'!$E$2:$E$290,'Line Performance OK'!$A$8),"")</f>
        <v/>
      </c>
      <c r="AF14" s="8" t="str">
        <f>IFERROR($C$8/SUMIFS('Job Number'!#REF!,'Job Number'!$A$2:$A$290,'Line Performance OK'!AF$1,'Job Number'!$B$2:$B$290,'Line Performance OK'!$C14,'Job Number'!$E$2:$E$290,'Line Performance OK'!$A$8),"")</f>
        <v/>
      </c>
      <c r="AG14" s="8" t="str">
        <f>IFERROR($C$8/SUMIFS('Job Number'!#REF!,'Job Number'!$A$2:$A$290,'Line Performance OK'!AG$1,'Job Number'!$B$2:$B$290,'Line Performance OK'!$C14,'Job Number'!$E$2:$E$290,'Line Performance OK'!$A$8),"")</f>
        <v/>
      </c>
      <c r="AH14" s="8" t="str">
        <f>IFERROR($C$8/SUMIFS('Job Number'!#REF!,'Job Number'!$A$2:$A$290,'Line Performance OK'!AH$1,'Job Number'!$B$2:$B$290,'Line Performance OK'!$C14,'Job Number'!$E$2:$E$290,'Line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Number'!$A$2:$A$290,'Line Performance OK'!D$1,'Job Number'!$B$2:$B$290,'Line Performance OK'!$C15,'Job Number'!$E$2:$E$290,'Line Performance OK'!$A$8),"")</f>
        <v/>
      </c>
      <c r="E15" s="8" t="str">
        <f>IFERROR($C$8/SUMIFS('Job Number'!#REF!,'Job Number'!$A$2:$A$290,'Line Performance OK'!E$1,'Job Number'!$B$2:$B$290,'Line Performance OK'!$C15,'Job Number'!$E$2:$E$290,'Line Performance OK'!$A$8),"")</f>
        <v/>
      </c>
      <c r="F15" s="8">
        <v>1.0267857142857142</v>
      </c>
      <c r="G15" s="8" t="str">
        <f>IFERROR($C$8/SUMIFS('Job Number'!#REF!,'Job Number'!$A$2:$A$290,'Line Performance OK'!G$1,'Job Number'!$B$2:$B$290,'Line Performance OK'!$C15,'Job Number'!$E$2:$E$290,'Line Performance OK'!$A$8),"")</f>
        <v/>
      </c>
      <c r="H15" s="8" t="str">
        <f>IFERROR($C$8/SUMIFS('Job Number'!#REF!,'Job Number'!$A$2:$A$290,'Line Performance OK'!H$1,'Job Number'!$B$2:$B$290,'Line Performance OK'!$C15,'Job Number'!$E$2:$E$290,'Line Performance OK'!$A$8),"")</f>
        <v/>
      </c>
      <c r="I15" s="8" t="str">
        <f>IFERROR($C$8/SUMIFS('Job Number'!#REF!,'Job Number'!$A$2:$A$290,'Line Performance OK'!I$1,'Job Number'!$B$2:$B$290,'Line Performance OK'!$C15,'Job Number'!$E$2:$E$290,'Line Performance OK'!$A$8),"")</f>
        <v/>
      </c>
      <c r="J15" s="8" t="str">
        <f>IFERROR($C$8/SUMIFS('Job Number'!#REF!,'Job Number'!$A$2:$A$290,'Line Performance OK'!J$1,'Job Number'!$B$2:$B$290,'Line Performance OK'!$C15,'Job Number'!$E$2:$E$290,'Line Performance OK'!$A$8),"")</f>
        <v/>
      </c>
      <c r="K15" s="8" t="str">
        <f>IFERROR($C$8/SUMIFS('Job Number'!#REF!,'Job Number'!$A$2:$A$290,'Line Performance OK'!K$1,'Job Number'!$B$2:$B$290,'Line Performance OK'!$C15,'Job Number'!$E$2:$E$290,'Line Performance OK'!$A$8),"")</f>
        <v/>
      </c>
      <c r="L15" s="8" t="str">
        <f>IFERROR($C$8/SUMIFS('Job Number'!#REF!,'Job Number'!$A$2:$A$290,'Line Performance OK'!L$1,'Job Number'!$B$2:$B$290,'Line Performance OK'!$C15,'Job Number'!$E$2:$E$290,'Line Performance OK'!$A$8),"")</f>
        <v/>
      </c>
      <c r="M15" s="8" t="str">
        <f>IFERROR($C$8/SUMIFS('Job Number'!#REF!,'Job Number'!$A$2:$A$290,'Line Performance OK'!M$1,'Job Number'!$B$2:$B$290,'Line Performance OK'!$C15,'Job Number'!$E$2:$E$290,'Line Performance OK'!$A$8),"")</f>
        <v/>
      </c>
      <c r="N15" s="8" t="str">
        <f>IFERROR($C$8/SUMIFS('Job Number'!#REF!,'Job Number'!$A$2:$A$290,'Line Performance OK'!N$1,'Job Number'!$B$2:$B$290,'Line Performance OK'!$C15,'Job Number'!$E$2:$E$290,'Line Performance OK'!$A$8),"")</f>
        <v/>
      </c>
      <c r="O15" s="8" t="str">
        <f>IFERROR($C$8/SUMIFS('Job Number'!#REF!,'Job Number'!$A$2:$A$290,'Line Performance OK'!O$1,'Job Number'!$B$2:$B$290,'Line Performance OK'!$C15,'Job Number'!$E$2:$E$290,'Line Performance OK'!$A$8),"")</f>
        <v/>
      </c>
      <c r="P15" s="8" t="str">
        <f>IFERROR($C$8/SUMIFS('Job Number'!#REF!,'Job Number'!$A$2:$A$290,'Line Performance OK'!P$1,'Job Number'!$B$2:$B$290,'Line Performance OK'!$C15,'Job Number'!$E$2:$E$290,'Line Performance OK'!$A$8),"")</f>
        <v/>
      </c>
      <c r="Q15" s="8" t="str">
        <f>IFERROR($C$8/SUMIFS('Job Number'!#REF!,'Job Number'!$A$2:$A$290,'Line Performance OK'!Q$1,'Job Number'!$B$2:$B$290,'Line Performance OK'!$C15,'Job Number'!$E$2:$E$290,'Line Performance OK'!$A$8),"")</f>
        <v/>
      </c>
      <c r="R15" s="8" t="str">
        <f>IFERROR($C$8/SUMIFS('Job Number'!#REF!,'Job Number'!$A$2:$A$290,'Line Performance OK'!R$1,'Job Number'!$B$2:$B$290,'Line Performance OK'!$C15,'Job Number'!$E$2:$E$290,'Line Performance OK'!$A$8),"")</f>
        <v/>
      </c>
      <c r="S15" s="8" t="str">
        <f>IFERROR($C$8/SUMIFS('Job Number'!#REF!,'Job Number'!$A$2:$A$290,'Line Performance OK'!S$1,'Job Number'!$B$2:$B$290,'Line Performance OK'!$C15,'Job Number'!$E$2:$E$290,'Line Performance OK'!$A$8),"")</f>
        <v/>
      </c>
      <c r="T15" s="8" t="str">
        <f>IFERROR($C$8/SUMIFS('Job Number'!#REF!,'Job Number'!$A$2:$A$290,'Line Performance OK'!T$1,'Job Number'!$B$2:$B$290,'Line Performance OK'!$C15,'Job Number'!$E$2:$E$290,'Line Performance OK'!$A$8),"")</f>
        <v/>
      </c>
      <c r="U15" s="8" t="str">
        <f>IFERROR($C$8/SUMIFS('Job Number'!#REF!,'Job Number'!$A$2:$A$290,'Line Performance OK'!U$1,'Job Number'!$B$2:$B$290,'Line Performance OK'!$C15,'Job Number'!$E$2:$E$290,'Line Performance OK'!$A$8),"")</f>
        <v/>
      </c>
      <c r="V15" s="8" t="str">
        <f>IFERROR($C$8/SUMIFS('Job Number'!#REF!,'Job Number'!$A$2:$A$290,'Line Performance OK'!V$1,'Job Number'!$B$2:$B$290,'Line Performance OK'!$C15,'Job Number'!$E$2:$E$290,'Line Performance OK'!$A$8),"")</f>
        <v/>
      </c>
      <c r="W15" s="8" t="str">
        <f>IFERROR($C$8/SUMIFS('Job Number'!#REF!,'Job Number'!$A$2:$A$290,'Line Performance OK'!W$1,'Job Number'!$B$2:$B$290,'Line Performance OK'!$C15,'Job Number'!$E$2:$E$290,'Line Performance OK'!$A$8),"")</f>
        <v/>
      </c>
      <c r="X15" s="8" t="str">
        <f>IFERROR($C$8/SUMIFS('Job Number'!#REF!,'Job Number'!$A$2:$A$290,'Line Performance OK'!X$1,'Job Number'!$B$2:$B$290,'Line Performance OK'!$C15,'Job Number'!$E$2:$E$290,'Line Performance OK'!$A$8),"")</f>
        <v/>
      </c>
      <c r="Y15" s="8" t="str">
        <f>IFERROR($C$8/SUMIFS('Job Number'!#REF!,'Job Number'!$A$2:$A$290,'Line Performance OK'!Y$1,'Job Number'!$B$2:$B$290,'Line Performance OK'!$C15,'Job Number'!$E$2:$E$290,'Line Performance OK'!$A$8),"")</f>
        <v/>
      </c>
      <c r="Z15" s="8" t="str">
        <f>IFERROR($C$8/SUMIFS('Job Number'!#REF!,'Job Number'!$A$2:$A$290,'Line Performance OK'!Z$1,'Job Number'!$B$2:$B$290,'Line Performance OK'!$C15,'Job Number'!$E$2:$E$290,'Line Performance OK'!$A$8),"")</f>
        <v/>
      </c>
      <c r="AA15" s="8" t="str">
        <f>IFERROR($C$8/SUMIFS('Job Number'!#REF!,'Job Number'!$A$2:$A$290,'Line Performance OK'!AA$1,'Job Number'!$B$2:$B$290,'Line Performance OK'!$C15,'Job Number'!$E$2:$E$290,'Line Performance OK'!$A$8),"")</f>
        <v/>
      </c>
      <c r="AB15" s="8" t="str">
        <f>IFERROR($C$8/SUMIFS('Job Number'!#REF!,'Job Number'!$A$2:$A$290,'Line Performance OK'!AB$1,'Job Number'!$B$2:$B$290,'Line Performance OK'!$C15,'Job Number'!$E$2:$E$290,'Line Performance OK'!$A$8),"")</f>
        <v/>
      </c>
      <c r="AC15" s="8" t="str">
        <f>IFERROR($C$8/SUMIFS('Job Number'!#REF!,'Job Number'!$A$2:$A$290,'Line Performance OK'!AC$1,'Job Number'!$B$2:$B$290,'Line Performance OK'!$C15,'Job Number'!$E$2:$E$290,'Line Performance OK'!$A$8),"")</f>
        <v/>
      </c>
      <c r="AD15" s="8" t="str">
        <f>IFERROR($C$8/SUMIFS('Job Number'!#REF!,'Job Number'!$A$2:$A$290,'Line Performance OK'!AD$1,'Job Number'!$B$2:$B$290,'Line Performance OK'!$C15,'Job Number'!$E$2:$E$290,'Line Performance OK'!$A$8),"")</f>
        <v/>
      </c>
      <c r="AE15" s="8" t="str">
        <f>IFERROR($C$8/SUMIFS('Job Number'!#REF!,'Job Number'!$A$2:$A$290,'Line Performance OK'!AE$1,'Job Number'!$B$2:$B$290,'Line Performance OK'!$C15,'Job Number'!$E$2:$E$290,'Line Performance OK'!$A$8),"")</f>
        <v/>
      </c>
      <c r="AF15" s="8" t="str">
        <f>IFERROR($C$8/SUMIFS('Job Number'!#REF!,'Job Number'!$A$2:$A$290,'Line Performance OK'!AF$1,'Job Number'!$B$2:$B$290,'Line Performance OK'!$C15,'Job Number'!$E$2:$E$290,'Line Performance OK'!$A$8),"")</f>
        <v/>
      </c>
      <c r="AG15" s="8" t="str">
        <f>IFERROR($C$8/SUMIFS('Job Number'!#REF!,'Job Number'!$A$2:$A$290,'Line Performance OK'!AG$1,'Job Number'!$B$2:$B$290,'Line Performance OK'!$C15,'Job Number'!$E$2:$E$290,'Line Performance OK'!$A$8),"")</f>
        <v/>
      </c>
      <c r="AH15" s="8" t="str">
        <f>IFERROR($C$8/SUMIFS('Job Number'!#REF!,'Job Number'!$A$2:$A$290,'Line Performance OK'!AH$1,'Job Number'!$B$2:$B$290,'Line Performance OK'!$C15,'Job Number'!$E$2:$E$290,'Line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Number'!$A$2:$A$290,'Line Performance OK'!D$1,'Job Number'!$B$2:$B$290,'Line Performance OK'!$C16,'Job Number'!$E$2:$E$290,'Line Performance OK'!$A$8),"")</f>
        <v/>
      </c>
      <c r="E16" s="8" t="str">
        <f>IFERROR($C$8/SUMIFS('Job Number'!#REF!,'Job Number'!$A$2:$A$290,'Line Performance OK'!E$1,'Job Number'!$B$2:$B$290,'Line Performance OK'!$C16,'Job Number'!$E$2:$E$290,'Line Performance OK'!$A$8),"")</f>
        <v/>
      </c>
      <c r="F16" s="8">
        <v>1.0267857142857142</v>
      </c>
      <c r="G16" s="8" t="str">
        <f>IFERROR($C$8/SUMIFS('Job Number'!#REF!,'Job Number'!$A$2:$A$290,'Line Performance OK'!G$1,'Job Number'!$B$2:$B$290,'Line Performance OK'!$C16,'Job Number'!$E$2:$E$290,'Line Performance OK'!$A$8),"")</f>
        <v/>
      </c>
      <c r="H16" s="8" t="str">
        <f>IFERROR($C$8/SUMIFS('Job Number'!#REF!,'Job Number'!$A$2:$A$290,'Line Performance OK'!H$1,'Job Number'!$B$2:$B$290,'Line Performance OK'!$C16,'Job Number'!$E$2:$E$290,'Line Performance OK'!$A$8),"")</f>
        <v/>
      </c>
      <c r="I16" s="8" t="str">
        <f>IFERROR($C$8/SUMIFS('Job Number'!#REF!,'Job Number'!$A$2:$A$290,'Line Performance OK'!I$1,'Job Number'!$B$2:$B$290,'Line Performance OK'!$C16,'Job Number'!$E$2:$E$290,'Line Performance OK'!$A$8),"")</f>
        <v/>
      </c>
      <c r="J16" s="8" t="str">
        <f>IFERROR($C$8/SUMIFS('Job Number'!#REF!,'Job Number'!$A$2:$A$290,'Line Performance OK'!J$1,'Job Number'!$B$2:$B$290,'Line Performance OK'!$C16,'Job Number'!$E$2:$E$290,'Line Performance OK'!$A$8),"")</f>
        <v/>
      </c>
      <c r="K16" s="8" t="str">
        <f>IFERROR($C$8/SUMIFS('Job Number'!#REF!,'Job Number'!$A$2:$A$290,'Line Performance OK'!K$1,'Job Number'!$B$2:$B$290,'Line Performance OK'!$C16,'Job Number'!$E$2:$E$290,'Line Performance OK'!$A$8),"")</f>
        <v/>
      </c>
      <c r="L16" s="8" t="str">
        <f>IFERROR($C$8/SUMIFS('Job Number'!#REF!,'Job Number'!$A$2:$A$290,'Line Performance OK'!L$1,'Job Number'!$B$2:$B$290,'Line Performance OK'!$C16,'Job Number'!$E$2:$E$290,'Line Performance OK'!$A$8),"")</f>
        <v/>
      </c>
      <c r="M16" s="8" t="str">
        <f>IFERROR($C$8/SUMIFS('Job Number'!#REF!,'Job Number'!$A$2:$A$290,'Line Performance OK'!M$1,'Job Number'!$B$2:$B$290,'Line Performance OK'!$C16,'Job Number'!$E$2:$E$290,'Line Performance OK'!$A$8),"")</f>
        <v/>
      </c>
      <c r="N16" s="8" t="str">
        <f>IFERROR($C$8/SUMIFS('Job Number'!#REF!,'Job Number'!$A$2:$A$290,'Line Performance OK'!N$1,'Job Number'!$B$2:$B$290,'Line Performance OK'!$C16,'Job Number'!$E$2:$E$290,'Line Performance OK'!$A$8),"")</f>
        <v/>
      </c>
      <c r="O16" s="8" t="str">
        <f>IFERROR($C$8/SUMIFS('Job Number'!#REF!,'Job Number'!$A$2:$A$290,'Line Performance OK'!O$1,'Job Number'!$B$2:$B$290,'Line Performance OK'!$C16,'Job Number'!$E$2:$E$290,'Line Performance OK'!$A$8),"")</f>
        <v/>
      </c>
      <c r="P16" s="8" t="str">
        <f>IFERROR($C$8/SUMIFS('Job Number'!#REF!,'Job Number'!$A$2:$A$290,'Line Performance OK'!P$1,'Job Number'!$B$2:$B$290,'Line Performance OK'!$C16,'Job Number'!$E$2:$E$290,'Line Performance OK'!$A$8),"")</f>
        <v/>
      </c>
      <c r="Q16" s="8" t="str">
        <f>IFERROR($C$8/SUMIFS('Job Number'!#REF!,'Job Number'!$A$2:$A$290,'Line Performance OK'!Q$1,'Job Number'!$B$2:$B$290,'Line Performance OK'!$C16,'Job Number'!$E$2:$E$290,'Line Performance OK'!$A$8),"")</f>
        <v/>
      </c>
      <c r="R16" s="8" t="str">
        <f>IFERROR($C$8/SUMIFS('Job Number'!#REF!,'Job Number'!$A$2:$A$290,'Line Performance OK'!R$1,'Job Number'!$B$2:$B$290,'Line Performance OK'!$C16,'Job Number'!$E$2:$E$290,'Line Performance OK'!$A$8),"")</f>
        <v/>
      </c>
      <c r="S16" s="8" t="str">
        <f>IFERROR($C$8/SUMIFS('Job Number'!#REF!,'Job Number'!$A$2:$A$290,'Line Performance OK'!S$1,'Job Number'!$B$2:$B$290,'Line Performance OK'!$C16,'Job Number'!$E$2:$E$290,'Line Performance OK'!$A$8),"")</f>
        <v/>
      </c>
      <c r="T16" s="8" t="str">
        <f>IFERROR($C$8/SUMIFS('Job Number'!#REF!,'Job Number'!$A$2:$A$290,'Line Performance OK'!T$1,'Job Number'!$B$2:$B$290,'Line Performance OK'!$C16,'Job Number'!$E$2:$E$290,'Line Performance OK'!$A$8),"")</f>
        <v/>
      </c>
      <c r="U16" s="8" t="str">
        <f>IFERROR($C$8/SUMIFS('Job Number'!#REF!,'Job Number'!$A$2:$A$290,'Line Performance OK'!U$1,'Job Number'!$B$2:$B$290,'Line Performance OK'!$C16,'Job Number'!$E$2:$E$290,'Line Performance OK'!$A$8),"")</f>
        <v/>
      </c>
      <c r="V16" s="8" t="str">
        <f>IFERROR($C$8/SUMIFS('Job Number'!#REF!,'Job Number'!$A$2:$A$290,'Line Performance OK'!V$1,'Job Number'!$B$2:$B$290,'Line Performance OK'!$C16,'Job Number'!$E$2:$E$290,'Line Performance OK'!$A$8),"")</f>
        <v/>
      </c>
      <c r="W16" s="8" t="str">
        <f>IFERROR($C$8/SUMIFS('Job Number'!#REF!,'Job Number'!$A$2:$A$290,'Line Performance OK'!W$1,'Job Number'!$B$2:$B$290,'Line Performance OK'!$C16,'Job Number'!$E$2:$E$290,'Line Performance OK'!$A$8),"")</f>
        <v/>
      </c>
      <c r="X16" s="8" t="str">
        <f>IFERROR($C$8/SUMIFS('Job Number'!#REF!,'Job Number'!$A$2:$A$290,'Line Performance OK'!X$1,'Job Number'!$B$2:$B$290,'Line Performance OK'!$C16,'Job Number'!$E$2:$E$290,'Line Performance OK'!$A$8),"")</f>
        <v/>
      </c>
      <c r="Y16" s="8" t="str">
        <f>IFERROR($C$8/SUMIFS('Job Number'!#REF!,'Job Number'!$A$2:$A$290,'Line Performance OK'!Y$1,'Job Number'!$B$2:$B$290,'Line Performance OK'!$C16,'Job Number'!$E$2:$E$290,'Line Performance OK'!$A$8),"")</f>
        <v/>
      </c>
      <c r="Z16" s="8" t="str">
        <f>IFERROR($C$8/SUMIFS('Job Number'!#REF!,'Job Number'!$A$2:$A$290,'Line Performance OK'!Z$1,'Job Number'!$B$2:$B$290,'Line Performance OK'!$C16,'Job Number'!$E$2:$E$290,'Line Performance OK'!$A$8),"")</f>
        <v/>
      </c>
      <c r="AA16" s="8" t="str">
        <f>IFERROR($C$8/SUMIFS('Job Number'!#REF!,'Job Number'!$A$2:$A$290,'Line Performance OK'!AA$1,'Job Number'!$B$2:$B$290,'Line Performance OK'!$C16,'Job Number'!$E$2:$E$290,'Line Performance OK'!$A$8),"")</f>
        <v/>
      </c>
      <c r="AB16" s="8" t="str">
        <f>IFERROR($C$8/SUMIFS('Job Number'!#REF!,'Job Number'!$A$2:$A$290,'Line Performance OK'!AB$1,'Job Number'!$B$2:$B$290,'Line Performance OK'!$C16,'Job Number'!$E$2:$E$290,'Line Performance OK'!$A$8),"")</f>
        <v/>
      </c>
      <c r="AC16" s="8" t="str">
        <f>IFERROR($C$8/SUMIFS('Job Number'!#REF!,'Job Number'!$A$2:$A$290,'Line Performance OK'!AC$1,'Job Number'!$B$2:$B$290,'Line Performance OK'!$C16,'Job Number'!$E$2:$E$290,'Line Performance OK'!$A$8),"")</f>
        <v/>
      </c>
      <c r="AD16" s="8" t="str">
        <f>IFERROR($C$8/SUMIFS('Job Number'!#REF!,'Job Number'!$A$2:$A$290,'Line Performance OK'!AD$1,'Job Number'!$B$2:$B$290,'Line Performance OK'!$C16,'Job Number'!$E$2:$E$290,'Line Performance OK'!$A$8),"")</f>
        <v/>
      </c>
      <c r="AE16" s="8" t="str">
        <f>IFERROR($C$8/SUMIFS('Job Number'!#REF!,'Job Number'!$A$2:$A$290,'Line Performance OK'!AE$1,'Job Number'!$B$2:$B$290,'Line Performance OK'!$C16,'Job Number'!$E$2:$E$290,'Line Performance OK'!$A$8),"")</f>
        <v/>
      </c>
      <c r="AF16" s="8" t="str">
        <f>IFERROR($C$8/SUMIFS('Job Number'!#REF!,'Job Number'!$A$2:$A$290,'Line Performance OK'!AF$1,'Job Number'!$B$2:$B$290,'Line Performance OK'!$C16,'Job Number'!$E$2:$E$290,'Line Performance OK'!$A$8),"")</f>
        <v/>
      </c>
      <c r="AG16" s="8" t="str">
        <f>IFERROR($C$8/SUMIFS('Job Number'!#REF!,'Job Number'!$A$2:$A$290,'Line Performance OK'!AG$1,'Job Number'!$B$2:$B$290,'Line Performance OK'!$C16,'Job Number'!$E$2:$E$290,'Line Performance OK'!$A$8),"")</f>
        <v/>
      </c>
      <c r="AH16" s="8" t="str">
        <f>IFERROR($C$8/SUMIFS('Job Number'!#REF!,'Job Number'!$A$2:$A$290,'Line Performance OK'!AH$1,'Job Number'!$B$2:$B$290,'Line Performance OK'!$C16,'Job Number'!$E$2:$E$290,'Line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Number'!$A$2:$A$290,'Line Performance OK'!D$1,'Job Number'!$B$2:$B$290,'Line Performance OK'!$C17,'Job Number'!$E$2:$E$290,'Line Performance OK'!$A$8),"")</f>
        <v/>
      </c>
      <c r="E17" s="8" t="str">
        <f>IFERROR($C$8/SUMIFS('Job Number'!#REF!,'Job Number'!$A$2:$A$290,'Line Performance OK'!E$1,'Job Number'!$B$2:$B$290,'Line Performance OK'!$C17,'Job Number'!$E$2:$E$290,'Line Performance OK'!$A$8),"")</f>
        <v/>
      </c>
      <c r="F17" s="8">
        <v>1.0267857142857142</v>
      </c>
      <c r="G17" s="8" t="str">
        <f>IFERROR($C$8/SUMIFS('Job Number'!#REF!,'Job Number'!$A$2:$A$290,'Line Performance OK'!G$1,'Job Number'!$B$2:$B$290,'Line Performance OK'!$C17,'Job Number'!$E$2:$E$290,'Line Performance OK'!$A$8),"")</f>
        <v/>
      </c>
      <c r="H17" s="8" t="str">
        <f>IFERROR($C$8/SUMIFS('Job Number'!#REF!,'Job Number'!$A$2:$A$290,'Line Performance OK'!H$1,'Job Number'!$B$2:$B$290,'Line Performance OK'!$C17,'Job Number'!$E$2:$E$290,'Line Performance OK'!$A$8),"")</f>
        <v/>
      </c>
      <c r="I17" s="8" t="str">
        <f>IFERROR($C$8/SUMIFS('Job Number'!#REF!,'Job Number'!$A$2:$A$290,'Line Performance OK'!I$1,'Job Number'!$B$2:$B$290,'Line Performance OK'!$C17,'Job Number'!$E$2:$E$290,'Line Performance OK'!$A$8),"")</f>
        <v/>
      </c>
      <c r="J17" s="8" t="str">
        <f>IFERROR($C$8/SUMIFS('Job Number'!#REF!,'Job Number'!$A$2:$A$290,'Line Performance OK'!J$1,'Job Number'!$B$2:$B$290,'Line Performance OK'!$C17,'Job Number'!$E$2:$E$290,'Line Performance OK'!$A$8),"")</f>
        <v/>
      </c>
      <c r="K17" s="8" t="str">
        <f>IFERROR($C$8/SUMIFS('Job Number'!#REF!,'Job Number'!$A$2:$A$290,'Line Performance OK'!K$1,'Job Number'!$B$2:$B$290,'Line Performance OK'!$C17,'Job Number'!$E$2:$E$290,'Line Performance OK'!$A$8),"")</f>
        <v/>
      </c>
      <c r="L17" s="8" t="str">
        <f>IFERROR($C$8/SUMIFS('Job Number'!#REF!,'Job Number'!$A$2:$A$290,'Line Performance OK'!L$1,'Job Number'!$B$2:$B$290,'Line Performance OK'!$C17,'Job Number'!$E$2:$E$290,'Line Performance OK'!$A$8),"")</f>
        <v/>
      </c>
      <c r="M17" s="8" t="str">
        <f>IFERROR($C$8/SUMIFS('Job Number'!#REF!,'Job Number'!$A$2:$A$290,'Line Performance OK'!M$1,'Job Number'!$B$2:$B$290,'Line Performance OK'!$C17,'Job Number'!$E$2:$E$290,'Line Performance OK'!$A$8),"")</f>
        <v/>
      </c>
      <c r="N17" s="8" t="str">
        <f>IFERROR($C$8/SUMIFS('Job Number'!#REF!,'Job Number'!$A$2:$A$290,'Line Performance OK'!N$1,'Job Number'!$B$2:$B$290,'Line Performance OK'!$C17,'Job Number'!$E$2:$E$290,'Line Performance OK'!$A$8),"")</f>
        <v/>
      </c>
      <c r="O17" s="8" t="str">
        <f>IFERROR($C$8/SUMIFS('Job Number'!#REF!,'Job Number'!$A$2:$A$290,'Line Performance OK'!O$1,'Job Number'!$B$2:$B$290,'Line Performance OK'!$C17,'Job Number'!$E$2:$E$290,'Line Performance OK'!$A$8),"")</f>
        <v/>
      </c>
      <c r="P17" s="8" t="str">
        <f>IFERROR($C$8/SUMIFS('Job Number'!#REF!,'Job Number'!$A$2:$A$290,'Line Performance OK'!P$1,'Job Number'!$B$2:$B$290,'Line Performance OK'!$C17,'Job Number'!$E$2:$E$290,'Line Performance OK'!$A$8),"")</f>
        <v/>
      </c>
      <c r="Q17" s="8" t="str">
        <f>IFERROR($C$8/SUMIFS('Job Number'!#REF!,'Job Number'!$A$2:$A$290,'Line Performance OK'!Q$1,'Job Number'!$B$2:$B$290,'Line Performance OK'!$C17,'Job Number'!$E$2:$E$290,'Line Performance OK'!$A$8),"")</f>
        <v/>
      </c>
      <c r="R17" s="8" t="str">
        <f>IFERROR($C$8/SUMIFS('Job Number'!#REF!,'Job Number'!$A$2:$A$290,'Line Performance OK'!R$1,'Job Number'!$B$2:$B$290,'Line Performance OK'!$C17,'Job Number'!$E$2:$E$290,'Line Performance OK'!$A$8),"")</f>
        <v/>
      </c>
      <c r="S17" s="8" t="str">
        <f>IFERROR($C$8/SUMIFS('Job Number'!#REF!,'Job Number'!$A$2:$A$290,'Line Performance OK'!S$1,'Job Number'!$B$2:$B$290,'Line Performance OK'!$C17,'Job Number'!$E$2:$E$290,'Line Performance OK'!$A$8),"")</f>
        <v/>
      </c>
      <c r="T17" s="8" t="str">
        <f>IFERROR($C$8/SUMIFS('Job Number'!#REF!,'Job Number'!$A$2:$A$290,'Line Performance OK'!T$1,'Job Number'!$B$2:$B$290,'Line Performance OK'!$C17,'Job Number'!$E$2:$E$290,'Line Performance OK'!$A$8),"")</f>
        <v/>
      </c>
      <c r="U17" s="8" t="str">
        <f>IFERROR($C$8/SUMIFS('Job Number'!#REF!,'Job Number'!$A$2:$A$290,'Line Performance OK'!U$1,'Job Number'!$B$2:$B$290,'Line Performance OK'!$C17,'Job Number'!$E$2:$E$290,'Line Performance OK'!$A$8),"")</f>
        <v/>
      </c>
      <c r="V17" s="8" t="str">
        <f>IFERROR($C$8/SUMIFS('Job Number'!#REF!,'Job Number'!$A$2:$A$290,'Line Performance OK'!V$1,'Job Number'!$B$2:$B$290,'Line Performance OK'!$C17,'Job Number'!$E$2:$E$290,'Line Performance OK'!$A$8),"")</f>
        <v/>
      </c>
      <c r="W17" s="8" t="str">
        <f>IFERROR($C$8/SUMIFS('Job Number'!#REF!,'Job Number'!$A$2:$A$290,'Line Performance OK'!W$1,'Job Number'!$B$2:$B$290,'Line Performance OK'!$C17,'Job Number'!$E$2:$E$290,'Line Performance OK'!$A$8),"")</f>
        <v/>
      </c>
      <c r="X17" s="8" t="str">
        <f>IFERROR($C$8/SUMIFS('Job Number'!#REF!,'Job Number'!$A$2:$A$290,'Line Performance OK'!X$1,'Job Number'!$B$2:$B$290,'Line Performance OK'!$C17,'Job Number'!$E$2:$E$290,'Line Performance OK'!$A$8),"")</f>
        <v/>
      </c>
      <c r="Y17" s="8" t="str">
        <f>IFERROR($C$8/SUMIFS('Job Number'!#REF!,'Job Number'!$A$2:$A$290,'Line Performance OK'!Y$1,'Job Number'!$B$2:$B$290,'Line Performance OK'!$C17,'Job Number'!$E$2:$E$290,'Line Performance OK'!$A$8),"")</f>
        <v/>
      </c>
      <c r="Z17" s="8" t="str">
        <f>IFERROR($C$8/SUMIFS('Job Number'!#REF!,'Job Number'!$A$2:$A$290,'Line Performance OK'!Z$1,'Job Number'!$B$2:$B$290,'Line Performance OK'!$C17,'Job Number'!$E$2:$E$290,'Line Performance OK'!$A$8),"")</f>
        <v/>
      </c>
      <c r="AA17" s="8" t="str">
        <f>IFERROR($C$8/SUMIFS('Job Number'!#REF!,'Job Number'!$A$2:$A$290,'Line Performance OK'!AA$1,'Job Number'!$B$2:$B$290,'Line Performance OK'!$C17,'Job Number'!$E$2:$E$290,'Line Performance OK'!$A$8),"")</f>
        <v/>
      </c>
      <c r="AB17" s="8" t="str">
        <f>IFERROR($C$8/SUMIFS('Job Number'!#REF!,'Job Number'!$A$2:$A$290,'Line Performance OK'!AB$1,'Job Number'!$B$2:$B$290,'Line Performance OK'!$C17,'Job Number'!$E$2:$E$290,'Line Performance OK'!$A$8),"")</f>
        <v/>
      </c>
      <c r="AC17" s="8" t="str">
        <f>IFERROR($C$8/SUMIFS('Job Number'!#REF!,'Job Number'!$A$2:$A$290,'Line Performance OK'!AC$1,'Job Number'!$B$2:$B$290,'Line Performance OK'!$C17,'Job Number'!$E$2:$E$290,'Line Performance OK'!$A$8),"")</f>
        <v/>
      </c>
      <c r="AD17" s="8" t="str">
        <f>IFERROR($C$8/SUMIFS('Job Number'!#REF!,'Job Number'!$A$2:$A$290,'Line Performance OK'!AD$1,'Job Number'!$B$2:$B$290,'Line Performance OK'!$C17,'Job Number'!$E$2:$E$290,'Line Performance OK'!$A$8),"")</f>
        <v/>
      </c>
      <c r="AE17" s="8" t="str">
        <f>IFERROR($C$8/SUMIFS('Job Number'!#REF!,'Job Number'!$A$2:$A$290,'Line Performance OK'!AE$1,'Job Number'!$B$2:$B$290,'Line Performance OK'!$C17,'Job Number'!$E$2:$E$290,'Line Performance OK'!$A$8),"")</f>
        <v/>
      </c>
      <c r="AF17" s="8" t="str">
        <f>IFERROR($C$8/SUMIFS('Job Number'!#REF!,'Job Number'!$A$2:$A$290,'Line Performance OK'!AF$1,'Job Number'!$B$2:$B$290,'Line Performance OK'!$C17,'Job Number'!$E$2:$E$290,'Line Performance OK'!$A$8),"")</f>
        <v/>
      </c>
      <c r="AG17" s="8" t="str">
        <f>IFERROR($C$8/SUMIFS('Job Number'!#REF!,'Job Number'!$A$2:$A$290,'Line Performance OK'!AG$1,'Job Number'!$B$2:$B$290,'Line Performance OK'!$C17,'Job Number'!$E$2:$E$290,'Line Performance OK'!$A$8),"")</f>
        <v/>
      </c>
      <c r="AH17" s="8" t="str">
        <f>IFERROR($C$8/SUMIFS('Job Number'!#REF!,'Job Number'!$A$2:$A$290,'Line Performance OK'!AH$1,'Job Number'!$B$2:$B$290,'Line Performance OK'!$C17,'Job Number'!$E$2:$E$290,'Line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Number'!$A$2:$A$290,'Line Performance OK'!D$1,'Job Number'!$B$2:$B$290,'Line Performance OK'!$C18,'Job Number'!$E$2:$E$290,'Line Performance OK'!$A$8),"")</f>
        <v/>
      </c>
      <c r="E18" s="8" t="str">
        <f>IFERROR($C$8/SUMIFS('Job Number'!#REF!,'Job Number'!$A$2:$A$290,'Line Performance OK'!E$1,'Job Number'!$B$2:$B$290,'Line Performance OK'!$C18,'Job Number'!$E$2:$E$290,'Line Performance OK'!$A$8),"")</f>
        <v/>
      </c>
      <c r="F18" s="8">
        <v>1.0267857142857142</v>
      </c>
      <c r="G18" s="8" t="str">
        <f>IFERROR($C$8/SUMIFS('Job Number'!#REF!,'Job Number'!$A$2:$A$290,'Line Performance OK'!G$1,'Job Number'!$B$2:$B$290,'Line Performance OK'!$C18,'Job Number'!$E$2:$E$290,'Line Performance OK'!$A$8),"")</f>
        <v/>
      </c>
      <c r="H18" s="8" t="str">
        <f>IFERROR($C$8/SUMIFS('Job Number'!#REF!,'Job Number'!$A$2:$A$290,'Line Performance OK'!H$1,'Job Number'!$B$2:$B$290,'Line Performance OK'!$C18,'Job Number'!$E$2:$E$290,'Line Performance OK'!$A$8),"")</f>
        <v/>
      </c>
      <c r="I18" s="8" t="str">
        <f>IFERROR($C$8/SUMIFS('Job Number'!#REF!,'Job Number'!$A$2:$A$290,'Line Performance OK'!I$1,'Job Number'!$B$2:$B$290,'Line Performance OK'!$C18,'Job Number'!$E$2:$E$290,'Line Performance OK'!$A$8),"")</f>
        <v/>
      </c>
      <c r="J18" s="8" t="str">
        <f>IFERROR($C$8/SUMIFS('Job Number'!#REF!,'Job Number'!$A$2:$A$290,'Line Performance OK'!J$1,'Job Number'!$B$2:$B$290,'Line Performance OK'!$C18,'Job Number'!$E$2:$E$290,'Line Performance OK'!$A$8),"")</f>
        <v/>
      </c>
      <c r="K18" s="8" t="str">
        <f>IFERROR($C$8/SUMIFS('Job Number'!#REF!,'Job Number'!$A$2:$A$290,'Line Performance OK'!K$1,'Job Number'!$B$2:$B$290,'Line Performance OK'!$C18,'Job Number'!$E$2:$E$290,'Line Performance OK'!$A$8),"")</f>
        <v/>
      </c>
      <c r="L18" s="8" t="str">
        <f>IFERROR($C$8/SUMIFS('Job Number'!#REF!,'Job Number'!$A$2:$A$290,'Line Performance OK'!L$1,'Job Number'!$B$2:$B$290,'Line Performance OK'!$C18,'Job Number'!$E$2:$E$290,'Line Performance OK'!$A$8),"")</f>
        <v/>
      </c>
      <c r="M18" s="8" t="str">
        <f>IFERROR($C$8/SUMIFS('Job Number'!#REF!,'Job Number'!$A$2:$A$290,'Line Performance OK'!M$1,'Job Number'!$B$2:$B$290,'Line Performance OK'!$C18,'Job Number'!$E$2:$E$290,'Line Performance OK'!$A$8),"")</f>
        <v/>
      </c>
      <c r="N18" s="8" t="str">
        <f>IFERROR($C$8/SUMIFS('Job Number'!#REF!,'Job Number'!$A$2:$A$290,'Line Performance OK'!N$1,'Job Number'!$B$2:$B$290,'Line Performance OK'!$C18,'Job Number'!$E$2:$E$290,'Line Performance OK'!$A$8),"")</f>
        <v/>
      </c>
      <c r="O18" s="8" t="str">
        <f>IFERROR($C$8/SUMIFS('Job Number'!#REF!,'Job Number'!$A$2:$A$290,'Line Performance OK'!O$1,'Job Number'!$B$2:$B$290,'Line Performance OK'!$C18,'Job Number'!$E$2:$E$290,'Line Performance OK'!$A$8),"")</f>
        <v/>
      </c>
      <c r="P18" s="8" t="str">
        <f>IFERROR($C$8/SUMIFS('Job Number'!#REF!,'Job Number'!$A$2:$A$290,'Line Performance OK'!P$1,'Job Number'!$B$2:$B$290,'Line Performance OK'!$C18,'Job Number'!$E$2:$E$290,'Line Performance OK'!$A$8),"")</f>
        <v/>
      </c>
      <c r="Q18" s="8" t="str">
        <f>IFERROR($C$8/SUMIFS('Job Number'!#REF!,'Job Number'!$A$2:$A$290,'Line Performance OK'!Q$1,'Job Number'!$B$2:$B$290,'Line Performance OK'!$C18,'Job Number'!$E$2:$E$290,'Line Performance OK'!$A$8),"")</f>
        <v/>
      </c>
      <c r="R18" s="8" t="str">
        <f>IFERROR($C$8/SUMIFS('Job Number'!#REF!,'Job Number'!$A$2:$A$290,'Line Performance OK'!R$1,'Job Number'!$B$2:$B$290,'Line Performance OK'!$C18,'Job Number'!$E$2:$E$290,'Line Performance OK'!$A$8),"")</f>
        <v/>
      </c>
      <c r="S18" s="8" t="str">
        <f>IFERROR($C$8/SUMIFS('Job Number'!#REF!,'Job Number'!$A$2:$A$290,'Line Performance OK'!S$1,'Job Number'!$B$2:$B$290,'Line Performance OK'!$C18,'Job Number'!$E$2:$E$290,'Line Performance OK'!$A$8),"")</f>
        <v/>
      </c>
      <c r="T18" s="8" t="str">
        <f>IFERROR($C$8/SUMIFS('Job Number'!#REF!,'Job Number'!$A$2:$A$290,'Line Performance OK'!T$1,'Job Number'!$B$2:$B$290,'Line Performance OK'!$C18,'Job Number'!$E$2:$E$290,'Line Performance OK'!$A$8),"")</f>
        <v/>
      </c>
      <c r="U18" s="8" t="str">
        <f>IFERROR($C$8/SUMIFS('Job Number'!#REF!,'Job Number'!$A$2:$A$290,'Line Performance OK'!U$1,'Job Number'!$B$2:$B$290,'Line Performance OK'!$C18,'Job Number'!$E$2:$E$290,'Line Performance OK'!$A$8),"")</f>
        <v/>
      </c>
      <c r="V18" s="8" t="str">
        <f>IFERROR($C$8/SUMIFS('Job Number'!#REF!,'Job Number'!$A$2:$A$290,'Line Performance OK'!V$1,'Job Number'!$B$2:$B$290,'Line Performance OK'!$C18,'Job Number'!$E$2:$E$290,'Line Performance OK'!$A$8),"")</f>
        <v/>
      </c>
      <c r="W18" s="8" t="str">
        <f>IFERROR($C$8/SUMIFS('Job Number'!#REF!,'Job Number'!$A$2:$A$290,'Line Performance OK'!W$1,'Job Number'!$B$2:$B$290,'Line Performance OK'!$C18,'Job Number'!$E$2:$E$290,'Line Performance OK'!$A$8),"")</f>
        <v/>
      </c>
      <c r="X18" s="8" t="str">
        <f>IFERROR($C$8/SUMIFS('Job Number'!#REF!,'Job Number'!$A$2:$A$290,'Line Performance OK'!X$1,'Job Number'!$B$2:$B$290,'Line Performance OK'!$C18,'Job Number'!$E$2:$E$290,'Line Performance OK'!$A$8),"")</f>
        <v/>
      </c>
      <c r="Y18" s="8" t="str">
        <f>IFERROR($C$8/SUMIFS('Job Number'!#REF!,'Job Number'!$A$2:$A$290,'Line Performance OK'!Y$1,'Job Number'!$B$2:$B$290,'Line Performance OK'!$C18,'Job Number'!$E$2:$E$290,'Line Performance OK'!$A$8),"")</f>
        <v/>
      </c>
      <c r="Z18" s="8" t="str">
        <f>IFERROR($C$8/SUMIFS('Job Number'!#REF!,'Job Number'!$A$2:$A$290,'Line Performance OK'!Z$1,'Job Number'!$B$2:$B$290,'Line Performance OK'!$C18,'Job Number'!$E$2:$E$290,'Line Performance OK'!$A$8),"")</f>
        <v/>
      </c>
      <c r="AA18" s="8" t="str">
        <f>IFERROR($C$8/SUMIFS('Job Number'!#REF!,'Job Number'!$A$2:$A$290,'Line Performance OK'!AA$1,'Job Number'!$B$2:$B$290,'Line Performance OK'!$C18,'Job Number'!$E$2:$E$290,'Line Performance OK'!$A$8),"")</f>
        <v/>
      </c>
      <c r="AB18" s="8" t="str">
        <f>IFERROR($C$8/SUMIFS('Job Number'!#REF!,'Job Number'!$A$2:$A$290,'Line Performance OK'!AB$1,'Job Number'!$B$2:$B$290,'Line Performance OK'!$C18,'Job Number'!$E$2:$E$290,'Line Performance OK'!$A$8),"")</f>
        <v/>
      </c>
      <c r="AC18" s="8" t="str">
        <f>IFERROR($C$8/SUMIFS('Job Number'!#REF!,'Job Number'!$A$2:$A$290,'Line Performance OK'!AC$1,'Job Number'!$B$2:$B$290,'Line Performance OK'!$C18,'Job Number'!$E$2:$E$290,'Line Performance OK'!$A$8),"")</f>
        <v/>
      </c>
      <c r="AD18" s="8" t="str">
        <f>IFERROR($C$8/SUMIFS('Job Number'!#REF!,'Job Number'!$A$2:$A$290,'Line Performance OK'!AD$1,'Job Number'!$B$2:$B$290,'Line Performance OK'!$C18,'Job Number'!$E$2:$E$290,'Line Performance OK'!$A$8),"")</f>
        <v/>
      </c>
      <c r="AE18" s="8" t="str">
        <f>IFERROR($C$8/SUMIFS('Job Number'!#REF!,'Job Number'!$A$2:$A$290,'Line Performance OK'!AE$1,'Job Number'!$B$2:$B$290,'Line Performance OK'!$C18,'Job Number'!$E$2:$E$290,'Line Performance OK'!$A$8),"")</f>
        <v/>
      </c>
      <c r="AF18" s="8" t="str">
        <f>IFERROR($C$8/SUMIFS('Job Number'!#REF!,'Job Number'!$A$2:$A$290,'Line Performance OK'!AF$1,'Job Number'!$B$2:$B$290,'Line Performance OK'!$C18,'Job Number'!$E$2:$E$290,'Line Performance OK'!$A$8),"")</f>
        <v/>
      </c>
      <c r="AG18" s="8" t="str">
        <f>IFERROR($C$8/SUMIFS('Job Number'!#REF!,'Job Number'!$A$2:$A$290,'Line Performance OK'!AG$1,'Job Number'!$B$2:$B$290,'Line Performance OK'!$C18,'Job Number'!$E$2:$E$290,'Line Performance OK'!$A$8),"")</f>
        <v/>
      </c>
      <c r="AH18" s="8" t="str">
        <f>IFERROR($C$8/SUMIFS('Job Number'!#REF!,'Job Number'!$A$2:$A$290,'Line Performance OK'!AH$1,'Job Number'!$B$2:$B$290,'Line Performance OK'!$C18,'Job Number'!$E$2:$E$290,'Line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Number'!$A$2:$A$290,'Line Performance OK'!D$1,'Job Number'!$B$2:$B$290,'Line Performance OK'!$C19,'Job Number'!$E$2:$E$290,'Line Performance OK'!$A$8),"")</f>
        <v/>
      </c>
      <c r="E19" s="8" t="str">
        <f>IFERROR($C$8/SUMIFS('Job Number'!#REF!,'Job Number'!$A$2:$A$290,'Line Performance OK'!E$1,'Job Number'!$B$2:$B$290,'Line Performance OK'!$C19,'Job Number'!$E$2:$E$290,'Line Performance OK'!$A$8),"")</f>
        <v/>
      </c>
      <c r="F19" s="8">
        <v>1.0267857142857142</v>
      </c>
      <c r="G19" s="8" t="str">
        <f>IFERROR($C$8/SUMIFS('Job Number'!#REF!,'Job Number'!$A$2:$A$290,'Line Performance OK'!G$1,'Job Number'!$B$2:$B$290,'Line Performance OK'!$C19,'Job Number'!$E$2:$E$290,'Line Performance OK'!$A$8),"")</f>
        <v/>
      </c>
      <c r="H19" s="8" t="str">
        <f>IFERROR($C$8/SUMIFS('Job Number'!#REF!,'Job Number'!$A$2:$A$290,'Line Performance OK'!H$1,'Job Number'!$B$2:$B$290,'Line Performance OK'!$C19,'Job Number'!$E$2:$E$290,'Line Performance OK'!$A$8),"")</f>
        <v/>
      </c>
      <c r="I19" s="8" t="str">
        <f>IFERROR($C$8/SUMIFS('Job Number'!#REF!,'Job Number'!$A$2:$A$290,'Line Performance OK'!I$1,'Job Number'!$B$2:$B$290,'Line Performance OK'!$C19,'Job Number'!$E$2:$E$290,'Line Performance OK'!$A$8),"")</f>
        <v/>
      </c>
      <c r="J19" s="8" t="str">
        <f>IFERROR($C$8/SUMIFS('Job Number'!#REF!,'Job Number'!$A$2:$A$290,'Line Performance OK'!J$1,'Job Number'!$B$2:$B$290,'Line Performance OK'!$C19,'Job Number'!$E$2:$E$290,'Line Performance OK'!$A$8),"")</f>
        <v/>
      </c>
      <c r="K19" s="8" t="str">
        <f>IFERROR($C$8/SUMIFS('Job Number'!#REF!,'Job Number'!$A$2:$A$290,'Line Performance OK'!K$1,'Job Number'!$B$2:$B$290,'Line Performance OK'!$C19,'Job Number'!$E$2:$E$290,'Line Performance OK'!$A$8),"")</f>
        <v/>
      </c>
      <c r="L19" s="8" t="str">
        <f>IFERROR($C$8/SUMIFS('Job Number'!#REF!,'Job Number'!$A$2:$A$290,'Line Performance OK'!L$1,'Job Number'!$B$2:$B$290,'Line Performance OK'!$C19,'Job Number'!$E$2:$E$290,'Line Performance OK'!$A$8),"")</f>
        <v/>
      </c>
      <c r="M19" s="8" t="str">
        <f>IFERROR($C$8/SUMIFS('Job Number'!#REF!,'Job Number'!$A$2:$A$290,'Line Performance OK'!M$1,'Job Number'!$B$2:$B$290,'Line Performance OK'!$C19,'Job Number'!$E$2:$E$290,'Line Performance OK'!$A$8),"")</f>
        <v/>
      </c>
      <c r="N19" s="8" t="str">
        <f>IFERROR($C$8/SUMIFS('Job Number'!#REF!,'Job Number'!$A$2:$A$290,'Line Performance OK'!N$1,'Job Number'!$B$2:$B$290,'Line Performance OK'!$C19,'Job Number'!$E$2:$E$290,'Line Performance OK'!$A$8),"")</f>
        <v/>
      </c>
      <c r="O19" s="8" t="str">
        <f>IFERROR($C$8/SUMIFS('Job Number'!#REF!,'Job Number'!$A$2:$A$290,'Line Performance OK'!O$1,'Job Number'!$B$2:$B$290,'Line Performance OK'!$C19,'Job Number'!$E$2:$E$290,'Line Performance OK'!$A$8),"")</f>
        <v/>
      </c>
      <c r="P19" s="8" t="str">
        <f>IFERROR($C$8/SUMIFS('Job Number'!#REF!,'Job Number'!$A$2:$A$290,'Line Performance OK'!P$1,'Job Number'!$B$2:$B$290,'Line Performance OK'!$C19,'Job Number'!$E$2:$E$290,'Line Performance OK'!$A$8),"")</f>
        <v/>
      </c>
      <c r="Q19" s="8" t="str">
        <f>IFERROR($C$8/SUMIFS('Job Number'!#REF!,'Job Number'!$A$2:$A$290,'Line Performance OK'!Q$1,'Job Number'!$B$2:$B$290,'Line Performance OK'!$C19,'Job Number'!$E$2:$E$290,'Line Performance OK'!$A$8),"")</f>
        <v/>
      </c>
      <c r="R19" s="8" t="str">
        <f>IFERROR($C$8/SUMIFS('Job Number'!#REF!,'Job Number'!$A$2:$A$290,'Line Performance OK'!R$1,'Job Number'!$B$2:$B$290,'Line Performance OK'!$C19,'Job Number'!$E$2:$E$290,'Line Performance OK'!$A$8),"")</f>
        <v/>
      </c>
      <c r="S19" s="8" t="str">
        <f>IFERROR($C$8/SUMIFS('Job Number'!#REF!,'Job Number'!$A$2:$A$290,'Line Performance OK'!S$1,'Job Number'!$B$2:$B$290,'Line Performance OK'!$C19,'Job Number'!$E$2:$E$290,'Line Performance OK'!$A$8),"")</f>
        <v/>
      </c>
      <c r="T19" s="8" t="str">
        <f>IFERROR($C$8/SUMIFS('Job Number'!#REF!,'Job Number'!$A$2:$A$290,'Line Performance OK'!T$1,'Job Number'!$B$2:$B$290,'Line Performance OK'!$C19,'Job Number'!$E$2:$E$290,'Line Performance OK'!$A$8),"")</f>
        <v/>
      </c>
      <c r="U19" s="8" t="str">
        <f>IFERROR($C$8/SUMIFS('Job Number'!#REF!,'Job Number'!$A$2:$A$290,'Line Performance OK'!U$1,'Job Number'!$B$2:$B$290,'Line Performance OK'!$C19,'Job Number'!$E$2:$E$290,'Line Performance OK'!$A$8),"")</f>
        <v/>
      </c>
      <c r="V19" s="8" t="str">
        <f>IFERROR($C$8/SUMIFS('Job Number'!#REF!,'Job Number'!$A$2:$A$290,'Line Performance OK'!V$1,'Job Number'!$B$2:$B$290,'Line Performance OK'!$C19,'Job Number'!$E$2:$E$290,'Line Performance OK'!$A$8),"")</f>
        <v/>
      </c>
      <c r="W19" s="8" t="str">
        <f>IFERROR($C$8/SUMIFS('Job Number'!#REF!,'Job Number'!$A$2:$A$290,'Line Performance OK'!W$1,'Job Number'!$B$2:$B$290,'Line Performance OK'!$C19,'Job Number'!$E$2:$E$290,'Line Performance OK'!$A$8),"")</f>
        <v/>
      </c>
      <c r="X19" s="8" t="str">
        <f>IFERROR($C$8/SUMIFS('Job Number'!#REF!,'Job Number'!$A$2:$A$290,'Line Performance OK'!X$1,'Job Number'!$B$2:$B$290,'Line Performance OK'!$C19,'Job Number'!$E$2:$E$290,'Line Performance OK'!$A$8),"")</f>
        <v/>
      </c>
      <c r="Y19" s="8" t="str">
        <f>IFERROR($C$8/SUMIFS('Job Number'!#REF!,'Job Number'!$A$2:$A$290,'Line Performance OK'!Y$1,'Job Number'!$B$2:$B$290,'Line Performance OK'!$C19,'Job Number'!$E$2:$E$290,'Line Performance OK'!$A$8),"")</f>
        <v/>
      </c>
      <c r="Z19" s="8" t="str">
        <f>IFERROR($C$8/SUMIFS('Job Number'!#REF!,'Job Number'!$A$2:$A$290,'Line Performance OK'!Z$1,'Job Number'!$B$2:$B$290,'Line Performance OK'!$C19,'Job Number'!$E$2:$E$290,'Line Performance OK'!$A$8),"")</f>
        <v/>
      </c>
      <c r="AA19" s="8" t="str">
        <f>IFERROR($C$8/SUMIFS('Job Number'!#REF!,'Job Number'!$A$2:$A$290,'Line Performance OK'!AA$1,'Job Number'!$B$2:$B$290,'Line Performance OK'!$C19,'Job Number'!$E$2:$E$290,'Line Performance OK'!$A$8),"")</f>
        <v/>
      </c>
      <c r="AB19" s="8" t="str">
        <f>IFERROR($C$8/SUMIFS('Job Number'!#REF!,'Job Number'!$A$2:$A$290,'Line Performance OK'!AB$1,'Job Number'!$B$2:$B$290,'Line Performance OK'!$C19,'Job Number'!$E$2:$E$290,'Line Performance OK'!$A$8),"")</f>
        <v/>
      </c>
      <c r="AC19" s="8" t="str">
        <f>IFERROR($C$8/SUMIFS('Job Number'!#REF!,'Job Number'!$A$2:$A$290,'Line Performance OK'!AC$1,'Job Number'!$B$2:$B$290,'Line Performance OK'!$C19,'Job Number'!$E$2:$E$290,'Line Performance OK'!$A$8),"")</f>
        <v/>
      </c>
      <c r="AD19" s="8" t="str">
        <f>IFERROR($C$8/SUMIFS('Job Number'!#REF!,'Job Number'!$A$2:$A$290,'Line Performance OK'!AD$1,'Job Number'!$B$2:$B$290,'Line Performance OK'!$C19,'Job Number'!$E$2:$E$290,'Line Performance OK'!$A$8),"")</f>
        <v/>
      </c>
      <c r="AE19" s="8" t="str">
        <f>IFERROR($C$8/SUMIFS('Job Number'!#REF!,'Job Number'!$A$2:$A$290,'Line Performance OK'!AE$1,'Job Number'!$B$2:$B$290,'Line Performance OK'!$C19,'Job Number'!$E$2:$E$290,'Line Performance OK'!$A$8),"")</f>
        <v/>
      </c>
      <c r="AF19" s="8" t="str">
        <f>IFERROR($C$8/SUMIFS('Job Number'!#REF!,'Job Number'!$A$2:$A$290,'Line Performance OK'!AF$1,'Job Number'!$B$2:$B$290,'Line Performance OK'!$C19,'Job Number'!$E$2:$E$290,'Line Performance OK'!$A$8),"")</f>
        <v/>
      </c>
      <c r="AG19" s="8" t="str">
        <f>IFERROR($C$8/SUMIFS('Job Number'!#REF!,'Job Number'!$A$2:$A$290,'Line Performance OK'!AG$1,'Job Number'!$B$2:$B$290,'Line Performance OK'!$C19,'Job Number'!$E$2:$E$290,'Line Performance OK'!$A$8),"")</f>
        <v/>
      </c>
      <c r="AH19" s="8" t="str">
        <f>IFERROR($C$8/SUMIFS('Job Number'!#REF!,'Job Number'!$A$2:$A$290,'Line Performance OK'!AH$1,'Job Number'!$B$2:$B$290,'Line Performance OK'!$C19,'Job Number'!$E$2:$E$290,'Line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Number'!$A$2:$A$290,'Line Performance OK'!D$1,'Job Number'!$B$2:$B$290,'Line Performance OK'!$C20,'Job Number'!$E$2:$E$290,'Line Performance OK'!$A$8),"")</f>
        <v/>
      </c>
      <c r="E20" s="8" t="str">
        <f>IFERROR($C$8/SUMIFS('Job Number'!#REF!,'Job Number'!$A$2:$A$290,'Line Performance OK'!E$1,'Job Number'!$B$2:$B$290,'Line Performance OK'!$C20,'Job Number'!$E$2:$E$290,'Line Performance OK'!$A$8),"")</f>
        <v/>
      </c>
      <c r="F20" s="8">
        <v>1.0267857142857142</v>
      </c>
      <c r="G20" s="8" t="str">
        <f>IFERROR($C$8/SUMIFS('Job Number'!#REF!,'Job Number'!$A$2:$A$290,'Line Performance OK'!G$1,'Job Number'!$B$2:$B$290,'Line Performance OK'!$C20,'Job Number'!$E$2:$E$290,'Line Performance OK'!$A$8),"")</f>
        <v/>
      </c>
      <c r="H20" s="8" t="str">
        <f>IFERROR($C$8/SUMIFS('Job Number'!#REF!,'Job Number'!$A$2:$A$290,'Line Performance OK'!H$1,'Job Number'!$B$2:$B$290,'Line Performance OK'!$C20,'Job Number'!$E$2:$E$290,'Line Performance OK'!$A$8),"")</f>
        <v/>
      </c>
      <c r="I20" s="8" t="str">
        <f>IFERROR($C$8/SUMIFS('Job Number'!#REF!,'Job Number'!$A$2:$A$290,'Line Performance OK'!I$1,'Job Number'!$B$2:$B$290,'Line Performance OK'!$C20,'Job Number'!$E$2:$E$290,'Line Performance OK'!$A$8),"")</f>
        <v/>
      </c>
      <c r="J20" s="8" t="str">
        <f>IFERROR($C$8/SUMIFS('Job Number'!#REF!,'Job Number'!$A$2:$A$290,'Line Performance OK'!J$1,'Job Number'!$B$2:$B$290,'Line Performance OK'!$C20,'Job Number'!$E$2:$E$290,'Line Performance OK'!$A$8),"")</f>
        <v/>
      </c>
      <c r="K20" s="8" t="str">
        <f>IFERROR($C$8/SUMIFS('Job Number'!#REF!,'Job Number'!$A$2:$A$290,'Line Performance OK'!K$1,'Job Number'!$B$2:$B$290,'Line Performance OK'!$C20,'Job Number'!$E$2:$E$290,'Line Performance OK'!$A$8),"")</f>
        <v/>
      </c>
      <c r="L20" s="8" t="str">
        <f>IFERROR($C$8/SUMIFS('Job Number'!#REF!,'Job Number'!$A$2:$A$290,'Line Performance OK'!L$1,'Job Number'!$B$2:$B$290,'Line Performance OK'!$C20,'Job Number'!$E$2:$E$290,'Line Performance OK'!$A$8),"")</f>
        <v/>
      </c>
      <c r="M20" s="8" t="str">
        <f>IFERROR($C$8/SUMIFS('Job Number'!#REF!,'Job Number'!$A$2:$A$290,'Line Performance OK'!M$1,'Job Number'!$B$2:$B$290,'Line Performance OK'!$C20,'Job Number'!$E$2:$E$290,'Line Performance OK'!$A$8),"")</f>
        <v/>
      </c>
      <c r="N20" s="8" t="str">
        <f>IFERROR($C$8/SUMIFS('Job Number'!#REF!,'Job Number'!$A$2:$A$290,'Line Performance OK'!N$1,'Job Number'!$B$2:$B$290,'Line Performance OK'!$C20,'Job Number'!$E$2:$E$290,'Line Performance OK'!$A$8),"")</f>
        <v/>
      </c>
      <c r="O20" s="8" t="str">
        <f>IFERROR($C$8/SUMIFS('Job Number'!#REF!,'Job Number'!$A$2:$A$290,'Line Performance OK'!O$1,'Job Number'!$B$2:$B$290,'Line Performance OK'!$C20,'Job Number'!$E$2:$E$290,'Line Performance OK'!$A$8),"")</f>
        <v/>
      </c>
      <c r="P20" s="8" t="str">
        <f>IFERROR($C$8/SUMIFS('Job Number'!#REF!,'Job Number'!$A$2:$A$290,'Line Performance OK'!P$1,'Job Number'!$B$2:$B$290,'Line Performance OK'!$C20,'Job Number'!$E$2:$E$290,'Line Performance OK'!$A$8),"")</f>
        <v/>
      </c>
      <c r="Q20" s="8" t="str">
        <f>IFERROR($C$8/SUMIFS('Job Number'!#REF!,'Job Number'!$A$2:$A$290,'Line Performance OK'!Q$1,'Job Number'!$B$2:$B$290,'Line Performance OK'!$C20,'Job Number'!$E$2:$E$290,'Line Performance OK'!$A$8),"")</f>
        <v/>
      </c>
      <c r="R20" s="8" t="str">
        <f>IFERROR($C$8/SUMIFS('Job Number'!#REF!,'Job Number'!$A$2:$A$290,'Line Performance OK'!R$1,'Job Number'!$B$2:$B$290,'Line Performance OK'!$C20,'Job Number'!$E$2:$E$290,'Line Performance OK'!$A$8),"")</f>
        <v/>
      </c>
      <c r="S20" s="8" t="str">
        <f>IFERROR($C$8/SUMIFS('Job Number'!#REF!,'Job Number'!$A$2:$A$290,'Line Performance OK'!S$1,'Job Number'!$B$2:$B$290,'Line Performance OK'!$C20,'Job Number'!$E$2:$E$290,'Line Performance OK'!$A$8),"")</f>
        <v/>
      </c>
      <c r="T20" s="8" t="str">
        <f>IFERROR($C$8/SUMIFS('Job Number'!#REF!,'Job Number'!$A$2:$A$290,'Line Performance OK'!T$1,'Job Number'!$B$2:$B$290,'Line Performance OK'!$C20,'Job Number'!$E$2:$E$290,'Line Performance OK'!$A$8),"")</f>
        <v/>
      </c>
      <c r="U20" s="8" t="str">
        <f>IFERROR($C$8/SUMIFS('Job Number'!#REF!,'Job Number'!$A$2:$A$290,'Line Performance OK'!U$1,'Job Number'!$B$2:$B$290,'Line Performance OK'!$C20,'Job Number'!$E$2:$E$290,'Line Performance OK'!$A$8),"")</f>
        <v/>
      </c>
      <c r="V20" s="8" t="str">
        <f>IFERROR($C$8/SUMIFS('Job Number'!#REF!,'Job Number'!$A$2:$A$290,'Line Performance OK'!V$1,'Job Number'!$B$2:$B$290,'Line Performance OK'!$C20,'Job Number'!$E$2:$E$290,'Line Performance OK'!$A$8),"")</f>
        <v/>
      </c>
      <c r="W20" s="8" t="str">
        <f>IFERROR($C$8/SUMIFS('Job Number'!#REF!,'Job Number'!$A$2:$A$290,'Line Performance OK'!W$1,'Job Number'!$B$2:$B$290,'Line Performance OK'!$C20,'Job Number'!$E$2:$E$290,'Line Performance OK'!$A$8),"")</f>
        <v/>
      </c>
      <c r="X20" s="8" t="str">
        <f>IFERROR($C$8/SUMIFS('Job Number'!#REF!,'Job Number'!$A$2:$A$290,'Line Performance OK'!X$1,'Job Number'!$B$2:$B$290,'Line Performance OK'!$C20,'Job Number'!$E$2:$E$290,'Line Performance OK'!$A$8),"")</f>
        <v/>
      </c>
      <c r="Y20" s="8" t="str">
        <f>IFERROR($C$8/SUMIFS('Job Number'!#REF!,'Job Number'!$A$2:$A$290,'Line Performance OK'!Y$1,'Job Number'!$B$2:$B$290,'Line Performance OK'!$C20,'Job Number'!$E$2:$E$290,'Line Performance OK'!$A$8),"")</f>
        <v/>
      </c>
      <c r="Z20" s="8" t="str">
        <f>IFERROR($C$8/SUMIFS('Job Number'!#REF!,'Job Number'!$A$2:$A$290,'Line Performance OK'!Z$1,'Job Number'!$B$2:$B$290,'Line Performance OK'!$C20,'Job Number'!$E$2:$E$290,'Line Performance OK'!$A$8),"")</f>
        <v/>
      </c>
      <c r="AA20" s="8" t="str">
        <f>IFERROR($C$8/SUMIFS('Job Number'!#REF!,'Job Number'!$A$2:$A$290,'Line Performance OK'!AA$1,'Job Number'!$B$2:$B$290,'Line Performance OK'!$C20,'Job Number'!$E$2:$E$290,'Line Performance OK'!$A$8),"")</f>
        <v/>
      </c>
      <c r="AB20" s="8" t="str">
        <f>IFERROR($C$8/SUMIFS('Job Number'!#REF!,'Job Number'!$A$2:$A$290,'Line Performance OK'!AB$1,'Job Number'!$B$2:$B$290,'Line Performance OK'!$C20,'Job Number'!$E$2:$E$290,'Line Performance OK'!$A$8),"")</f>
        <v/>
      </c>
      <c r="AC20" s="8" t="str">
        <f>IFERROR($C$8/SUMIFS('Job Number'!#REF!,'Job Number'!$A$2:$A$290,'Line Performance OK'!AC$1,'Job Number'!$B$2:$B$290,'Line Performance OK'!$C20,'Job Number'!$E$2:$E$290,'Line Performance OK'!$A$8),"")</f>
        <v/>
      </c>
      <c r="AD20" s="8" t="str">
        <f>IFERROR($C$8/SUMIFS('Job Number'!#REF!,'Job Number'!$A$2:$A$290,'Line Performance OK'!AD$1,'Job Number'!$B$2:$B$290,'Line Performance OK'!$C20,'Job Number'!$E$2:$E$290,'Line Performance OK'!$A$8),"")</f>
        <v/>
      </c>
      <c r="AE20" s="8" t="str">
        <f>IFERROR($C$8/SUMIFS('Job Number'!#REF!,'Job Number'!$A$2:$A$290,'Line Performance OK'!AE$1,'Job Number'!$B$2:$B$290,'Line Performance OK'!$C20,'Job Number'!$E$2:$E$290,'Line Performance OK'!$A$8),"")</f>
        <v/>
      </c>
      <c r="AF20" s="8" t="str">
        <f>IFERROR($C$8/SUMIFS('Job Number'!#REF!,'Job Number'!$A$2:$A$290,'Line Performance OK'!AF$1,'Job Number'!$B$2:$B$290,'Line Performance OK'!$C20,'Job Number'!$E$2:$E$290,'Line Performance OK'!$A$8),"")</f>
        <v/>
      </c>
      <c r="AG20" s="8" t="str">
        <f>IFERROR($C$8/SUMIFS('Job Number'!#REF!,'Job Number'!$A$2:$A$290,'Line Performance OK'!AG$1,'Job Number'!$B$2:$B$290,'Line Performance OK'!$C20,'Job Number'!$E$2:$E$290,'Line Performance OK'!$A$8),"")</f>
        <v/>
      </c>
      <c r="AH20" s="8" t="str">
        <f>IFERROR($C$8/SUMIFS('Job Number'!#REF!,'Job Number'!$A$2:$A$290,'Line Performance OK'!AH$1,'Job Number'!$B$2:$B$290,'Line Performance OK'!$C20,'Job Number'!$E$2:$E$290,'Line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Number'!$A$2:$A$290,'Line Performance OK'!D$1,'Job Number'!$B$2:$B$290,'Line Performance OK'!$C21,'Job Number'!$E$2:$E$290,'Line Performance OK'!$A$8),"")</f>
        <v/>
      </c>
      <c r="E21" s="8" t="str">
        <f>IFERROR($C$8/SUMIFS('Job Number'!#REF!,'Job Number'!$A$2:$A$290,'Line Performance OK'!E$1,'Job Number'!$B$2:$B$290,'Line Performance OK'!$C21,'Job Number'!$E$2:$E$290,'Line Performance OK'!$A$8),"")</f>
        <v/>
      </c>
      <c r="F21" s="8">
        <v>0.88988095238095244</v>
      </c>
      <c r="G21" s="8" t="str">
        <f>IFERROR($C$8/SUMIFS('Job Number'!#REF!,'Job Number'!$A$2:$A$290,'Line Performance OK'!G$1,'Job Number'!$B$2:$B$290,'Line Performance OK'!$C21,'Job Number'!$E$2:$E$290,'Line Performance OK'!$A$8),"")</f>
        <v/>
      </c>
      <c r="H21" s="8" t="str">
        <f>IFERROR($C$8/SUMIFS('Job Number'!#REF!,'Job Number'!$A$2:$A$290,'Line Performance OK'!H$1,'Job Number'!$B$2:$B$290,'Line Performance OK'!$C21,'Job Number'!$E$2:$E$290,'Line Performance OK'!$A$8),"")</f>
        <v/>
      </c>
      <c r="I21" s="8" t="str">
        <f>IFERROR($C$8/SUMIFS('Job Number'!#REF!,'Job Number'!$A$2:$A$290,'Line Performance OK'!I$1,'Job Number'!$B$2:$B$290,'Line Performance OK'!$C21,'Job Number'!$E$2:$E$290,'Line Performance OK'!$A$8),"")</f>
        <v/>
      </c>
      <c r="J21" s="8" t="str">
        <f>IFERROR($C$8/SUMIFS('Job Number'!#REF!,'Job Number'!$A$2:$A$290,'Line Performance OK'!J$1,'Job Number'!$B$2:$B$290,'Line Performance OK'!$C21,'Job Number'!$E$2:$E$290,'Line Performance OK'!$A$8),"")</f>
        <v/>
      </c>
      <c r="K21" s="8" t="str">
        <f>IFERROR($C$8/SUMIFS('Job Number'!#REF!,'Job Number'!$A$2:$A$290,'Line Performance OK'!K$1,'Job Number'!$B$2:$B$290,'Line Performance OK'!$C21,'Job Number'!$E$2:$E$290,'Line Performance OK'!$A$8),"")</f>
        <v/>
      </c>
      <c r="L21" s="8" t="str">
        <f>IFERROR($C$8/SUMIFS('Job Number'!#REF!,'Job Number'!$A$2:$A$290,'Line Performance OK'!L$1,'Job Number'!$B$2:$B$290,'Line Performance OK'!$C21,'Job Number'!$E$2:$E$290,'Line Performance OK'!$A$8),"")</f>
        <v/>
      </c>
      <c r="M21" s="8" t="str">
        <f>IFERROR($C$8/SUMIFS('Job Number'!#REF!,'Job Number'!$A$2:$A$290,'Line Performance OK'!M$1,'Job Number'!$B$2:$B$290,'Line Performance OK'!$C21,'Job Number'!$E$2:$E$290,'Line Performance OK'!$A$8),"")</f>
        <v/>
      </c>
      <c r="N21" s="8" t="str">
        <f>IFERROR($C$8/SUMIFS('Job Number'!#REF!,'Job Number'!$A$2:$A$290,'Line Performance OK'!N$1,'Job Number'!$B$2:$B$290,'Line Performance OK'!$C21,'Job Number'!$E$2:$E$290,'Line Performance OK'!$A$8),"")</f>
        <v/>
      </c>
      <c r="O21" s="8" t="str">
        <f>IFERROR($C$8/SUMIFS('Job Number'!#REF!,'Job Number'!$A$2:$A$290,'Line Performance OK'!O$1,'Job Number'!$B$2:$B$290,'Line Performance OK'!$C21,'Job Number'!$E$2:$E$290,'Line Performance OK'!$A$8),"")</f>
        <v/>
      </c>
      <c r="P21" s="8" t="str">
        <f>IFERROR($C$8/SUMIFS('Job Number'!#REF!,'Job Number'!$A$2:$A$290,'Line Performance OK'!P$1,'Job Number'!$B$2:$B$290,'Line Performance OK'!$C21,'Job Number'!$E$2:$E$290,'Line Performance OK'!$A$8),"")</f>
        <v/>
      </c>
      <c r="Q21" s="8" t="str">
        <f>IFERROR($C$8/SUMIFS('Job Number'!#REF!,'Job Number'!$A$2:$A$290,'Line Performance OK'!Q$1,'Job Number'!$B$2:$B$290,'Line Performance OK'!$C21,'Job Number'!$E$2:$E$290,'Line Performance OK'!$A$8),"")</f>
        <v/>
      </c>
      <c r="R21" s="8" t="str">
        <f>IFERROR($C$8/SUMIFS('Job Number'!#REF!,'Job Number'!$A$2:$A$290,'Line Performance OK'!R$1,'Job Number'!$B$2:$B$290,'Line Performance OK'!$C21,'Job Number'!$E$2:$E$290,'Line Performance OK'!$A$8),"")</f>
        <v/>
      </c>
      <c r="S21" s="8" t="str">
        <f>IFERROR($C$8/SUMIFS('Job Number'!#REF!,'Job Number'!$A$2:$A$290,'Line Performance OK'!S$1,'Job Number'!$B$2:$B$290,'Line Performance OK'!$C21,'Job Number'!$E$2:$E$290,'Line Performance OK'!$A$8),"")</f>
        <v/>
      </c>
      <c r="T21" s="8" t="str">
        <f>IFERROR($C$8/SUMIFS('Job Number'!#REF!,'Job Number'!$A$2:$A$290,'Line Performance OK'!T$1,'Job Number'!$B$2:$B$290,'Line Performance OK'!$C21,'Job Number'!$E$2:$E$290,'Line Performance OK'!$A$8),"")</f>
        <v/>
      </c>
      <c r="U21" s="8" t="str">
        <f>IFERROR($C$8/SUMIFS('Job Number'!#REF!,'Job Number'!$A$2:$A$290,'Line Performance OK'!U$1,'Job Number'!$B$2:$B$290,'Line Performance OK'!$C21,'Job Number'!$E$2:$E$290,'Line Performance OK'!$A$8),"")</f>
        <v/>
      </c>
      <c r="V21" s="8" t="str">
        <f>IFERROR($C$8/SUMIFS('Job Number'!#REF!,'Job Number'!$A$2:$A$290,'Line Performance OK'!V$1,'Job Number'!$B$2:$B$290,'Line Performance OK'!$C21,'Job Number'!$E$2:$E$290,'Line Performance OK'!$A$8),"")</f>
        <v/>
      </c>
      <c r="W21" s="8" t="str">
        <f>IFERROR($C$8/SUMIFS('Job Number'!#REF!,'Job Number'!$A$2:$A$290,'Line Performance OK'!W$1,'Job Number'!$B$2:$B$290,'Line Performance OK'!$C21,'Job Number'!$E$2:$E$290,'Line Performance OK'!$A$8),"")</f>
        <v/>
      </c>
      <c r="X21" s="8" t="str">
        <f>IFERROR($C$8/SUMIFS('Job Number'!#REF!,'Job Number'!$A$2:$A$290,'Line Performance OK'!X$1,'Job Number'!$B$2:$B$290,'Line Performance OK'!$C21,'Job Number'!$E$2:$E$290,'Line Performance OK'!$A$8),"")</f>
        <v/>
      </c>
      <c r="Y21" s="8" t="str">
        <f>IFERROR($C$8/SUMIFS('Job Number'!#REF!,'Job Number'!$A$2:$A$290,'Line Performance OK'!Y$1,'Job Number'!$B$2:$B$290,'Line Performance OK'!$C21,'Job Number'!$E$2:$E$290,'Line Performance OK'!$A$8),"")</f>
        <v/>
      </c>
      <c r="Z21" s="8" t="str">
        <f>IFERROR($C$8/SUMIFS('Job Number'!#REF!,'Job Number'!$A$2:$A$290,'Line Performance OK'!Z$1,'Job Number'!$B$2:$B$290,'Line Performance OK'!$C21,'Job Number'!$E$2:$E$290,'Line Performance OK'!$A$8),"")</f>
        <v/>
      </c>
      <c r="AA21" s="8" t="str">
        <f>IFERROR($C$8/SUMIFS('Job Number'!#REF!,'Job Number'!$A$2:$A$290,'Line Performance OK'!AA$1,'Job Number'!$B$2:$B$290,'Line Performance OK'!$C21,'Job Number'!$E$2:$E$290,'Line Performance OK'!$A$8),"")</f>
        <v/>
      </c>
      <c r="AB21" s="8" t="str">
        <f>IFERROR($C$8/SUMIFS('Job Number'!#REF!,'Job Number'!$A$2:$A$290,'Line Performance OK'!AB$1,'Job Number'!$B$2:$B$290,'Line Performance OK'!$C21,'Job Number'!$E$2:$E$290,'Line Performance OK'!$A$8),"")</f>
        <v/>
      </c>
      <c r="AC21" s="8" t="str">
        <f>IFERROR($C$8/SUMIFS('Job Number'!#REF!,'Job Number'!$A$2:$A$290,'Line Performance OK'!AC$1,'Job Number'!$B$2:$B$290,'Line Performance OK'!$C21,'Job Number'!$E$2:$E$290,'Line Performance OK'!$A$8),"")</f>
        <v/>
      </c>
      <c r="AD21" s="8" t="str">
        <f>IFERROR($C$8/SUMIFS('Job Number'!#REF!,'Job Number'!$A$2:$A$290,'Line Performance OK'!AD$1,'Job Number'!$B$2:$B$290,'Line Performance OK'!$C21,'Job Number'!$E$2:$E$290,'Line Performance OK'!$A$8),"")</f>
        <v/>
      </c>
      <c r="AE21" s="8" t="str">
        <f>IFERROR($C$8/SUMIFS('Job Number'!#REF!,'Job Number'!$A$2:$A$290,'Line Performance OK'!AE$1,'Job Number'!$B$2:$B$290,'Line Performance OK'!$C21,'Job Number'!$E$2:$E$290,'Line Performance OK'!$A$8),"")</f>
        <v/>
      </c>
      <c r="AF21" s="8" t="str">
        <f>IFERROR($C$8/SUMIFS('Job Number'!#REF!,'Job Number'!$A$2:$A$290,'Line Performance OK'!AF$1,'Job Number'!$B$2:$B$290,'Line Performance OK'!$C21,'Job Number'!$E$2:$E$290,'Line Performance OK'!$A$8),"")</f>
        <v/>
      </c>
      <c r="AG21" s="8" t="str">
        <f>IFERROR($C$8/SUMIFS('Job Number'!#REF!,'Job Number'!$A$2:$A$290,'Line Performance OK'!AG$1,'Job Number'!$B$2:$B$290,'Line Performance OK'!$C21,'Job Number'!$E$2:$E$290,'Line Performance OK'!$A$8),"")</f>
        <v/>
      </c>
      <c r="AH21" s="8" t="str">
        <f>IFERROR($C$8/SUMIFS('Job Number'!#REF!,'Job Number'!$A$2:$A$290,'Line Performance OK'!AH$1,'Job Number'!$B$2:$B$290,'Line Performance OK'!$C21,'Job Number'!$E$2:$E$290,'Line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Number'!$A$2:$A$290,'Line Performance OK'!D$1,'Job Number'!$B$2:$B$290,'Line Performance OK'!$C22,'Job Number'!$E$2:$E$290,'Line Performance OK'!$A$8),"")</f>
        <v/>
      </c>
      <c r="E22" s="8" t="str">
        <f>IFERROR($C$8/SUMIFS('Job Number'!#REF!,'Job Number'!$A$2:$A$290,'Line Performance OK'!E$1,'Job Number'!$B$2:$B$290,'Line Performance OK'!$C22,'Job Number'!$E$2:$E$290,'Line Performance OK'!$A$8),"")</f>
        <v/>
      </c>
      <c r="F22" s="8">
        <v>1.0267857142857142</v>
      </c>
      <c r="G22" s="8" t="str">
        <f>IFERROR($C$8/SUMIFS('Job Number'!#REF!,'Job Number'!$A$2:$A$290,'Line Performance OK'!G$1,'Job Number'!$B$2:$B$290,'Line Performance OK'!$C22,'Job Number'!$E$2:$E$290,'Line Performance OK'!$A$8),"")</f>
        <v/>
      </c>
      <c r="H22" s="8" t="str">
        <f>IFERROR($C$8/SUMIFS('Job Number'!#REF!,'Job Number'!$A$2:$A$290,'Line Performance OK'!H$1,'Job Number'!$B$2:$B$290,'Line Performance OK'!$C22,'Job Number'!$E$2:$E$290,'Line Performance OK'!$A$8),"")</f>
        <v/>
      </c>
      <c r="I22" s="8" t="str">
        <f>IFERROR($C$8/SUMIFS('Job Number'!#REF!,'Job Number'!$A$2:$A$290,'Line Performance OK'!I$1,'Job Number'!$B$2:$B$290,'Line Performance OK'!$C22,'Job Number'!$E$2:$E$290,'Line Performance OK'!$A$8),"")</f>
        <v/>
      </c>
      <c r="J22" s="8" t="str">
        <f>IFERROR($C$8/SUMIFS('Job Number'!#REF!,'Job Number'!$A$2:$A$290,'Line Performance OK'!J$1,'Job Number'!$B$2:$B$290,'Line Performance OK'!$C22,'Job Number'!$E$2:$E$290,'Line Performance OK'!$A$8),"")</f>
        <v/>
      </c>
      <c r="K22" s="8" t="str">
        <f>IFERROR($C$8/SUMIFS('Job Number'!#REF!,'Job Number'!$A$2:$A$290,'Line Performance OK'!K$1,'Job Number'!$B$2:$B$290,'Line Performance OK'!$C22,'Job Number'!$E$2:$E$290,'Line Performance OK'!$A$8),"")</f>
        <v/>
      </c>
      <c r="L22" s="8" t="str">
        <f>IFERROR($C$8/SUMIFS('Job Number'!#REF!,'Job Number'!$A$2:$A$290,'Line Performance OK'!L$1,'Job Number'!$B$2:$B$290,'Line Performance OK'!$C22,'Job Number'!$E$2:$E$290,'Line Performance OK'!$A$8),"")</f>
        <v/>
      </c>
      <c r="M22" s="8" t="str">
        <f>IFERROR($C$8/SUMIFS('Job Number'!#REF!,'Job Number'!$A$2:$A$290,'Line Performance OK'!M$1,'Job Number'!$B$2:$B$290,'Line Performance OK'!$C22,'Job Number'!$E$2:$E$290,'Line Performance OK'!$A$8),"")</f>
        <v/>
      </c>
      <c r="N22" s="8" t="str">
        <f>IFERROR($C$8/SUMIFS('Job Number'!#REF!,'Job Number'!$A$2:$A$290,'Line Performance OK'!N$1,'Job Number'!$B$2:$B$290,'Line Performance OK'!$C22,'Job Number'!$E$2:$E$290,'Line Performance OK'!$A$8),"")</f>
        <v/>
      </c>
      <c r="O22" s="8" t="str">
        <f>IFERROR($C$8/SUMIFS('Job Number'!#REF!,'Job Number'!$A$2:$A$290,'Line Performance OK'!O$1,'Job Number'!$B$2:$B$290,'Line Performance OK'!$C22,'Job Number'!$E$2:$E$290,'Line Performance OK'!$A$8),"")</f>
        <v/>
      </c>
      <c r="P22" s="8" t="str">
        <f>IFERROR($C$8/SUMIFS('Job Number'!#REF!,'Job Number'!$A$2:$A$290,'Line Performance OK'!P$1,'Job Number'!$B$2:$B$290,'Line Performance OK'!$C22,'Job Number'!$E$2:$E$290,'Line Performance OK'!$A$8),"")</f>
        <v/>
      </c>
      <c r="Q22" s="8" t="str">
        <f>IFERROR($C$8/SUMIFS('Job Number'!#REF!,'Job Number'!$A$2:$A$290,'Line Performance OK'!Q$1,'Job Number'!$B$2:$B$290,'Line Performance OK'!$C22,'Job Number'!$E$2:$E$290,'Line Performance OK'!$A$8),"")</f>
        <v/>
      </c>
      <c r="R22" s="8" t="str">
        <f>IFERROR($C$8/SUMIFS('Job Number'!#REF!,'Job Number'!$A$2:$A$290,'Line Performance OK'!R$1,'Job Number'!$B$2:$B$290,'Line Performance OK'!$C22,'Job Number'!$E$2:$E$290,'Line Performance OK'!$A$8),"")</f>
        <v/>
      </c>
      <c r="S22" s="8" t="str">
        <f>IFERROR($C$8/SUMIFS('Job Number'!#REF!,'Job Number'!$A$2:$A$290,'Line Performance OK'!S$1,'Job Number'!$B$2:$B$290,'Line Performance OK'!$C22,'Job Number'!$E$2:$E$290,'Line Performance OK'!$A$8),"")</f>
        <v/>
      </c>
      <c r="T22" s="8" t="str">
        <f>IFERROR($C$8/SUMIFS('Job Number'!#REF!,'Job Number'!$A$2:$A$290,'Line Performance OK'!T$1,'Job Number'!$B$2:$B$290,'Line Performance OK'!$C22,'Job Number'!$E$2:$E$290,'Line Performance OK'!$A$8),"")</f>
        <v/>
      </c>
      <c r="U22" s="8" t="str">
        <f>IFERROR($C$8/SUMIFS('Job Number'!#REF!,'Job Number'!$A$2:$A$290,'Line Performance OK'!U$1,'Job Number'!$B$2:$B$290,'Line Performance OK'!$C22,'Job Number'!$E$2:$E$290,'Line Performance OK'!$A$8),"")</f>
        <v/>
      </c>
      <c r="V22" s="8" t="str">
        <f>IFERROR($C$8/SUMIFS('Job Number'!#REF!,'Job Number'!$A$2:$A$290,'Line Performance OK'!V$1,'Job Number'!$B$2:$B$290,'Line Performance OK'!$C22,'Job Number'!$E$2:$E$290,'Line Performance OK'!$A$8),"")</f>
        <v/>
      </c>
      <c r="W22" s="8" t="str">
        <f>IFERROR($C$8/SUMIFS('Job Number'!#REF!,'Job Number'!$A$2:$A$290,'Line Performance OK'!W$1,'Job Number'!$B$2:$B$290,'Line Performance OK'!$C22,'Job Number'!$E$2:$E$290,'Line Performance OK'!$A$8),"")</f>
        <v/>
      </c>
      <c r="X22" s="8" t="str">
        <f>IFERROR($C$8/SUMIFS('Job Number'!#REF!,'Job Number'!$A$2:$A$290,'Line Performance OK'!X$1,'Job Number'!$B$2:$B$290,'Line Performance OK'!$C22,'Job Number'!$E$2:$E$290,'Line Performance OK'!$A$8),"")</f>
        <v/>
      </c>
      <c r="Y22" s="8" t="str">
        <f>IFERROR($C$8/SUMIFS('Job Number'!#REF!,'Job Number'!$A$2:$A$290,'Line Performance OK'!Y$1,'Job Number'!$B$2:$B$290,'Line Performance OK'!$C22,'Job Number'!$E$2:$E$290,'Line Performance OK'!$A$8),"")</f>
        <v/>
      </c>
      <c r="Z22" s="8" t="str">
        <f>IFERROR($C$8/SUMIFS('Job Number'!#REF!,'Job Number'!$A$2:$A$290,'Line Performance OK'!Z$1,'Job Number'!$B$2:$B$290,'Line Performance OK'!$C22,'Job Number'!$E$2:$E$290,'Line Performance OK'!$A$8),"")</f>
        <v/>
      </c>
      <c r="AA22" s="8" t="str">
        <f>IFERROR($C$8/SUMIFS('Job Number'!#REF!,'Job Number'!$A$2:$A$290,'Line Performance OK'!AA$1,'Job Number'!$B$2:$B$290,'Line Performance OK'!$C22,'Job Number'!$E$2:$E$290,'Line Performance OK'!$A$8),"")</f>
        <v/>
      </c>
      <c r="AB22" s="8" t="str">
        <f>IFERROR($C$8/SUMIFS('Job Number'!#REF!,'Job Number'!$A$2:$A$290,'Line Performance OK'!AB$1,'Job Number'!$B$2:$B$290,'Line Performance OK'!$C22,'Job Number'!$E$2:$E$290,'Line Performance OK'!$A$8),"")</f>
        <v/>
      </c>
      <c r="AC22" s="8" t="str">
        <f>IFERROR($C$8/SUMIFS('Job Number'!#REF!,'Job Number'!$A$2:$A$290,'Line Performance OK'!AC$1,'Job Number'!$B$2:$B$290,'Line Performance OK'!$C22,'Job Number'!$E$2:$E$290,'Line Performance OK'!$A$8),"")</f>
        <v/>
      </c>
      <c r="AD22" s="8" t="str">
        <f>IFERROR($C$8/SUMIFS('Job Number'!#REF!,'Job Number'!$A$2:$A$290,'Line Performance OK'!AD$1,'Job Number'!$B$2:$B$290,'Line Performance OK'!$C22,'Job Number'!$E$2:$E$290,'Line Performance OK'!$A$8),"")</f>
        <v/>
      </c>
      <c r="AE22" s="8" t="str">
        <f>IFERROR($C$8/SUMIFS('Job Number'!#REF!,'Job Number'!$A$2:$A$290,'Line Performance OK'!AE$1,'Job Number'!$B$2:$B$290,'Line Performance OK'!$C22,'Job Number'!$E$2:$E$290,'Line Performance OK'!$A$8),"")</f>
        <v/>
      </c>
      <c r="AF22" s="8" t="str">
        <f>IFERROR($C$8/SUMIFS('Job Number'!#REF!,'Job Number'!$A$2:$A$290,'Line Performance OK'!AF$1,'Job Number'!$B$2:$B$290,'Line Performance OK'!$C22,'Job Number'!$E$2:$E$290,'Line Performance OK'!$A$8),"")</f>
        <v/>
      </c>
      <c r="AG22" s="8" t="str">
        <f>IFERROR($C$8/SUMIFS('Job Number'!#REF!,'Job Number'!$A$2:$A$290,'Line Performance OK'!AG$1,'Job Number'!$B$2:$B$290,'Line Performance OK'!$C22,'Job Number'!$E$2:$E$290,'Line Performance OK'!$A$8),"")</f>
        <v/>
      </c>
      <c r="AH22" s="8" t="str">
        <f>IFERROR($C$8/SUMIFS('Job Number'!#REF!,'Job Number'!$A$2:$A$290,'Line Performance OK'!AH$1,'Job Number'!$B$2:$B$290,'Line Performance OK'!$C22,'Job Number'!$E$2:$E$290,'Line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Number'!$A$2:$A$290,'Line Performance OK'!D$1,'Job Number'!$B$2:$B$290,'Line Performance OK'!$C23,'Job Number'!$E$2:$E$290,'Line Performance OK'!$A$8),"")</f>
        <v/>
      </c>
      <c r="E23" s="8" t="str">
        <f>IFERROR($C$8/SUMIFS('Job Number'!#REF!,'Job Number'!$A$2:$A$290,'Line Performance OK'!E$1,'Job Number'!$B$2:$B$290,'Line Performance OK'!$C23,'Job Number'!$E$2:$E$290,'Line Performance OK'!$A$8),"")</f>
        <v/>
      </c>
      <c r="F23" s="8">
        <v>1.0267857142857142</v>
      </c>
      <c r="G23" s="8" t="str">
        <f>IFERROR($C$8/SUMIFS('Job Number'!#REF!,'Job Number'!$A$2:$A$290,'Line Performance OK'!G$1,'Job Number'!$B$2:$B$290,'Line Performance OK'!$C23,'Job Number'!$E$2:$E$290,'Line Performance OK'!$A$8),"")</f>
        <v/>
      </c>
      <c r="H23" s="8" t="str">
        <f>IFERROR($C$8/SUMIFS('Job Number'!#REF!,'Job Number'!$A$2:$A$290,'Line Performance OK'!H$1,'Job Number'!$B$2:$B$290,'Line Performance OK'!$C23,'Job Number'!$E$2:$E$290,'Line Performance OK'!$A$8),"")</f>
        <v/>
      </c>
      <c r="I23" s="8" t="str">
        <f>IFERROR($C$8/SUMIFS('Job Number'!#REF!,'Job Number'!$A$2:$A$290,'Line Performance OK'!I$1,'Job Number'!$B$2:$B$290,'Line Performance OK'!$C23,'Job Number'!$E$2:$E$290,'Line Performance OK'!$A$8),"")</f>
        <v/>
      </c>
      <c r="J23" s="8" t="str">
        <f>IFERROR($C$8/SUMIFS('Job Number'!#REF!,'Job Number'!$A$2:$A$290,'Line Performance OK'!J$1,'Job Number'!$B$2:$B$290,'Line Performance OK'!$C23,'Job Number'!$E$2:$E$290,'Line Performance OK'!$A$8),"")</f>
        <v/>
      </c>
      <c r="K23" s="8" t="str">
        <f>IFERROR($C$8/SUMIFS('Job Number'!#REF!,'Job Number'!$A$2:$A$290,'Line Performance OK'!K$1,'Job Number'!$B$2:$B$290,'Line Performance OK'!$C23,'Job Number'!$E$2:$E$290,'Line Performance OK'!$A$8),"")</f>
        <v/>
      </c>
      <c r="L23" s="8" t="str">
        <f>IFERROR($C$8/SUMIFS('Job Number'!#REF!,'Job Number'!$A$2:$A$290,'Line Performance OK'!L$1,'Job Number'!$B$2:$B$290,'Line Performance OK'!$C23,'Job Number'!$E$2:$E$290,'Line Performance OK'!$A$8),"")</f>
        <v/>
      </c>
      <c r="M23" s="8" t="str">
        <f>IFERROR($C$8/SUMIFS('Job Number'!#REF!,'Job Number'!$A$2:$A$290,'Line Performance OK'!M$1,'Job Number'!$B$2:$B$290,'Line Performance OK'!$C23,'Job Number'!$E$2:$E$290,'Line Performance OK'!$A$8),"")</f>
        <v/>
      </c>
      <c r="N23" s="8" t="str">
        <f>IFERROR($C$8/SUMIFS('Job Number'!#REF!,'Job Number'!$A$2:$A$290,'Line Performance OK'!N$1,'Job Number'!$B$2:$B$290,'Line Performance OK'!$C23,'Job Number'!$E$2:$E$290,'Line Performance OK'!$A$8),"")</f>
        <v/>
      </c>
      <c r="O23" s="8" t="str">
        <f>IFERROR($C$8/SUMIFS('Job Number'!#REF!,'Job Number'!$A$2:$A$290,'Line Performance OK'!O$1,'Job Number'!$B$2:$B$290,'Line Performance OK'!$C23,'Job Number'!$E$2:$E$290,'Line Performance OK'!$A$8),"")</f>
        <v/>
      </c>
      <c r="P23" s="8" t="str">
        <f>IFERROR($C$8/SUMIFS('Job Number'!#REF!,'Job Number'!$A$2:$A$290,'Line Performance OK'!P$1,'Job Number'!$B$2:$B$290,'Line Performance OK'!$C23,'Job Number'!$E$2:$E$290,'Line Performance OK'!$A$8),"")</f>
        <v/>
      </c>
      <c r="Q23" s="8" t="str">
        <f>IFERROR($C$8/SUMIFS('Job Number'!#REF!,'Job Number'!$A$2:$A$290,'Line Performance OK'!Q$1,'Job Number'!$B$2:$B$290,'Line Performance OK'!$C23,'Job Number'!$E$2:$E$290,'Line Performance OK'!$A$8),"")</f>
        <v/>
      </c>
      <c r="R23" s="8" t="str">
        <f>IFERROR($C$8/SUMIFS('Job Number'!#REF!,'Job Number'!$A$2:$A$290,'Line Performance OK'!R$1,'Job Number'!$B$2:$B$290,'Line Performance OK'!$C23,'Job Number'!$E$2:$E$290,'Line Performance OK'!$A$8),"")</f>
        <v/>
      </c>
      <c r="S23" s="8" t="str">
        <f>IFERROR($C$8/SUMIFS('Job Number'!#REF!,'Job Number'!$A$2:$A$290,'Line Performance OK'!S$1,'Job Number'!$B$2:$B$290,'Line Performance OK'!$C23,'Job Number'!$E$2:$E$290,'Line Performance OK'!$A$8),"")</f>
        <v/>
      </c>
      <c r="T23" s="8" t="str">
        <f>IFERROR($C$8/SUMIFS('Job Number'!#REF!,'Job Number'!$A$2:$A$290,'Line Performance OK'!T$1,'Job Number'!$B$2:$B$290,'Line Performance OK'!$C23,'Job Number'!$E$2:$E$290,'Line Performance OK'!$A$8),"")</f>
        <v/>
      </c>
      <c r="U23" s="8" t="str">
        <f>IFERROR($C$8/SUMIFS('Job Number'!#REF!,'Job Number'!$A$2:$A$290,'Line Performance OK'!U$1,'Job Number'!$B$2:$B$290,'Line Performance OK'!$C23,'Job Number'!$E$2:$E$290,'Line Performance OK'!$A$8),"")</f>
        <v/>
      </c>
      <c r="V23" s="8" t="str">
        <f>IFERROR($C$8/SUMIFS('Job Number'!#REF!,'Job Number'!$A$2:$A$290,'Line Performance OK'!V$1,'Job Number'!$B$2:$B$290,'Line Performance OK'!$C23,'Job Number'!$E$2:$E$290,'Line Performance OK'!$A$8),"")</f>
        <v/>
      </c>
      <c r="W23" s="8" t="str">
        <f>IFERROR($C$8/SUMIFS('Job Number'!#REF!,'Job Number'!$A$2:$A$290,'Line Performance OK'!W$1,'Job Number'!$B$2:$B$290,'Line Performance OK'!$C23,'Job Number'!$E$2:$E$290,'Line Performance OK'!$A$8),"")</f>
        <v/>
      </c>
      <c r="X23" s="8" t="str">
        <f>IFERROR($C$8/SUMIFS('Job Number'!#REF!,'Job Number'!$A$2:$A$290,'Line Performance OK'!X$1,'Job Number'!$B$2:$B$290,'Line Performance OK'!$C23,'Job Number'!$E$2:$E$290,'Line Performance OK'!$A$8),"")</f>
        <v/>
      </c>
      <c r="Y23" s="8" t="str">
        <f>IFERROR($C$8/SUMIFS('Job Number'!#REF!,'Job Number'!$A$2:$A$290,'Line Performance OK'!Y$1,'Job Number'!$B$2:$B$290,'Line Performance OK'!$C23,'Job Number'!$E$2:$E$290,'Line Performance OK'!$A$8),"")</f>
        <v/>
      </c>
      <c r="Z23" s="8" t="str">
        <f>IFERROR($C$8/SUMIFS('Job Number'!#REF!,'Job Number'!$A$2:$A$290,'Line Performance OK'!Z$1,'Job Number'!$B$2:$B$290,'Line Performance OK'!$C23,'Job Number'!$E$2:$E$290,'Line Performance OK'!$A$8),"")</f>
        <v/>
      </c>
      <c r="AA23" s="8" t="str">
        <f>IFERROR($C$8/SUMIFS('Job Number'!#REF!,'Job Number'!$A$2:$A$290,'Line Performance OK'!AA$1,'Job Number'!$B$2:$B$290,'Line Performance OK'!$C23,'Job Number'!$E$2:$E$290,'Line Performance OK'!$A$8),"")</f>
        <v/>
      </c>
      <c r="AB23" s="8" t="str">
        <f>IFERROR($C$8/SUMIFS('Job Number'!#REF!,'Job Number'!$A$2:$A$290,'Line Performance OK'!AB$1,'Job Number'!$B$2:$B$290,'Line Performance OK'!$C23,'Job Number'!$E$2:$E$290,'Line Performance OK'!$A$8),"")</f>
        <v/>
      </c>
      <c r="AC23" s="8" t="str">
        <f>IFERROR($C$8/SUMIFS('Job Number'!#REF!,'Job Number'!$A$2:$A$290,'Line Performance OK'!AC$1,'Job Number'!$B$2:$B$290,'Line Performance OK'!$C23,'Job Number'!$E$2:$E$290,'Line Performance OK'!$A$8),"")</f>
        <v/>
      </c>
      <c r="AD23" s="8" t="str">
        <f>IFERROR($C$8/SUMIFS('Job Number'!#REF!,'Job Number'!$A$2:$A$290,'Line Performance OK'!AD$1,'Job Number'!$B$2:$B$290,'Line Performance OK'!$C23,'Job Number'!$E$2:$E$290,'Line Performance OK'!$A$8),"")</f>
        <v/>
      </c>
      <c r="AE23" s="8" t="str">
        <f>IFERROR($C$8/SUMIFS('Job Number'!#REF!,'Job Number'!$A$2:$A$290,'Line Performance OK'!AE$1,'Job Number'!$B$2:$B$290,'Line Performance OK'!$C23,'Job Number'!$E$2:$E$290,'Line Performance OK'!$A$8),"")</f>
        <v/>
      </c>
      <c r="AF23" s="8" t="str">
        <f>IFERROR($C$8/SUMIFS('Job Number'!#REF!,'Job Number'!$A$2:$A$290,'Line Performance OK'!AF$1,'Job Number'!$B$2:$B$290,'Line Performance OK'!$C23,'Job Number'!$E$2:$E$290,'Line Performance OK'!$A$8),"")</f>
        <v/>
      </c>
      <c r="AG23" s="8" t="str">
        <f>IFERROR($C$8/SUMIFS('Job Number'!#REF!,'Job Number'!$A$2:$A$290,'Line Performance OK'!AG$1,'Job Number'!$B$2:$B$290,'Line Performance OK'!$C23,'Job Number'!$E$2:$E$290,'Line Performance OK'!$A$8),"")</f>
        <v/>
      </c>
      <c r="AH23" s="8" t="str">
        <f>IFERROR($C$8/SUMIFS('Job Number'!#REF!,'Job Number'!$A$2:$A$290,'Line Performance OK'!AH$1,'Job Number'!$B$2:$B$290,'Line Performance OK'!$C23,'Job Number'!$E$2:$E$290,'Line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Number'!$A$2:$A$290,'Line Performance OK'!D$1,'Job Number'!$B$2:$B$290,'Line Performance OK'!$C24,'Job Number'!$E$2:$E$290,'Line Performance OK'!$A$8),"")</f>
        <v/>
      </c>
      <c r="E24" s="8" t="str">
        <f>IFERROR($C$8/SUMIFS('Job Number'!#REF!,'Job Number'!$A$2:$A$290,'Line Performance OK'!E$1,'Job Number'!$B$2:$B$290,'Line Performance OK'!$C24,'Job Number'!$E$2:$E$290,'Line Performance OK'!$A$8),"")</f>
        <v/>
      </c>
      <c r="F24" s="8">
        <v>0.88988095238095244</v>
      </c>
      <c r="G24" s="8" t="str">
        <f>IFERROR($C$8/SUMIFS('Job Number'!#REF!,'Job Number'!$A$2:$A$290,'Line Performance OK'!G$1,'Job Number'!$B$2:$B$290,'Line Performance OK'!$C24,'Job Number'!$E$2:$E$290,'Line Performance OK'!$A$8),"")</f>
        <v/>
      </c>
      <c r="H24" s="8" t="str">
        <f>IFERROR($C$8/SUMIFS('Job Number'!#REF!,'Job Number'!$A$2:$A$290,'Line Performance OK'!H$1,'Job Number'!$B$2:$B$290,'Line Performance OK'!$C24,'Job Number'!$E$2:$E$290,'Line Performance OK'!$A$8),"")</f>
        <v/>
      </c>
      <c r="I24" s="8" t="str">
        <f>IFERROR($C$8/SUMIFS('Job Number'!#REF!,'Job Number'!$A$2:$A$290,'Line Performance OK'!I$1,'Job Number'!$B$2:$B$290,'Line Performance OK'!$C24,'Job Number'!$E$2:$E$290,'Line Performance OK'!$A$8),"")</f>
        <v/>
      </c>
      <c r="J24" s="8" t="str">
        <f>IFERROR($C$8/SUMIFS('Job Number'!#REF!,'Job Number'!$A$2:$A$290,'Line Performance OK'!J$1,'Job Number'!$B$2:$B$290,'Line Performance OK'!$C24,'Job Number'!$E$2:$E$290,'Line Performance OK'!$A$8),"")</f>
        <v/>
      </c>
      <c r="K24" s="8" t="str">
        <f>IFERROR($C$8/SUMIFS('Job Number'!#REF!,'Job Number'!$A$2:$A$290,'Line Performance OK'!K$1,'Job Number'!$B$2:$B$290,'Line Performance OK'!$C24,'Job Number'!$E$2:$E$290,'Line Performance OK'!$A$8),"")</f>
        <v/>
      </c>
      <c r="L24" s="8" t="str">
        <f>IFERROR($C$8/SUMIFS('Job Number'!#REF!,'Job Number'!$A$2:$A$290,'Line Performance OK'!L$1,'Job Number'!$B$2:$B$290,'Line Performance OK'!$C24,'Job Number'!$E$2:$E$290,'Line Performance OK'!$A$8),"")</f>
        <v/>
      </c>
      <c r="M24" s="8" t="str">
        <f>IFERROR($C$8/SUMIFS('Job Number'!#REF!,'Job Number'!$A$2:$A$290,'Line Performance OK'!M$1,'Job Number'!$B$2:$B$290,'Line Performance OK'!$C24,'Job Number'!$E$2:$E$290,'Line Performance OK'!$A$8),"")</f>
        <v/>
      </c>
      <c r="N24" s="8" t="str">
        <f>IFERROR($C$8/SUMIFS('Job Number'!#REF!,'Job Number'!$A$2:$A$290,'Line Performance OK'!N$1,'Job Number'!$B$2:$B$290,'Line Performance OK'!$C24,'Job Number'!$E$2:$E$290,'Line Performance OK'!$A$8),"")</f>
        <v/>
      </c>
      <c r="O24" s="8" t="str">
        <f>IFERROR($C$8/SUMIFS('Job Number'!#REF!,'Job Number'!$A$2:$A$290,'Line Performance OK'!O$1,'Job Number'!$B$2:$B$290,'Line Performance OK'!$C24,'Job Number'!$E$2:$E$290,'Line Performance OK'!$A$8),"")</f>
        <v/>
      </c>
      <c r="P24" s="8" t="str">
        <f>IFERROR($C$8/SUMIFS('Job Number'!#REF!,'Job Number'!$A$2:$A$290,'Line Performance OK'!P$1,'Job Number'!$B$2:$B$290,'Line Performance OK'!$C24,'Job Number'!$E$2:$E$290,'Line Performance OK'!$A$8),"")</f>
        <v/>
      </c>
      <c r="Q24" s="8" t="str">
        <f>IFERROR($C$8/SUMIFS('Job Number'!#REF!,'Job Number'!$A$2:$A$290,'Line Performance OK'!Q$1,'Job Number'!$B$2:$B$290,'Line Performance OK'!$C24,'Job Number'!$E$2:$E$290,'Line Performance OK'!$A$8),"")</f>
        <v/>
      </c>
      <c r="R24" s="8" t="str">
        <f>IFERROR($C$8/SUMIFS('Job Number'!#REF!,'Job Number'!$A$2:$A$290,'Line Performance OK'!R$1,'Job Number'!$B$2:$B$290,'Line Performance OK'!$C24,'Job Number'!$E$2:$E$290,'Line Performance OK'!$A$8),"")</f>
        <v/>
      </c>
      <c r="S24" s="8" t="str">
        <f>IFERROR($C$8/SUMIFS('Job Number'!#REF!,'Job Number'!$A$2:$A$290,'Line Performance OK'!S$1,'Job Number'!$B$2:$B$290,'Line Performance OK'!$C24,'Job Number'!$E$2:$E$290,'Line Performance OK'!$A$8),"")</f>
        <v/>
      </c>
      <c r="T24" s="8" t="str">
        <f>IFERROR($C$8/SUMIFS('Job Number'!#REF!,'Job Number'!$A$2:$A$290,'Line Performance OK'!T$1,'Job Number'!$B$2:$B$290,'Line Performance OK'!$C24,'Job Number'!$E$2:$E$290,'Line Performance OK'!$A$8),"")</f>
        <v/>
      </c>
      <c r="U24" s="8" t="str">
        <f>IFERROR($C$8/SUMIFS('Job Number'!#REF!,'Job Number'!$A$2:$A$290,'Line Performance OK'!U$1,'Job Number'!$B$2:$B$290,'Line Performance OK'!$C24,'Job Number'!$E$2:$E$290,'Line Performance OK'!$A$8),"")</f>
        <v/>
      </c>
      <c r="V24" s="8" t="str">
        <f>IFERROR($C$8/SUMIFS('Job Number'!#REF!,'Job Number'!$A$2:$A$290,'Line Performance OK'!V$1,'Job Number'!$B$2:$B$290,'Line Performance OK'!$C24,'Job Number'!$E$2:$E$290,'Line Performance OK'!$A$8),"")</f>
        <v/>
      </c>
      <c r="W24" s="8" t="str">
        <f>IFERROR($C$8/SUMIFS('Job Number'!#REF!,'Job Number'!$A$2:$A$290,'Line Performance OK'!W$1,'Job Number'!$B$2:$B$290,'Line Performance OK'!$C24,'Job Number'!$E$2:$E$290,'Line Performance OK'!$A$8),"")</f>
        <v/>
      </c>
      <c r="X24" s="8" t="str">
        <f>IFERROR($C$8/SUMIFS('Job Number'!#REF!,'Job Number'!$A$2:$A$290,'Line Performance OK'!X$1,'Job Number'!$B$2:$B$290,'Line Performance OK'!$C24,'Job Number'!$E$2:$E$290,'Line Performance OK'!$A$8),"")</f>
        <v/>
      </c>
      <c r="Y24" s="8" t="str">
        <f>IFERROR($C$8/SUMIFS('Job Number'!#REF!,'Job Number'!$A$2:$A$290,'Line Performance OK'!Y$1,'Job Number'!$B$2:$B$290,'Line Performance OK'!$C24,'Job Number'!$E$2:$E$290,'Line Performance OK'!$A$8),"")</f>
        <v/>
      </c>
      <c r="Z24" s="8" t="str">
        <f>IFERROR($C$8/SUMIFS('Job Number'!#REF!,'Job Number'!$A$2:$A$290,'Line Performance OK'!Z$1,'Job Number'!$B$2:$B$290,'Line Performance OK'!$C24,'Job Number'!$E$2:$E$290,'Line Performance OK'!$A$8),"")</f>
        <v/>
      </c>
      <c r="AA24" s="8" t="str">
        <f>IFERROR($C$8/SUMIFS('Job Number'!#REF!,'Job Number'!$A$2:$A$290,'Line Performance OK'!AA$1,'Job Number'!$B$2:$B$290,'Line Performance OK'!$C24,'Job Number'!$E$2:$E$290,'Line Performance OK'!$A$8),"")</f>
        <v/>
      </c>
      <c r="AB24" s="8" t="str">
        <f>IFERROR($C$8/SUMIFS('Job Number'!#REF!,'Job Number'!$A$2:$A$290,'Line Performance OK'!AB$1,'Job Number'!$B$2:$B$290,'Line Performance OK'!$C24,'Job Number'!$E$2:$E$290,'Line Performance OK'!$A$8),"")</f>
        <v/>
      </c>
      <c r="AC24" s="8" t="str">
        <f>IFERROR($C$8/SUMIFS('Job Number'!#REF!,'Job Number'!$A$2:$A$290,'Line Performance OK'!AC$1,'Job Number'!$B$2:$B$290,'Line Performance OK'!$C24,'Job Number'!$E$2:$E$290,'Line Performance OK'!$A$8),"")</f>
        <v/>
      </c>
      <c r="AD24" s="8" t="str">
        <f>IFERROR($C$8/SUMIFS('Job Number'!#REF!,'Job Number'!$A$2:$A$290,'Line Performance OK'!AD$1,'Job Number'!$B$2:$B$290,'Line Performance OK'!$C24,'Job Number'!$E$2:$E$290,'Line Performance OK'!$A$8),"")</f>
        <v/>
      </c>
      <c r="AE24" s="8" t="str">
        <f>IFERROR($C$8/SUMIFS('Job Number'!#REF!,'Job Number'!$A$2:$A$290,'Line Performance OK'!AE$1,'Job Number'!$B$2:$B$290,'Line Performance OK'!$C24,'Job Number'!$E$2:$E$290,'Line Performance OK'!$A$8),"")</f>
        <v/>
      </c>
      <c r="AF24" s="8" t="str">
        <f>IFERROR($C$8/SUMIFS('Job Number'!#REF!,'Job Number'!$A$2:$A$290,'Line Performance OK'!AF$1,'Job Number'!$B$2:$B$290,'Line Performance OK'!$C24,'Job Number'!$E$2:$E$290,'Line Performance OK'!$A$8),"")</f>
        <v/>
      </c>
      <c r="AG24" s="8" t="str">
        <f>IFERROR($C$8/SUMIFS('Job Number'!#REF!,'Job Number'!$A$2:$A$290,'Line Performance OK'!AG$1,'Job Number'!$B$2:$B$290,'Line Performance OK'!$C24,'Job Number'!$E$2:$E$290,'Line Performance OK'!$A$8),"")</f>
        <v/>
      </c>
      <c r="AH24" s="8" t="str">
        <f>IFERROR($C$8/SUMIFS('Job Number'!#REF!,'Job Number'!$A$2:$A$290,'Line Performance OK'!AH$1,'Job Number'!$B$2:$B$290,'Line Performance OK'!$C24,'Job Number'!$E$2:$E$290,'Line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Number'!$A$2:$A$290,'Line Performance OK'!D$1,'Job Number'!$B$2:$B$290,'Line Performance OK'!$C27,'Job Number'!$E$2:$E$290,'Line Performance OK'!$A$26),"")</f>
        <v/>
      </c>
      <c r="E27" s="8" t="str">
        <f>IFERROR($C$26/SUMIFS('Job Number'!#REF!,'Job Number'!$A$2:$A$290,'Line Performance OK'!E$1,'Job Number'!$B$2:$B$290,'Line Performance OK'!$C27,'Job Number'!$E$2:$E$290,'Line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Number'!$A$2:$A$290,'Line Performance OK'!H$1,'Job Number'!$B$2:$B$290,'Line Performance OK'!$C27,'Job Number'!$E$2:$E$290,'Line Performance OK'!$A$26),"")</f>
        <v/>
      </c>
      <c r="I27" s="8" t="str">
        <f>IFERROR($C$26/SUMIFS('Job Number'!#REF!,'Job Number'!$A$2:$A$290,'Line Performance OK'!I$1,'Job Number'!$B$2:$B$290,'Line Performance OK'!$C27,'Job Number'!$E$2:$E$290,'Line Performance OK'!$A$26),"")</f>
        <v/>
      </c>
      <c r="J27" s="8" t="str">
        <f>IFERROR($C$26/SUMIFS('Job Number'!#REF!,'Job Number'!$A$2:$A$290,'Line Performance OK'!J$1,'Job Number'!$B$2:$B$290,'Line Performance OK'!$C27,'Job Number'!$E$2:$E$290,'Line Performance OK'!$A$26),"")</f>
        <v/>
      </c>
      <c r="K27" s="8" t="str">
        <f>IFERROR($C$26/SUMIFS('Job Number'!#REF!,'Job Number'!$A$2:$A$290,'Line Performance OK'!K$1,'Job Number'!$B$2:$B$290,'Line Performance OK'!$C27,'Job Number'!$E$2:$E$290,'Line Performance OK'!$A$26),"")</f>
        <v/>
      </c>
      <c r="L27" s="8" t="str">
        <f>IFERROR($C$26/SUMIFS('Job Number'!#REF!,'Job Number'!$A$2:$A$290,'Line Performance OK'!L$1,'Job Number'!$B$2:$B$290,'Line Performance OK'!$C27,'Job Number'!$E$2:$E$290,'Line Performance OK'!$A$26),"")</f>
        <v/>
      </c>
      <c r="M27" s="8">
        <v>1.0714285714285714</v>
      </c>
      <c r="N27" s="8" t="str">
        <f>IFERROR($C$26/SUMIFS('Job Number'!#REF!,'Job Number'!$A$2:$A$290,'Line Performance OK'!N$1,'Job Number'!$B$2:$B$290,'Line Performance OK'!$C27,'Job Number'!$E$2:$E$290,'Line Performance OK'!$A$26),"")</f>
        <v/>
      </c>
      <c r="O27" s="8" t="str">
        <f>IFERROR($C$26/SUMIFS('Job Number'!#REF!,'Job Number'!$A$2:$A$290,'Line Performance OK'!O$1,'Job Number'!$B$2:$B$290,'Line Performance OK'!$C27,'Job Number'!$E$2:$E$290,'Line Performance OK'!$A$26),"")</f>
        <v/>
      </c>
      <c r="P27" s="8" t="str">
        <f>IFERROR($C$26/SUMIFS('Job Number'!#REF!,'Job Number'!$A$2:$A$290,'Line Performance OK'!P$1,'Job Number'!$B$2:$B$290,'Line Performance OK'!$C27,'Job Number'!$E$2:$E$290,'Line Performance OK'!$A$26),"")</f>
        <v/>
      </c>
      <c r="Q27" s="8" t="str">
        <f>IFERROR($C$26/SUMIFS('Job Number'!#REF!,'Job Number'!$A$2:$A$290,'Line Performance OK'!Q$1,'Job Number'!$B$2:$B$290,'Line Performance OK'!$C27,'Job Number'!$E$2:$E$290,'Line Performance OK'!$A$26),"")</f>
        <v/>
      </c>
      <c r="R27" s="8" t="str">
        <f>IFERROR($C$26/SUMIFS('Job Number'!#REF!,'Job Number'!$A$2:$A$290,'Line Performance OK'!R$1,'Job Number'!$B$2:$B$290,'Line Performance OK'!$C27,'Job Number'!$E$2:$E$290,'Line Performance OK'!$A$26),"")</f>
        <v/>
      </c>
      <c r="S27" s="8" t="str">
        <f>IFERROR($C$26/SUMIFS('Job Number'!#REF!,'Job Number'!$A$2:$A$290,'Line Performance OK'!S$1,'Job Number'!$B$2:$B$290,'Line Performance OK'!$C27,'Job Number'!$E$2:$E$290,'Line Performance OK'!$A$26),"")</f>
        <v/>
      </c>
      <c r="T27" s="8" t="str">
        <f>IFERROR($C$26/SUMIFS('Job Number'!#REF!,'Job Number'!$A$2:$A$290,'Line Performance OK'!T$1,'Job Number'!$B$2:$B$290,'Line Performance OK'!$C27,'Job Number'!$E$2:$E$290,'Line Performance OK'!$A$26),"")</f>
        <v/>
      </c>
      <c r="U27" s="8" t="str">
        <f>IFERROR($C$26/SUMIFS('Job Number'!#REF!,'Job Number'!$A$2:$A$290,'Line Performance OK'!U$1,'Job Number'!$B$2:$B$290,'Line Performance OK'!$C27,'Job Number'!$E$2:$E$290,'Line Performance OK'!$A$26),"")</f>
        <v/>
      </c>
      <c r="V27" s="8" t="str">
        <f>IFERROR($C$26/SUMIFS('Job Number'!#REF!,'Job Number'!$A$2:$A$290,'Line Performance OK'!V$1,'Job Number'!$B$2:$B$290,'Line Performance OK'!$C27,'Job Number'!$E$2:$E$290,'Line Performance OK'!$A$26),"")</f>
        <v/>
      </c>
      <c r="W27" s="8" t="str">
        <f>IFERROR($C$26/SUMIFS('Job Number'!#REF!,'Job Number'!$A$2:$A$290,'Line Performance OK'!W$1,'Job Number'!$B$2:$B$290,'Line Performance OK'!$C27,'Job Number'!$E$2:$E$290,'Line Performance OK'!$A$26),"")</f>
        <v/>
      </c>
      <c r="X27" s="8" t="str">
        <f>IFERROR($C$26/SUMIFS('Job Number'!#REF!,'Job Number'!$A$2:$A$290,'Line Performance OK'!X$1,'Job Number'!$B$2:$B$290,'Line Performance OK'!$C27,'Job Number'!$E$2:$E$290,'Line Performance OK'!$A$26),"")</f>
        <v/>
      </c>
      <c r="Y27" s="8" t="str">
        <f>IFERROR($C$26/SUMIFS('Job Number'!#REF!,'Job Number'!$A$2:$A$290,'Line Performance OK'!Y$1,'Job Number'!$B$2:$B$290,'Line Performance OK'!$C27,'Job Number'!$E$2:$E$290,'Line Performance OK'!$A$26),"")</f>
        <v/>
      </c>
      <c r="Z27" s="8" t="str">
        <f>IFERROR($C$26/SUMIFS('Job Number'!#REF!,'Job Number'!$A$2:$A$290,'Line Performance OK'!Z$1,'Job Number'!$B$2:$B$290,'Line Performance OK'!$C27,'Job Number'!$E$2:$E$290,'Line Performance OK'!$A$26),"")</f>
        <v/>
      </c>
      <c r="AA27" s="8" t="str">
        <f>IFERROR($C$26/SUMIFS('Job Number'!#REF!,'Job Number'!$A$2:$A$290,'Line Performance OK'!AA$1,'Job Number'!$B$2:$B$290,'Line Performance OK'!$C27,'Job Number'!$E$2:$E$290,'Line Performance OK'!$A$26),"")</f>
        <v/>
      </c>
      <c r="AB27" s="8" t="str">
        <f>IFERROR($C$26/SUMIFS('Job Number'!#REF!,'Job Number'!$A$2:$A$290,'Line Performance OK'!AB$1,'Job Number'!$B$2:$B$290,'Line Performance OK'!$C27,'Job Number'!$E$2:$E$290,'Line Performance OK'!$A$26),"")</f>
        <v/>
      </c>
      <c r="AC27" s="8" t="str">
        <f>IFERROR($C$26/SUMIFS('Job Number'!#REF!,'Job Number'!$A$2:$A$290,'Line Performance OK'!AC$1,'Job Number'!$B$2:$B$290,'Line Performance OK'!$C27,'Job Number'!$E$2:$E$290,'Line Performance OK'!$A$26),"")</f>
        <v/>
      </c>
      <c r="AD27" s="8" t="str">
        <f>IFERROR($C$26/SUMIFS('Job Number'!#REF!,'Job Number'!$A$2:$A$290,'Line Performance OK'!AD$1,'Job Number'!$B$2:$B$290,'Line Performance OK'!$C27,'Job Number'!$E$2:$E$290,'Line Performance OK'!$A$26),"")</f>
        <v/>
      </c>
      <c r="AE27" s="8" t="str">
        <f>IFERROR($C$26/SUMIFS('Job Number'!#REF!,'Job Number'!$A$2:$A$290,'Line Performance OK'!AE$1,'Job Number'!$B$2:$B$290,'Line Performance OK'!$C27,'Job Number'!$E$2:$E$290,'Line Performance OK'!$A$26),"")</f>
        <v/>
      </c>
      <c r="AF27" s="8" t="str">
        <f>IFERROR($C$26/SUMIFS('Job Number'!#REF!,'Job Number'!$A$2:$A$290,'Line Performance OK'!AF$1,'Job Number'!$B$2:$B$290,'Line Performance OK'!$C27,'Job Number'!$E$2:$E$290,'Line Performance OK'!$A$26),"")</f>
        <v/>
      </c>
      <c r="AG27" s="8" t="str">
        <f>IFERROR($C$26/SUMIFS('Job Number'!#REF!,'Job Number'!$A$2:$A$290,'Line Performance OK'!AG$1,'Job Number'!$B$2:$B$290,'Line Performance OK'!$C27,'Job Number'!$E$2:$E$290,'Line Performance OK'!$A$26),"")</f>
        <v/>
      </c>
      <c r="AH27" s="8" t="str">
        <f>IFERROR($C$26/SUMIFS('Job Number'!#REF!,'Job Number'!$A$2:$A$290,'Line Performance OK'!AH$1,'Job Number'!$B$2:$B$290,'Line Performance OK'!$C27,'Job Number'!$E$2:$E$290,'Line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Number'!$A$2:$A$290,'Line Performance OK'!D$1,'Job Number'!$B$2:$B$290,'Line Performance OK'!$C28,'Job Number'!$E$2:$E$290,'Line Performance OK'!$A$26),"")</f>
        <v/>
      </c>
      <c r="E28" s="8" t="str">
        <f>IFERROR($C$26/SUMIFS('Job Number'!#REF!,'Job Number'!$A$2:$A$290,'Line Performance OK'!E$1,'Job Number'!$B$2:$B$290,'Line Performance OK'!$C28,'Job Number'!$E$2:$E$290,'Line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Number'!$A$2:$A$290,'Line Performance OK'!H$1,'Job Number'!$B$2:$B$290,'Line Performance OK'!$C28,'Job Number'!$E$2:$E$290,'Line Performance OK'!$A$26),"")</f>
        <v/>
      </c>
      <c r="I28" s="8" t="str">
        <f>IFERROR($C$26/SUMIFS('Job Number'!#REF!,'Job Number'!$A$2:$A$290,'Line Performance OK'!I$1,'Job Number'!$B$2:$B$290,'Line Performance OK'!$C28,'Job Number'!$E$2:$E$290,'Line Performance OK'!$A$26),"")</f>
        <v/>
      </c>
      <c r="J28" s="8" t="str">
        <f>IFERROR($C$26/SUMIFS('Job Number'!#REF!,'Job Number'!$A$2:$A$290,'Line Performance OK'!J$1,'Job Number'!$B$2:$B$290,'Line Performance OK'!$C28,'Job Number'!$E$2:$E$290,'Line Performance OK'!$A$26),"")</f>
        <v/>
      </c>
      <c r="K28" s="8" t="str">
        <f>IFERROR($C$26/SUMIFS('Job Number'!#REF!,'Job Number'!$A$2:$A$290,'Line Performance OK'!K$1,'Job Number'!$B$2:$B$290,'Line Performance OK'!$C28,'Job Number'!$E$2:$E$290,'Line Performance OK'!$A$26),"")</f>
        <v/>
      </c>
      <c r="L28" s="8" t="str">
        <f>IFERROR($C$26/SUMIFS('Job Number'!#REF!,'Job Number'!$A$2:$A$290,'Line Performance OK'!L$1,'Job Number'!$B$2:$B$290,'Line Performance OK'!$C28,'Job Number'!$E$2:$E$290,'Line Performance OK'!$A$26),"")</f>
        <v/>
      </c>
      <c r="M28" s="8">
        <v>1.0714285714285714</v>
      </c>
      <c r="N28" s="8" t="str">
        <f>IFERROR($C$26/SUMIFS('Job Number'!#REF!,'Job Number'!$A$2:$A$290,'Line Performance OK'!N$1,'Job Number'!$B$2:$B$290,'Line Performance OK'!$C28,'Job Number'!$E$2:$E$290,'Line Performance OK'!$A$26),"")</f>
        <v/>
      </c>
      <c r="O28" s="8" t="str">
        <f>IFERROR($C$26/SUMIFS('Job Number'!#REF!,'Job Number'!$A$2:$A$290,'Line Performance OK'!O$1,'Job Number'!$B$2:$B$290,'Line Performance OK'!$C28,'Job Number'!$E$2:$E$290,'Line Performance OK'!$A$26),"")</f>
        <v/>
      </c>
      <c r="P28" s="8" t="str">
        <f>IFERROR($C$26/SUMIFS('Job Number'!#REF!,'Job Number'!$A$2:$A$290,'Line Performance OK'!P$1,'Job Number'!$B$2:$B$290,'Line Performance OK'!$C28,'Job Number'!$E$2:$E$290,'Line Performance OK'!$A$26),"")</f>
        <v/>
      </c>
      <c r="Q28" s="8" t="str">
        <f>IFERROR($C$26/SUMIFS('Job Number'!#REF!,'Job Number'!$A$2:$A$290,'Line Performance OK'!Q$1,'Job Number'!$B$2:$B$290,'Line Performance OK'!$C28,'Job Number'!$E$2:$E$290,'Line Performance OK'!$A$26),"")</f>
        <v/>
      </c>
      <c r="R28" s="8" t="str">
        <f>IFERROR($C$26/SUMIFS('Job Number'!#REF!,'Job Number'!$A$2:$A$290,'Line Performance OK'!R$1,'Job Number'!$B$2:$B$290,'Line Performance OK'!$C28,'Job Number'!$E$2:$E$290,'Line Performance OK'!$A$26),"")</f>
        <v/>
      </c>
      <c r="S28" s="8" t="str">
        <f>IFERROR($C$26/SUMIFS('Job Number'!#REF!,'Job Number'!$A$2:$A$290,'Line Performance OK'!S$1,'Job Number'!$B$2:$B$290,'Line Performance OK'!$C28,'Job Number'!$E$2:$E$290,'Line Performance OK'!$A$26),"")</f>
        <v/>
      </c>
      <c r="T28" s="8" t="str">
        <f>IFERROR($C$26/SUMIFS('Job Number'!#REF!,'Job Number'!$A$2:$A$290,'Line Performance OK'!T$1,'Job Number'!$B$2:$B$290,'Line Performance OK'!$C28,'Job Number'!$E$2:$E$290,'Line Performance OK'!$A$26),"")</f>
        <v/>
      </c>
      <c r="U28" s="8" t="str">
        <f>IFERROR($C$26/SUMIFS('Job Number'!#REF!,'Job Number'!$A$2:$A$290,'Line Performance OK'!U$1,'Job Number'!$B$2:$B$290,'Line Performance OK'!$C28,'Job Number'!$E$2:$E$290,'Line Performance OK'!$A$26),"")</f>
        <v/>
      </c>
      <c r="V28" s="8" t="str">
        <f>IFERROR($C$26/SUMIFS('Job Number'!#REF!,'Job Number'!$A$2:$A$290,'Line Performance OK'!V$1,'Job Number'!$B$2:$B$290,'Line Performance OK'!$C28,'Job Number'!$E$2:$E$290,'Line Performance OK'!$A$26),"")</f>
        <v/>
      </c>
      <c r="W28" s="8" t="str">
        <f>IFERROR($C$26/SUMIFS('Job Number'!#REF!,'Job Number'!$A$2:$A$290,'Line Performance OK'!W$1,'Job Number'!$B$2:$B$290,'Line Performance OK'!$C28,'Job Number'!$E$2:$E$290,'Line Performance OK'!$A$26),"")</f>
        <v/>
      </c>
      <c r="X28" s="8" t="str">
        <f>IFERROR($C$26/SUMIFS('Job Number'!#REF!,'Job Number'!$A$2:$A$290,'Line Performance OK'!X$1,'Job Number'!$B$2:$B$290,'Line Performance OK'!$C28,'Job Number'!$E$2:$E$290,'Line Performance OK'!$A$26),"")</f>
        <v/>
      </c>
      <c r="Y28" s="8" t="str">
        <f>IFERROR($C$26/SUMIFS('Job Number'!#REF!,'Job Number'!$A$2:$A$290,'Line Performance OK'!Y$1,'Job Number'!$B$2:$B$290,'Line Performance OK'!$C28,'Job Number'!$E$2:$E$290,'Line Performance OK'!$A$26),"")</f>
        <v/>
      </c>
      <c r="Z28" s="8" t="str">
        <f>IFERROR($C$26/SUMIFS('Job Number'!#REF!,'Job Number'!$A$2:$A$290,'Line Performance OK'!Z$1,'Job Number'!$B$2:$B$290,'Line Performance OK'!$C28,'Job Number'!$E$2:$E$290,'Line Performance OK'!$A$26),"")</f>
        <v/>
      </c>
      <c r="AA28" s="8" t="str">
        <f>IFERROR($C$26/SUMIFS('Job Number'!#REF!,'Job Number'!$A$2:$A$290,'Line Performance OK'!AA$1,'Job Number'!$B$2:$B$290,'Line Performance OK'!$C28,'Job Number'!$E$2:$E$290,'Line Performance OK'!$A$26),"")</f>
        <v/>
      </c>
      <c r="AB28" s="8" t="str">
        <f>IFERROR($C$26/SUMIFS('Job Number'!#REF!,'Job Number'!$A$2:$A$290,'Line Performance OK'!AB$1,'Job Number'!$B$2:$B$290,'Line Performance OK'!$C28,'Job Number'!$E$2:$E$290,'Line Performance OK'!$A$26),"")</f>
        <v/>
      </c>
      <c r="AC28" s="8" t="str">
        <f>IFERROR($C$26/SUMIFS('Job Number'!#REF!,'Job Number'!$A$2:$A$290,'Line Performance OK'!AC$1,'Job Number'!$B$2:$B$290,'Line Performance OK'!$C28,'Job Number'!$E$2:$E$290,'Line Performance OK'!$A$26),"")</f>
        <v/>
      </c>
      <c r="AD28" s="8" t="str">
        <f>IFERROR($C$26/SUMIFS('Job Number'!#REF!,'Job Number'!$A$2:$A$290,'Line Performance OK'!AD$1,'Job Number'!$B$2:$B$290,'Line Performance OK'!$C28,'Job Number'!$E$2:$E$290,'Line Performance OK'!$A$26),"")</f>
        <v/>
      </c>
      <c r="AE28" s="8" t="str">
        <f>IFERROR($C$26/SUMIFS('Job Number'!#REF!,'Job Number'!$A$2:$A$290,'Line Performance OK'!AE$1,'Job Number'!$B$2:$B$290,'Line Performance OK'!$C28,'Job Number'!$E$2:$E$290,'Line Performance OK'!$A$26),"")</f>
        <v/>
      </c>
      <c r="AF28" s="8" t="str">
        <f>IFERROR($C$26/SUMIFS('Job Number'!#REF!,'Job Number'!$A$2:$A$290,'Line Performance OK'!AF$1,'Job Number'!$B$2:$B$290,'Line Performance OK'!$C28,'Job Number'!$E$2:$E$290,'Line Performance OK'!$A$26),"")</f>
        <v/>
      </c>
      <c r="AG28" s="8" t="str">
        <f>IFERROR($C$26/SUMIFS('Job Number'!#REF!,'Job Number'!$A$2:$A$290,'Line Performance OK'!AG$1,'Job Number'!$B$2:$B$290,'Line Performance OK'!$C28,'Job Number'!$E$2:$E$290,'Line Performance OK'!$A$26),"")</f>
        <v/>
      </c>
      <c r="AH28" s="8" t="str">
        <f>IFERROR($C$26/SUMIFS('Job Number'!#REF!,'Job Number'!$A$2:$A$290,'Line Performance OK'!AH$1,'Job Number'!$B$2:$B$290,'Line Performance OK'!$C28,'Job Number'!$E$2:$E$290,'Line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Number'!$A$2:$A$290,'Line Performance OK'!D$1,'Job Number'!$B$2:$B$290,'Line Performance OK'!$C29,'Job Number'!$E$2:$E$290,'Line Performance OK'!$A$26),"")</f>
        <v/>
      </c>
      <c r="E29" s="8" t="str">
        <f>IFERROR($C$26/SUMIFS('Job Number'!#REF!,'Job Number'!$A$2:$A$290,'Line Performance OK'!E$1,'Job Number'!$B$2:$B$290,'Line Performance OK'!$C29,'Job Number'!$E$2:$E$290,'Line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Number'!$A$2:$A$290,'Line Performance OK'!H$1,'Job Number'!$B$2:$B$290,'Line Performance OK'!$C29,'Job Number'!$E$2:$E$290,'Line Performance OK'!$A$26),"")</f>
        <v/>
      </c>
      <c r="I29" s="8" t="str">
        <f>IFERROR($C$26/SUMIFS('Job Number'!#REF!,'Job Number'!$A$2:$A$290,'Line Performance OK'!I$1,'Job Number'!$B$2:$B$290,'Line Performance OK'!$C29,'Job Number'!$E$2:$E$290,'Line Performance OK'!$A$26),"")</f>
        <v/>
      </c>
      <c r="J29" s="8" t="str">
        <f>IFERROR($C$26/SUMIFS('Job Number'!#REF!,'Job Number'!$A$2:$A$290,'Line Performance OK'!J$1,'Job Number'!$B$2:$B$290,'Line Performance OK'!$C29,'Job Number'!$E$2:$E$290,'Line Performance OK'!$A$26),"")</f>
        <v/>
      </c>
      <c r="K29" s="8" t="str">
        <f>IFERROR($C$26/SUMIFS('Job Number'!#REF!,'Job Number'!$A$2:$A$290,'Line Performance OK'!K$1,'Job Number'!$B$2:$B$290,'Line Performance OK'!$C29,'Job Number'!$E$2:$E$290,'Line Performance OK'!$A$26),"")</f>
        <v/>
      </c>
      <c r="L29" s="8" t="str">
        <f>IFERROR($C$26/SUMIFS('Job Number'!#REF!,'Job Number'!$A$2:$A$290,'Line Performance OK'!L$1,'Job Number'!$B$2:$B$290,'Line Performance OK'!$C29,'Job Number'!$E$2:$E$290,'Line Performance OK'!$A$26),"")</f>
        <v/>
      </c>
      <c r="M29" s="8">
        <v>1.0622448979591836</v>
      </c>
      <c r="N29" s="8" t="str">
        <f>IFERROR($C$26/SUMIFS('Job Number'!#REF!,'Job Number'!$A$2:$A$290,'Line Performance OK'!N$1,'Job Number'!$B$2:$B$290,'Line Performance OK'!$C29,'Job Number'!$E$2:$E$290,'Line Performance OK'!$A$26),"")</f>
        <v/>
      </c>
      <c r="O29" s="8" t="str">
        <f>IFERROR($C$26/SUMIFS('Job Number'!#REF!,'Job Number'!$A$2:$A$290,'Line Performance OK'!O$1,'Job Number'!$B$2:$B$290,'Line Performance OK'!$C29,'Job Number'!$E$2:$E$290,'Line Performance OK'!$A$26),"")</f>
        <v/>
      </c>
      <c r="P29" s="8" t="str">
        <f>IFERROR($C$26/SUMIFS('Job Number'!#REF!,'Job Number'!$A$2:$A$290,'Line Performance OK'!P$1,'Job Number'!$B$2:$B$290,'Line Performance OK'!$C29,'Job Number'!$E$2:$E$290,'Line Performance OK'!$A$26),"")</f>
        <v/>
      </c>
      <c r="Q29" s="8" t="str">
        <f>IFERROR($C$26/SUMIFS('Job Number'!#REF!,'Job Number'!$A$2:$A$290,'Line Performance OK'!Q$1,'Job Number'!$B$2:$B$290,'Line Performance OK'!$C29,'Job Number'!$E$2:$E$290,'Line Performance OK'!$A$26),"")</f>
        <v/>
      </c>
      <c r="R29" s="8" t="str">
        <f>IFERROR($C$26/SUMIFS('Job Number'!#REF!,'Job Number'!$A$2:$A$290,'Line Performance OK'!R$1,'Job Number'!$B$2:$B$290,'Line Performance OK'!$C29,'Job Number'!$E$2:$E$290,'Line Performance OK'!$A$26),"")</f>
        <v/>
      </c>
      <c r="S29" s="8" t="str">
        <f>IFERROR($C$26/SUMIFS('Job Number'!#REF!,'Job Number'!$A$2:$A$290,'Line Performance OK'!S$1,'Job Number'!$B$2:$B$290,'Line Performance OK'!$C29,'Job Number'!$E$2:$E$290,'Line Performance OK'!$A$26),"")</f>
        <v/>
      </c>
      <c r="T29" s="8" t="str">
        <f>IFERROR($C$26/SUMIFS('Job Number'!#REF!,'Job Number'!$A$2:$A$290,'Line Performance OK'!T$1,'Job Number'!$B$2:$B$290,'Line Performance OK'!$C29,'Job Number'!$E$2:$E$290,'Line Performance OK'!$A$26),"")</f>
        <v/>
      </c>
      <c r="U29" s="8" t="str">
        <f>IFERROR($C$26/SUMIFS('Job Number'!#REF!,'Job Number'!$A$2:$A$290,'Line Performance OK'!U$1,'Job Number'!$B$2:$B$290,'Line Performance OK'!$C29,'Job Number'!$E$2:$E$290,'Line Performance OK'!$A$26),"")</f>
        <v/>
      </c>
      <c r="V29" s="8" t="str">
        <f>IFERROR($C$26/SUMIFS('Job Number'!#REF!,'Job Number'!$A$2:$A$290,'Line Performance OK'!V$1,'Job Number'!$B$2:$B$290,'Line Performance OK'!$C29,'Job Number'!$E$2:$E$290,'Line Performance OK'!$A$26),"")</f>
        <v/>
      </c>
      <c r="W29" s="8" t="str">
        <f>IFERROR($C$26/SUMIFS('Job Number'!#REF!,'Job Number'!$A$2:$A$290,'Line Performance OK'!W$1,'Job Number'!$B$2:$B$290,'Line Performance OK'!$C29,'Job Number'!$E$2:$E$290,'Line Performance OK'!$A$26),"")</f>
        <v/>
      </c>
      <c r="X29" s="8" t="str">
        <f>IFERROR($C$26/SUMIFS('Job Number'!#REF!,'Job Number'!$A$2:$A$290,'Line Performance OK'!X$1,'Job Number'!$B$2:$B$290,'Line Performance OK'!$C29,'Job Number'!$E$2:$E$290,'Line Performance OK'!$A$26),"")</f>
        <v/>
      </c>
      <c r="Y29" s="8" t="str">
        <f>IFERROR($C$26/SUMIFS('Job Number'!#REF!,'Job Number'!$A$2:$A$290,'Line Performance OK'!Y$1,'Job Number'!$B$2:$B$290,'Line Performance OK'!$C29,'Job Number'!$E$2:$E$290,'Line Performance OK'!$A$26),"")</f>
        <v/>
      </c>
      <c r="Z29" s="8" t="str">
        <f>IFERROR($C$26/SUMIFS('Job Number'!#REF!,'Job Number'!$A$2:$A$290,'Line Performance OK'!Z$1,'Job Number'!$B$2:$B$290,'Line Performance OK'!$C29,'Job Number'!$E$2:$E$290,'Line Performance OK'!$A$26),"")</f>
        <v/>
      </c>
      <c r="AA29" s="8" t="str">
        <f>IFERROR($C$26/SUMIFS('Job Number'!#REF!,'Job Number'!$A$2:$A$290,'Line Performance OK'!AA$1,'Job Number'!$B$2:$B$290,'Line Performance OK'!$C29,'Job Number'!$E$2:$E$290,'Line Performance OK'!$A$26),"")</f>
        <v/>
      </c>
      <c r="AB29" s="8" t="str">
        <f>IFERROR($C$26/SUMIFS('Job Number'!#REF!,'Job Number'!$A$2:$A$290,'Line Performance OK'!AB$1,'Job Number'!$B$2:$B$290,'Line Performance OK'!$C29,'Job Number'!$E$2:$E$290,'Line Performance OK'!$A$26),"")</f>
        <v/>
      </c>
      <c r="AC29" s="8" t="str">
        <f>IFERROR($C$26/SUMIFS('Job Number'!#REF!,'Job Number'!$A$2:$A$290,'Line Performance OK'!AC$1,'Job Number'!$B$2:$B$290,'Line Performance OK'!$C29,'Job Number'!$E$2:$E$290,'Line Performance OK'!$A$26),"")</f>
        <v/>
      </c>
      <c r="AD29" s="8" t="str">
        <f>IFERROR($C$26/SUMIFS('Job Number'!#REF!,'Job Number'!$A$2:$A$290,'Line Performance OK'!AD$1,'Job Number'!$B$2:$B$290,'Line Performance OK'!$C29,'Job Number'!$E$2:$E$290,'Line Performance OK'!$A$26),"")</f>
        <v/>
      </c>
      <c r="AE29" s="8" t="str">
        <f>IFERROR($C$26/SUMIFS('Job Number'!#REF!,'Job Number'!$A$2:$A$290,'Line Performance OK'!AE$1,'Job Number'!$B$2:$B$290,'Line Performance OK'!$C29,'Job Number'!$E$2:$E$290,'Line Performance OK'!$A$26),"")</f>
        <v/>
      </c>
      <c r="AF29" s="8" t="str">
        <f>IFERROR($C$26/SUMIFS('Job Number'!#REF!,'Job Number'!$A$2:$A$290,'Line Performance OK'!AF$1,'Job Number'!$B$2:$B$290,'Line Performance OK'!$C29,'Job Number'!$E$2:$E$290,'Line Performance OK'!$A$26),"")</f>
        <v/>
      </c>
      <c r="AG29" s="8" t="str">
        <f>IFERROR($C$26/SUMIFS('Job Number'!#REF!,'Job Number'!$A$2:$A$290,'Line Performance OK'!AG$1,'Job Number'!$B$2:$B$290,'Line Performance OK'!$C29,'Job Number'!$E$2:$E$290,'Line Performance OK'!$A$26),"")</f>
        <v/>
      </c>
      <c r="AH29" s="8" t="str">
        <f>IFERROR($C$26/SUMIFS('Job Number'!#REF!,'Job Number'!$A$2:$A$290,'Line Performance OK'!AH$1,'Job Number'!$B$2:$B$290,'Line Performance OK'!$C29,'Job Number'!$E$2:$E$290,'Line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Number'!$A$2:$A$290,'Line Performance OK'!D$1,'Job Number'!$B$2:$B$290,'Line Performance OK'!$C30,'Job Number'!$E$2:$E$290,'Line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Number'!$A$2:$A$290,'Line Performance OK'!K$1,'Job Number'!$B$2:$B$290,'Line Performance OK'!$C30,'Job Number'!$E$2:$E$290,'Line Performance OK'!$A$26),"")</f>
        <v/>
      </c>
      <c r="L30" s="8" t="str">
        <f>IFERROR($C$26/SUMIFS('Job Number'!#REF!,'Job Number'!$A$2:$A$290,'Line Performance OK'!L$1,'Job Number'!$B$2:$B$290,'Line Performance OK'!$C30,'Job Number'!$E$2:$E$290,'Line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Number'!$A$2:$A$290,'Line Performance OK'!P$1,'Job Number'!$B$2:$B$290,'Line Performance OK'!$C30,'Job Number'!$E$2:$E$290,'Line Performance OK'!$A$26),"")</f>
        <v/>
      </c>
      <c r="Q30" s="8" t="str">
        <f>IFERROR($C$26/SUMIFS('Job Number'!#REF!,'Job Number'!$A$2:$A$290,'Line Performance OK'!Q$1,'Job Number'!$B$2:$B$290,'Line Performance OK'!$C30,'Job Number'!$E$2:$E$290,'Line Performance OK'!$A$26),"")</f>
        <v/>
      </c>
      <c r="R30" s="8" t="str">
        <f>IFERROR($C$26/SUMIFS('Job Number'!#REF!,'Job Number'!$A$2:$A$290,'Line Performance OK'!R$1,'Job Number'!$B$2:$B$290,'Line Performance OK'!$C30,'Job Number'!$E$2:$E$290,'Line Performance OK'!$A$26),"")</f>
        <v/>
      </c>
      <c r="S30" s="8" t="str">
        <f>IFERROR($C$26/SUMIFS('Job Number'!#REF!,'Job Number'!$A$2:$A$290,'Line Performance OK'!S$1,'Job Number'!$B$2:$B$290,'Line Performance OK'!$C30,'Job Number'!$E$2:$E$290,'Line Performance OK'!$A$26),"")</f>
        <v/>
      </c>
      <c r="T30" s="8" t="str">
        <f>IFERROR($C$26/SUMIFS('Job Number'!#REF!,'Job Number'!$A$2:$A$290,'Line Performance OK'!T$1,'Job Number'!$B$2:$B$290,'Line Performance OK'!$C30,'Job Number'!$E$2:$E$290,'Line Performance OK'!$A$26),"")</f>
        <v/>
      </c>
      <c r="U30" s="8" t="str">
        <f>IFERROR($C$26/SUMIFS('Job Number'!#REF!,'Job Number'!$A$2:$A$290,'Line Performance OK'!U$1,'Job Number'!$B$2:$B$290,'Line Performance OK'!$C30,'Job Number'!$E$2:$E$290,'Line Performance OK'!$A$26),"")</f>
        <v/>
      </c>
      <c r="V30" s="8" t="str">
        <f>IFERROR($C$26/SUMIFS('Job Number'!#REF!,'Job Number'!$A$2:$A$290,'Line Performance OK'!V$1,'Job Number'!$B$2:$B$290,'Line Performance OK'!$C30,'Job Number'!$E$2:$E$290,'Line Performance OK'!$A$26),"")</f>
        <v/>
      </c>
      <c r="W30" s="8" t="str">
        <f>IFERROR($C$26/SUMIFS('Job Number'!#REF!,'Job Number'!$A$2:$A$290,'Line Performance OK'!W$1,'Job Number'!$B$2:$B$290,'Line Performance OK'!$C30,'Job Number'!$E$2:$E$290,'Line Performance OK'!$A$26),"")</f>
        <v/>
      </c>
      <c r="X30" s="8" t="str">
        <f>IFERROR($C$26/SUMIFS('Job Number'!#REF!,'Job Number'!$A$2:$A$290,'Line Performance OK'!X$1,'Job Number'!$B$2:$B$290,'Line Performance OK'!$C30,'Job Number'!$E$2:$E$290,'Line Performance OK'!$A$26),"")</f>
        <v/>
      </c>
      <c r="Y30" s="8" t="str">
        <f>IFERROR($C$26/SUMIFS('Job Number'!#REF!,'Job Number'!$A$2:$A$290,'Line Performance OK'!Y$1,'Job Number'!$B$2:$B$290,'Line Performance OK'!$C30,'Job Number'!$E$2:$E$290,'Line Performance OK'!$A$26),"")</f>
        <v/>
      </c>
      <c r="Z30" s="8" t="str">
        <f>IFERROR($C$26/SUMIFS('Job Number'!#REF!,'Job Number'!$A$2:$A$290,'Line Performance OK'!Z$1,'Job Number'!$B$2:$B$290,'Line Performance OK'!$C30,'Job Number'!$E$2:$E$290,'Line Performance OK'!$A$26),"")</f>
        <v/>
      </c>
      <c r="AA30" s="8" t="str">
        <f>IFERROR($C$26/SUMIFS('Job Number'!#REF!,'Job Number'!$A$2:$A$290,'Line Performance OK'!AA$1,'Job Number'!$B$2:$B$290,'Line Performance OK'!$C30,'Job Number'!$E$2:$E$290,'Line Performance OK'!$A$26),"")</f>
        <v/>
      </c>
      <c r="AB30" s="8" t="str">
        <f>IFERROR($C$26/SUMIFS('Job Number'!#REF!,'Job Number'!$A$2:$A$290,'Line Performance OK'!AB$1,'Job Number'!$B$2:$B$290,'Line Performance OK'!$C30,'Job Number'!$E$2:$E$290,'Line Performance OK'!$A$26),"")</f>
        <v/>
      </c>
      <c r="AC30" s="8" t="str">
        <f>IFERROR($C$26/SUMIFS('Job Number'!#REF!,'Job Number'!$A$2:$A$290,'Line Performance OK'!AC$1,'Job Number'!$B$2:$B$290,'Line Performance OK'!$C30,'Job Number'!$E$2:$E$290,'Line Performance OK'!$A$26),"")</f>
        <v/>
      </c>
      <c r="AD30" s="8" t="str">
        <f>IFERROR($C$26/SUMIFS('Job Number'!#REF!,'Job Number'!$A$2:$A$290,'Line Performance OK'!AD$1,'Job Number'!$B$2:$B$290,'Line Performance OK'!$C30,'Job Number'!$E$2:$E$290,'Line Performance OK'!$A$26),"")</f>
        <v/>
      </c>
      <c r="AE30" s="8" t="str">
        <f>IFERROR($C$26/SUMIFS('Job Number'!#REF!,'Job Number'!$A$2:$A$290,'Line Performance OK'!AE$1,'Job Number'!$B$2:$B$290,'Line Performance OK'!$C30,'Job Number'!$E$2:$E$290,'Line Performance OK'!$A$26),"")</f>
        <v/>
      </c>
      <c r="AF30" s="8" t="str">
        <f>IFERROR($C$26/SUMIFS('Job Number'!#REF!,'Job Number'!$A$2:$A$290,'Line Performance OK'!AF$1,'Job Number'!$B$2:$B$290,'Line Performance OK'!$C30,'Job Number'!$E$2:$E$290,'Line Performance OK'!$A$26),"")</f>
        <v/>
      </c>
      <c r="AG30" s="8" t="str">
        <f>IFERROR($C$26/SUMIFS('Job Number'!#REF!,'Job Number'!$A$2:$A$290,'Line Performance OK'!AG$1,'Job Number'!$B$2:$B$290,'Line Performance OK'!$C30,'Job Number'!$E$2:$E$290,'Line Performance OK'!$A$26),"")</f>
        <v/>
      </c>
      <c r="AH30" s="8" t="str">
        <f>IFERROR($C$26/SUMIFS('Job Number'!#REF!,'Job Number'!$A$2:$A$290,'Line Performance OK'!AH$1,'Job Number'!$B$2:$B$290,'Line Performance OK'!$C30,'Job Number'!$E$2:$E$290,'Line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Number'!$A$2:$A$290,'Line Performance OK'!D$1,'Job Number'!$B$2:$B$290,'Line Performance OK'!$C31,'Job Number'!$E$2:$E$290,'Line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Number'!$A$2:$A$290,'Line Performance OK'!K$1,'Job Number'!$B$2:$B$290,'Line Performance OK'!$C31,'Job Number'!$E$2:$E$290,'Line Performance OK'!$A$26),"")</f>
        <v/>
      </c>
      <c r="L31" s="8" t="str">
        <f>IFERROR($C$26/SUMIFS('Job Number'!#REF!,'Job Number'!$A$2:$A$290,'Line Performance OK'!L$1,'Job Number'!$B$2:$B$290,'Line Performance OK'!$C31,'Job Number'!$E$2:$E$290,'Line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Number'!$A$2:$A$290,'Line Performance OK'!P$1,'Job Number'!$B$2:$B$290,'Line Performance OK'!$C31,'Job Number'!$E$2:$E$290,'Line Performance OK'!$A$26),"")</f>
        <v/>
      </c>
      <c r="Q31" s="8" t="str">
        <f>IFERROR($C$26/SUMIFS('Job Number'!#REF!,'Job Number'!$A$2:$A$290,'Line Performance OK'!Q$1,'Job Number'!$B$2:$B$290,'Line Performance OK'!$C31,'Job Number'!$E$2:$E$290,'Line Performance OK'!$A$26),"")</f>
        <v/>
      </c>
      <c r="R31" s="8" t="str">
        <f>IFERROR($C$26/SUMIFS('Job Number'!#REF!,'Job Number'!$A$2:$A$290,'Line Performance OK'!R$1,'Job Number'!$B$2:$B$290,'Line Performance OK'!$C31,'Job Number'!$E$2:$E$290,'Line Performance OK'!$A$26),"")</f>
        <v/>
      </c>
      <c r="S31" s="8" t="str">
        <f>IFERROR($C$26/SUMIFS('Job Number'!#REF!,'Job Number'!$A$2:$A$290,'Line Performance OK'!S$1,'Job Number'!$B$2:$B$290,'Line Performance OK'!$C31,'Job Number'!$E$2:$E$290,'Line Performance OK'!$A$26),"")</f>
        <v/>
      </c>
      <c r="T31" s="8" t="str">
        <f>IFERROR($C$26/SUMIFS('Job Number'!#REF!,'Job Number'!$A$2:$A$290,'Line Performance OK'!T$1,'Job Number'!$B$2:$B$290,'Line Performance OK'!$C31,'Job Number'!$E$2:$E$290,'Line Performance OK'!$A$26),"")</f>
        <v/>
      </c>
      <c r="U31" s="8" t="str">
        <f>IFERROR($C$26/SUMIFS('Job Number'!#REF!,'Job Number'!$A$2:$A$290,'Line Performance OK'!U$1,'Job Number'!$B$2:$B$290,'Line Performance OK'!$C31,'Job Number'!$E$2:$E$290,'Line Performance OK'!$A$26),"")</f>
        <v/>
      </c>
      <c r="V31" s="8" t="str">
        <f>IFERROR($C$26/SUMIFS('Job Number'!#REF!,'Job Number'!$A$2:$A$290,'Line Performance OK'!V$1,'Job Number'!$B$2:$B$290,'Line Performance OK'!$C31,'Job Number'!$E$2:$E$290,'Line Performance OK'!$A$26),"")</f>
        <v/>
      </c>
      <c r="W31" s="8" t="str">
        <f>IFERROR($C$26/SUMIFS('Job Number'!#REF!,'Job Number'!$A$2:$A$290,'Line Performance OK'!W$1,'Job Number'!$B$2:$B$290,'Line Performance OK'!$C31,'Job Number'!$E$2:$E$290,'Line Performance OK'!$A$26),"")</f>
        <v/>
      </c>
      <c r="X31" s="8" t="str">
        <f>IFERROR($C$26/SUMIFS('Job Number'!#REF!,'Job Number'!$A$2:$A$290,'Line Performance OK'!X$1,'Job Number'!$B$2:$B$290,'Line Performance OK'!$C31,'Job Number'!$E$2:$E$290,'Line Performance OK'!$A$26),"")</f>
        <v/>
      </c>
      <c r="Y31" s="8" t="str">
        <f>IFERROR($C$26/SUMIFS('Job Number'!#REF!,'Job Number'!$A$2:$A$290,'Line Performance OK'!Y$1,'Job Number'!$B$2:$B$290,'Line Performance OK'!$C31,'Job Number'!$E$2:$E$290,'Line Performance OK'!$A$26),"")</f>
        <v/>
      </c>
      <c r="Z31" s="8" t="str">
        <f>IFERROR($C$26/SUMIFS('Job Number'!#REF!,'Job Number'!$A$2:$A$290,'Line Performance OK'!Z$1,'Job Number'!$B$2:$B$290,'Line Performance OK'!$C31,'Job Number'!$E$2:$E$290,'Line Performance OK'!$A$26),"")</f>
        <v/>
      </c>
      <c r="AA31" s="8" t="str">
        <f>IFERROR($C$26/SUMIFS('Job Number'!#REF!,'Job Number'!$A$2:$A$290,'Line Performance OK'!AA$1,'Job Number'!$B$2:$B$290,'Line Performance OK'!$C31,'Job Number'!$E$2:$E$290,'Line Performance OK'!$A$26),"")</f>
        <v/>
      </c>
      <c r="AB31" s="8" t="str">
        <f>IFERROR($C$26/SUMIFS('Job Number'!#REF!,'Job Number'!$A$2:$A$290,'Line Performance OK'!AB$1,'Job Number'!$B$2:$B$290,'Line Performance OK'!$C31,'Job Number'!$E$2:$E$290,'Line Performance OK'!$A$26),"")</f>
        <v/>
      </c>
      <c r="AC31" s="8" t="str">
        <f>IFERROR($C$26/SUMIFS('Job Number'!#REF!,'Job Number'!$A$2:$A$290,'Line Performance OK'!AC$1,'Job Number'!$B$2:$B$290,'Line Performance OK'!$C31,'Job Number'!$E$2:$E$290,'Line Performance OK'!$A$26),"")</f>
        <v/>
      </c>
      <c r="AD31" s="8" t="str">
        <f>IFERROR($C$26/SUMIFS('Job Number'!#REF!,'Job Number'!$A$2:$A$290,'Line Performance OK'!AD$1,'Job Number'!$B$2:$B$290,'Line Performance OK'!$C31,'Job Number'!$E$2:$E$290,'Line Performance OK'!$A$26),"")</f>
        <v/>
      </c>
      <c r="AE31" s="8" t="str">
        <f>IFERROR($C$26/SUMIFS('Job Number'!#REF!,'Job Number'!$A$2:$A$290,'Line Performance OK'!AE$1,'Job Number'!$B$2:$B$290,'Line Performance OK'!$C31,'Job Number'!$E$2:$E$290,'Line Performance OK'!$A$26),"")</f>
        <v/>
      </c>
      <c r="AF31" s="8" t="str">
        <f>IFERROR($C$26/SUMIFS('Job Number'!#REF!,'Job Number'!$A$2:$A$290,'Line Performance OK'!AF$1,'Job Number'!$B$2:$B$290,'Line Performance OK'!$C31,'Job Number'!$E$2:$E$290,'Line Performance OK'!$A$26),"")</f>
        <v/>
      </c>
      <c r="AG31" s="8" t="str">
        <f>IFERROR($C$26/SUMIFS('Job Number'!#REF!,'Job Number'!$A$2:$A$290,'Line Performance OK'!AG$1,'Job Number'!$B$2:$B$290,'Line Performance OK'!$C31,'Job Number'!$E$2:$E$290,'Line Performance OK'!$A$26),"")</f>
        <v/>
      </c>
      <c r="AH31" s="8" t="str">
        <f>IFERROR($C$26/SUMIFS('Job Number'!#REF!,'Job Number'!$A$2:$A$290,'Line Performance OK'!AH$1,'Job Number'!$B$2:$B$290,'Line Performance OK'!$C31,'Job Number'!$E$2:$E$290,'Line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Number'!$A$2:$A$290,'Line Performance OK'!D$1,'Job Number'!$B$2:$B$290,'Line Performance OK'!$C32,'Job Number'!$E$2:$E$290,'Line Performance OK'!$A$26),"")</f>
        <v/>
      </c>
      <c r="E32" s="8" t="str">
        <f>IFERROR($C$26/SUMIFS('Job Number'!#REF!,'Job Number'!$A$2:$A$290,'Line Performance OK'!E$1,'Job Number'!$B$2:$B$290,'Line Performance OK'!$C32,'Job Number'!$E$2:$E$290,'Line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Number'!$A$2:$A$290,'Line Performance OK'!H$1,'Job Number'!$B$2:$B$290,'Line Performance OK'!$C32,'Job Number'!$E$2:$E$290,'Line Performance OK'!$A$26),"")</f>
        <v/>
      </c>
      <c r="I32" s="8" t="str">
        <f>IFERROR($C$26/SUMIFS('Job Number'!#REF!,'Job Number'!$A$2:$A$290,'Line Performance OK'!I$1,'Job Number'!$B$2:$B$290,'Line Performance OK'!$C32,'Job Number'!$E$2:$E$290,'Line Performance OK'!$A$26),"")</f>
        <v/>
      </c>
      <c r="J32" s="8" t="str">
        <f>IFERROR($C$26/SUMIFS('Job Number'!#REF!,'Job Number'!$A$2:$A$290,'Line Performance OK'!J$1,'Job Number'!$B$2:$B$290,'Line Performance OK'!$C32,'Job Number'!$E$2:$E$290,'Line Performance OK'!$A$26),"")</f>
        <v/>
      </c>
      <c r="K32" s="8" t="str">
        <f>IFERROR($C$26/SUMIFS('Job Number'!#REF!,'Job Number'!$A$2:$A$290,'Line Performance OK'!K$1,'Job Number'!$B$2:$B$290,'Line Performance OK'!$C32,'Job Number'!$E$2:$E$290,'Line Performance OK'!$A$26),"")</f>
        <v/>
      </c>
      <c r="L32" s="8" t="str">
        <f>IFERROR($C$26/SUMIFS('Job Number'!#REF!,'Job Number'!$A$2:$A$290,'Line Performance OK'!L$1,'Job Number'!$B$2:$B$290,'Line Performance OK'!$C32,'Job Number'!$E$2:$E$290,'Line Performance OK'!$A$26),"")</f>
        <v/>
      </c>
      <c r="M32" s="8">
        <v>1.0714285714285714</v>
      </c>
      <c r="N32" s="8" t="str">
        <f>IFERROR($C$26/SUMIFS('Job Number'!#REF!,'Job Number'!$A$2:$A$290,'Line Performance OK'!N$1,'Job Number'!$B$2:$B$290,'Line Performance OK'!$C32,'Job Number'!$E$2:$E$290,'Line Performance OK'!$A$26),"")</f>
        <v/>
      </c>
      <c r="O32" s="8" t="str">
        <f>IFERROR($C$26/SUMIFS('Job Number'!#REF!,'Job Number'!$A$2:$A$290,'Line Performance OK'!O$1,'Job Number'!$B$2:$B$290,'Line Performance OK'!$C32,'Job Number'!$E$2:$E$290,'Line Performance OK'!$A$26),"")</f>
        <v/>
      </c>
      <c r="P32" s="8" t="str">
        <f>IFERROR($C$26/SUMIFS('Job Number'!#REF!,'Job Number'!$A$2:$A$290,'Line Performance OK'!P$1,'Job Number'!$B$2:$B$290,'Line Performance OK'!$C32,'Job Number'!$E$2:$E$290,'Line Performance OK'!$A$26),"")</f>
        <v/>
      </c>
      <c r="Q32" s="8" t="str">
        <f>IFERROR($C$26/SUMIFS('Job Number'!#REF!,'Job Number'!$A$2:$A$290,'Line Performance OK'!Q$1,'Job Number'!$B$2:$B$290,'Line Performance OK'!$C32,'Job Number'!$E$2:$E$290,'Line Performance OK'!$A$26),"")</f>
        <v/>
      </c>
      <c r="R32" s="8" t="str">
        <f>IFERROR($C$26/SUMIFS('Job Number'!#REF!,'Job Number'!$A$2:$A$290,'Line Performance OK'!R$1,'Job Number'!$B$2:$B$290,'Line Performance OK'!$C32,'Job Number'!$E$2:$E$290,'Line Performance OK'!$A$26),"")</f>
        <v/>
      </c>
      <c r="S32" s="8" t="str">
        <f>IFERROR($C$26/SUMIFS('Job Number'!#REF!,'Job Number'!$A$2:$A$290,'Line Performance OK'!S$1,'Job Number'!$B$2:$B$290,'Line Performance OK'!$C32,'Job Number'!$E$2:$E$290,'Line Performance OK'!$A$26),"")</f>
        <v/>
      </c>
      <c r="T32" s="8" t="str">
        <f>IFERROR($C$26/SUMIFS('Job Number'!#REF!,'Job Number'!$A$2:$A$290,'Line Performance OK'!T$1,'Job Number'!$B$2:$B$290,'Line Performance OK'!$C32,'Job Number'!$E$2:$E$290,'Line Performance OK'!$A$26),"")</f>
        <v/>
      </c>
      <c r="U32" s="8" t="str">
        <f>IFERROR($C$26/SUMIFS('Job Number'!#REF!,'Job Number'!$A$2:$A$290,'Line Performance OK'!U$1,'Job Number'!$B$2:$B$290,'Line Performance OK'!$C32,'Job Number'!$E$2:$E$290,'Line Performance OK'!$A$26),"")</f>
        <v/>
      </c>
      <c r="V32" s="8" t="str">
        <f>IFERROR($C$26/SUMIFS('Job Number'!#REF!,'Job Number'!$A$2:$A$290,'Line Performance OK'!V$1,'Job Number'!$B$2:$B$290,'Line Performance OK'!$C32,'Job Number'!$E$2:$E$290,'Line Performance OK'!$A$26),"")</f>
        <v/>
      </c>
      <c r="W32" s="8" t="str">
        <f>IFERROR($C$26/SUMIFS('Job Number'!#REF!,'Job Number'!$A$2:$A$290,'Line Performance OK'!W$1,'Job Number'!$B$2:$B$290,'Line Performance OK'!$C32,'Job Number'!$E$2:$E$290,'Line Performance OK'!$A$26),"")</f>
        <v/>
      </c>
      <c r="X32" s="8" t="str">
        <f>IFERROR($C$26/SUMIFS('Job Number'!#REF!,'Job Number'!$A$2:$A$290,'Line Performance OK'!X$1,'Job Number'!$B$2:$B$290,'Line Performance OK'!$C32,'Job Number'!$E$2:$E$290,'Line Performance OK'!$A$26),"")</f>
        <v/>
      </c>
      <c r="Y32" s="8" t="str">
        <f>IFERROR($C$26/SUMIFS('Job Number'!#REF!,'Job Number'!$A$2:$A$290,'Line Performance OK'!Y$1,'Job Number'!$B$2:$B$290,'Line Performance OK'!$C32,'Job Number'!$E$2:$E$290,'Line Performance OK'!$A$26),"")</f>
        <v/>
      </c>
      <c r="Z32" s="8" t="str">
        <f>IFERROR($C$26/SUMIFS('Job Number'!#REF!,'Job Number'!$A$2:$A$290,'Line Performance OK'!Z$1,'Job Number'!$B$2:$B$290,'Line Performance OK'!$C32,'Job Number'!$E$2:$E$290,'Line Performance OK'!$A$26),"")</f>
        <v/>
      </c>
      <c r="AA32" s="8" t="str">
        <f>IFERROR($C$26/SUMIFS('Job Number'!#REF!,'Job Number'!$A$2:$A$290,'Line Performance OK'!AA$1,'Job Number'!$B$2:$B$290,'Line Performance OK'!$C32,'Job Number'!$E$2:$E$290,'Line Performance OK'!$A$26),"")</f>
        <v/>
      </c>
      <c r="AB32" s="8" t="str">
        <f>IFERROR($C$26/SUMIFS('Job Number'!#REF!,'Job Number'!$A$2:$A$290,'Line Performance OK'!AB$1,'Job Number'!$B$2:$B$290,'Line Performance OK'!$C32,'Job Number'!$E$2:$E$290,'Line Performance OK'!$A$26),"")</f>
        <v/>
      </c>
      <c r="AC32" s="8" t="str">
        <f>IFERROR($C$26/SUMIFS('Job Number'!#REF!,'Job Number'!$A$2:$A$290,'Line Performance OK'!AC$1,'Job Number'!$B$2:$B$290,'Line Performance OK'!$C32,'Job Number'!$E$2:$E$290,'Line Performance OK'!$A$26),"")</f>
        <v/>
      </c>
      <c r="AD32" s="8" t="str">
        <f>IFERROR($C$26/SUMIFS('Job Number'!#REF!,'Job Number'!$A$2:$A$290,'Line Performance OK'!AD$1,'Job Number'!$B$2:$B$290,'Line Performance OK'!$C32,'Job Number'!$E$2:$E$290,'Line Performance OK'!$A$26),"")</f>
        <v/>
      </c>
      <c r="AE32" s="8" t="str">
        <f>IFERROR($C$26/SUMIFS('Job Number'!#REF!,'Job Number'!$A$2:$A$290,'Line Performance OK'!AE$1,'Job Number'!$B$2:$B$290,'Line Performance OK'!$C32,'Job Number'!$E$2:$E$290,'Line Performance OK'!$A$26),"")</f>
        <v/>
      </c>
      <c r="AF32" s="8" t="str">
        <f>IFERROR($C$26/SUMIFS('Job Number'!#REF!,'Job Number'!$A$2:$A$290,'Line Performance OK'!AF$1,'Job Number'!$B$2:$B$290,'Line Performance OK'!$C32,'Job Number'!$E$2:$E$290,'Line Performance OK'!$A$26),"")</f>
        <v/>
      </c>
      <c r="AG32" s="8" t="str">
        <f>IFERROR($C$26/SUMIFS('Job Number'!#REF!,'Job Number'!$A$2:$A$290,'Line Performance OK'!AG$1,'Job Number'!$B$2:$B$290,'Line Performance OK'!$C32,'Job Number'!$E$2:$E$290,'Line Performance OK'!$A$26),"")</f>
        <v/>
      </c>
      <c r="AH32" s="8" t="str">
        <f>IFERROR($C$26/SUMIFS('Job Number'!#REF!,'Job Number'!$A$2:$A$290,'Line Performance OK'!AH$1,'Job Number'!$B$2:$B$290,'Line Performance OK'!$C32,'Job Number'!$E$2:$E$290,'Line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Number'!$A$2:$A$290,'Line Performance OK'!D$1,'Job Number'!$B$2:$B$290,'Line Performance OK'!$C33,'Job Number'!$E$2:$E$290,'Line Performance OK'!$A$26),"")</f>
        <v/>
      </c>
      <c r="E33" s="8" t="str">
        <f>IFERROR($C$26/SUMIFS('Job Number'!#REF!,'Job Number'!$A$2:$A$290,'Line Performance OK'!E$1,'Job Number'!$B$2:$B$290,'Line Performance OK'!$C33,'Job Number'!$E$2:$E$290,'Line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Number'!$A$2:$A$290,'Line Performance OK'!H$1,'Job Number'!$B$2:$B$290,'Line Performance OK'!$C33,'Job Number'!$E$2:$E$290,'Line Performance OK'!$A$26),"")</f>
        <v/>
      </c>
      <c r="I33" s="8" t="str">
        <f>IFERROR($C$26/SUMIFS('Job Number'!#REF!,'Job Number'!$A$2:$A$290,'Line Performance OK'!I$1,'Job Number'!$B$2:$B$290,'Line Performance OK'!$C33,'Job Number'!$E$2:$E$290,'Line Performance OK'!$A$26),"")</f>
        <v/>
      </c>
      <c r="J33" s="8" t="str">
        <f>IFERROR($C$26/SUMIFS('Job Number'!#REF!,'Job Number'!$A$2:$A$290,'Line Performance OK'!J$1,'Job Number'!$B$2:$B$290,'Line Performance OK'!$C33,'Job Number'!$E$2:$E$290,'Line Performance OK'!$A$26),"")</f>
        <v/>
      </c>
      <c r="K33" s="8" t="str">
        <f>IFERROR($C$26/SUMIFS('Job Number'!#REF!,'Job Number'!$A$2:$A$290,'Line Performance OK'!K$1,'Job Number'!$B$2:$B$290,'Line Performance OK'!$C33,'Job Number'!$E$2:$E$290,'Line Performance OK'!$A$26),"")</f>
        <v/>
      </c>
      <c r="L33" s="8" t="str">
        <f>IFERROR($C$26/SUMIFS('Job Number'!#REF!,'Job Number'!$A$2:$A$290,'Line Performance OK'!L$1,'Job Number'!$B$2:$B$290,'Line Performance OK'!$C33,'Job Number'!$E$2:$E$290,'Line Performance OK'!$A$26),"")</f>
        <v/>
      </c>
      <c r="M33" s="8">
        <v>1.0714285714285714</v>
      </c>
      <c r="N33" s="8" t="str">
        <f>IFERROR($C$26/SUMIFS('Job Number'!#REF!,'Job Number'!$A$2:$A$290,'Line Performance OK'!N$1,'Job Number'!$B$2:$B$290,'Line Performance OK'!$C33,'Job Number'!$E$2:$E$290,'Line Performance OK'!$A$26),"")</f>
        <v/>
      </c>
      <c r="O33" s="8" t="str">
        <f>IFERROR($C$26/SUMIFS('Job Number'!#REF!,'Job Number'!$A$2:$A$290,'Line Performance OK'!O$1,'Job Number'!$B$2:$B$290,'Line Performance OK'!$C33,'Job Number'!$E$2:$E$290,'Line Performance OK'!$A$26),"")</f>
        <v/>
      </c>
      <c r="P33" s="8" t="str">
        <f>IFERROR($C$26/SUMIFS('Job Number'!#REF!,'Job Number'!$A$2:$A$290,'Line Performance OK'!P$1,'Job Number'!$B$2:$B$290,'Line Performance OK'!$C33,'Job Number'!$E$2:$E$290,'Line Performance OK'!$A$26),"")</f>
        <v/>
      </c>
      <c r="Q33" s="8" t="str">
        <f>IFERROR($C$26/SUMIFS('Job Number'!#REF!,'Job Number'!$A$2:$A$290,'Line Performance OK'!Q$1,'Job Number'!$B$2:$B$290,'Line Performance OK'!$C33,'Job Number'!$E$2:$E$290,'Line Performance OK'!$A$26),"")</f>
        <v/>
      </c>
      <c r="R33" s="8" t="str">
        <f>IFERROR($C$26/SUMIFS('Job Number'!#REF!,'Job Number'!$A$2:$A$290,'Line Performance OK'!R$1,'Job Number'!$B$2:$B$290,'Line Performance OK'!$C33,'Job Number'!$E$2:$E$290,'Line Performance OK'!$A$26),"")</f>
        <v/>
      </c>
      <c r="S33" s="8" t="str">
        <f>IFERROR($C$26/SUMIFS('Job Number'!#REF!,'Job Number'!$A$2:$A$290,'Line Performance OK'!S$1,'Job Number'!$B$2:$B$290,'Line Performance OK'!$C33,'Job Number'!$E$2:$E$290,'Line Performance OK'!$A$26),"")</f>
        <v/>
      </c>
      <c r="T33" s="8" t="str">
        <f>IFERROR($C$26/SUMIFS('Job Number'!#REF!,'Job Number'!$A$2:$A$290,'Line Performance OK'!T$1,'Job Number'!$B$2:$B$290,'Line Performance OK'!$C33,'Job Number'!$E$2:$E$290,'Line Performance OK'!$A$26),"")</f>
        <v/>
      </c>
      <c r="U33" s="8" t="str">
        <f>IFERROR($C$26/SUMIFS('Job Number'!#REF!,'Job Number'!$A$2:$A$290,'Line Performance OK'!U$1,'Job Number'!$B$2:$B$290,'Line Performance OK'!$C33,'Job Number'!$E$2:$E$290,'Line Performance OK'!$A$26),"")</f>
        <v/>
      </c>
      <c r="V33" s="8" t="str">
        <f>IFERROR($C$26/SUMIFS('Job Number'!#REF!,'Job Number'!$A$2:$A$290,'Line Performance OK'!V$1,'Job Number'!$B$2:$B$290,'Line Performance OK'!$C33,'Job Number'!$E$2:$E$290,'Line Performance OK'!$A$26),"")</f>
        <v/>
      </c>
      <c r="W33" s="8" t="str">
        <f>IFERROR($C$26/SUMIFS('Job Number'!#REF!,'Job Number'!$A$2:$A$290,'Line Performance OK'!W$1,'Job Number'!$B$2:$B$290,'Line Performance OK'!$C33,'Job Number'!$E$2:$E$290,'Line Performance OK'!$A$26),"")</f>
        <v/>
      </c>
      <c r="X33" s="8" t="str">
        <f>IFERROR($C$26/SUMIFS('Job Number'!#REF!,'Job Number'!$A$2:$A$290,'Line Performance OK'!X$1,'Job Number'!$B$2:$B$290,'Line Performance OK'!$C33,'Job Number'!$E$2:$E$290,'Line Performance OK'!$A$26),"")</f>
        <v/>
      </c>
      <c r="Y33" s="8" t="str">
        <f>IFERROR($C$26/SUMIFS('Job Number'!#REF!,'Job Number'!$A$2:$A$290,'Line Performance OK'!Y$1,'Job Number'!$B$2:$B$290,'Line Performance OK'!$C33,'Job Number'!$E$2:$E$290,'Line Performance OK'!$A$26),"")</f>
        <v/>
      </c>
      <c r="Z33" s="8" t="str">
        <f>IFERROR($C$26/SUMIFS('Job Number'!#REF!,'Job Number'!$A$2:$A$290,'Line Performance OK'!Z$1,'Job Number'!$B$2:$B$290,'Line Performance OK'!$C33,'Job Number'!$E$2:$E$290,'Line Performance OK'!$A$26),"")</f>
        <v/>
      </c>
      <c r="AA33" s="8" t="str">
        <f>IFERROR($C$26/SUMIFS('Job Number'!#REF!,'Job Number'!$A$2:$A$290,'Line Performance OK'!AA$1,'Job Number'!$B$2:$B$290,'Line Performance OK'!$C33,'Job Number'!$E$2:$E$290,'Line Performance OK'!$A$26),"")</f>
        <v/>
      </c>
      <c r="AB33" s="8" t="str">
        <f>IFERROR($C$26/SUMIFS('Job Number'!#REF!,'Job Number'!$A$2:$A$290,'Line Performance OK'!AB$1,'Job Number'!$B$2:$B$290,'Line Performance OK'!$C33,'Job Number'!$E$2:$E$290,'Line Performance OK'!$A$26),"")</f>
        <v/>
      </c>
      <c r="AC33" s="8" t="str">
        <f>IFERROR($C$26/SUMIFS('Job Number'!#REF!,'Job Number'!$A$2:$A$290,'Line Performance OK'!AC$1,'Job Number'!$B$2:$B$290,'Line Performance OK'!$C33,'Job Number'!$E$2:$E$290,'Line Performance OK'!$A$26),"")</f>
        <v/>
      </c>
      <c r="AD33" s="8" t="str">
        <f>IFERROR($C$26/SUMIFS('Job Number'!#REF!,'Job Number'!$A$2:$A$290,'Line Performance OK'!AD$1,'Job Number'!$B$2:$B$290,'Line Performance OK'!$C33,'Job Number'!$E$2:$E$290,'Line Performance OK'!$A$26),"")</f>
        <v/>
      </c>
      <c r="AE33" s="8" t="str">
        <f>IFERROR($C$26/SUMIFS('Job Number'!#REF!,'Job Number'!$A$2:$A$290,'Line Performance OK'!AE$1,'Job Number'!$B$2:$B$290,'Line Performance OK'!$C33,'Job Number'!$E$2:$E$290,'Line Performance OK'!$A$26),"")</f>
        <v/>
      </c>
      <c r="AF33" s="8" t="str">
        <f>IFERROR($C$26/SUMIFS('Job Number'!#REF!,'Job Number'!$A$2:$A$290,'Line Performance OK'!AF$1,'Job Number'!$B$2:$B$290,'Line Performance OK'!$C33,'Job Number'!$E$2:$E$290,'Line Performance OK'!$A$26),"")</f>
        <v/>
      </c>
      <c r="AG33" s="8" t="str">
        <f>IFERROR($C$26/SUMIFS('Job Number'!#REF!,'Job Number'!$A$2:$A$290,'Line Performance OK'!AG$1,'Job Number'!$B$2:$B$290,'Line Performance OK'!$C33,'Job Number'!$E$2:$E$290,'Line Performance OK'!$A$26),"")</f>
        <v/>
      </c>
      <c r="AH33" s="8" t="str">
        <f>IFERROR($C$26/SUMIFS('Job Number'!#REF!,'Job Number'!$A$2:$A$290,'Line Performance OK'!AH$1,'Job Number'!$B$2:$B$290,'Line Performance OK'!$C33,'Job Number'!$E$2:$E$290,'Line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Number'!$A$2:$A$290,'Line Performance OK'!D$1,'Job Number'!$B$2:$B$290,'Line Performance OK'!$C34,'Job Number'!$E$2:$E$290,'Line Performance OK'!$A$26),"")</f>
        <v/>
      </c>
      <c r="E34" s="8" t="str">
        <f>IFERROR($C$26/SUMIFS('Job Number'!#REF!,'Job Number'!$A$2:$A$290,'Line Performance OK'!E$1,'Job Number'!$B$2:$B$290,'Line Performance OK'!$C34,'Job Number'!$E$2:$E$290,'Line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Number'!$A$2:$A$290,'Line Performance OK'!H$1,'Job Number'!$B$2:$B$290,'Line Performance OK'!$C34,'Job Number'!$E$2:$E$290,'Line Performance OK'!$A$26),"")</f>
        <v/>
      </c>
      <c r="I34" s="8" t="str">
        <f>IFERROR($C$26/SUMIFS('Job Number'!#REF!,'Job Number'!$A$2:$A$290,'Line Performance OK'!I$1,'Job Number'!$B$2:$B$290,'Line Performance OK'!$C34,'Job Number'!$E$2:$E$290,'Line Performance OK'!$A$26),"")</f>
        <v/>
      </c>
      <c r="J34" s="8" t="str">
        <f>IFERROR($C$26/SUMIFS('Job Number'!#REF!,'Job Number'!$A$2:$A$290,'Line Performance OK'!J$1,'Job Number'!$B$2:$B$290,'Line Performance OK'!$C34,'Job Number'!$E$2:$E$290,'Line Performance OK'!$A$26),"")</f>
        <v/>
      </c>
      <c r="K34" s="8" t="str">
        <f>IFERROR($C$26/SUMIFS('Job Number'!#REF!,'Job Number'!$A$2:$A$290,'Line Performance OK'!K$1,'Job Number'!$B$2:$B$290,'Line Performance OK'!$C34,'Job Number'!$E$2:$E$290,'Line Performance OK'!$A$26),"")</f>
        <v/>
      </c>
      <c r="L34" s="8" t="str">
        <f>IFERROR($C$26/SUMIFS('Job Number'!#REF!,'Job Number'!$A$2:$A$290,'Line Performance OK'!L$1,'Job Number'!$B$2:$B$290,'Line Performance OK'!$C34,'Job Number'!$E$2:$E$290,'Line Performance OK'!$A$26),"")</f>
        <v/>
      </c>
      <c r="M34" s="8">
        <v>0.78061224489795922</v>
      </c>
      <c r="N34" s="8" t="str">
        <f>IFERROR($C$26/SUMIFS('Job Number'!#REF!,'Job Number'!$A$2:$A$290,'Line Performance OK'!N$1,'Job Number'!$B$2:$B$290,'Line Performance OK'!$C34,'Job Number'!$E$2:$E$290,'Line Performance OK'!$A$26),"")</f>
        <v/>
      </c>
      <c r="O34" s="8" t="str">
        <f>IFERROR($C$26/SUMIFS('Job Number'!#REF!,'Job Number'!$A$2:$A$290,'Line Performance OK'!O$1,'Job Number'!$B$2:$B$290,'Line Performance OK'!$C34,'Job Number'!$E$2:$E$290,'Line Performance OK'!$A$26),"")</f>
        <v/>
      </c>
      <c r="P34" s="8" t="str">
        <f>IFERROR($C$26/SUMIFS('Job Number'!#REF!,'Job Number'!$A$2:$A$290,'Line Performance OK'!P$1,'Job Number'!$B$2:$B$290,'Line Performance OK'!$C34,'Job Number'!$E$2:$E$290,'Line Performance OK'!$A$26),"")</f>
        <v/>
      </c>
      <c r="Q34" s="8" t="str">
        <f>IFERROR($C$26/SUMIFS('Job Number'!#REF!,'Job Number'!$A$2:$A$290,'Line Performance OK'!Q$1,'Job Number'!$B$2:$B$290,'Line Performance OK'!$C34,'Job Number'!$E$2:$E$290,'Line Performance OK'!$A$26),"")</f>
        <v/>
      </c>
      <c r="R34" s="8" t="str">
        <f>IFERROR($C$26/SUMIFS('Job Number'!#REF!,'Job Number'!$A$2:$A$290,'Line Performance OK'!R$1,'Job Number'!$B$2:$B$290,'Line Performance OK'!$C34,'Job Number'!$E$2:$E$290,'Line Performance OK'!$A$26),"")</f>
        <v/>
      </c>
      <c r="S34" s="8" t="str">
        <f>IFERROR($C$26/SUMIFS('Job Number'!#REF!,'Job Number'!$A$2:$A$290,'Line Performance OK'!S$1,'Job Number'!$B$2:$B$290,'Line Performance OK'!$C34,'Job Number'!$E$2:$E$290,'Line Performance OK'!$A$26),"")</f>
        <v/>
      </c>
      <c r="T34" s="8" t="str">
        <f>IFERROR($C$26/SUMIFS('Job Number'!#REF!,'Job Number'!$A$2:$A$290,'Line Performance OK'!T$1,'Job Number'!$B$2:$B$290,'Line Performance OK'!$C34,'Job Number'!$E$2:$E$290,'Line Performance OK'!$A$26),"")</f>
        <v/>
      </c>
      <c r="U34" s="8" t="str">
        <f>IFERROR($C$26/SUMIFS('Job Number'!#REF!,'Job Number'!$A$2:$A$290,'Line Performance OK'!U$1,'Job Number'!$B$2:$B$290,'Line Performance OK'!$C34,'Job Number'!$E$2:$E$290,'Line Performance OK'!$A$26),"")</f>
        <v/>
      </c>
      <c r="V34" s="8" t="str">
        <f>IFERROR($C$26/SUMIFS('Job Number'!#REF!,'Job Number'!$A$2:$A$290,'Line Performance OK'!V$1,'Job Number'!$B$2:$B$290,'Line Performance OK'!$C34,'Job Number'!$E$2:$E$290,'Line Performance OK'!$A$26),"")</f>
        <v/>
      </c>
      <c r="W34" s="8" t="str">
        <f>IFERROR($C$26/SUMIFS('Job Number'!#REF!,'Job Number'!$A$2:$A$290,'Line Performance OK'!W$1,'Job Number'!$B$2:$B$290,'Line Performance OK'!$C34,'Job Number'!$E$2:$E$290,'Line Performance OK'!$A$26),"")</f>
        <v/>
      </c>
      <c r="X34" s="8" t="str">
        <f>IFERROR($C$26/SUMIFS('Job Number'!#REF!,'Job Number'!$A$2:$A$290,'Line Performance OK'!X$1,'Job Number'!$B$2:$B$290,'Line Performance OK'!$C34,'Job Number'!$E$2:$E$290,'Line Performance OK'!$A$26),"")</f>
        <v/>
      </c>
      <c r="Y34" s="8" t="str">
        <f>IFERROR($C$26/SUMIFS('Job Number'!#REF!,'Job Number'!$A$2:$A$290,'Line Performance OK'!Y$1,'Job Number'!$B$2:$B$290,'Line Performance OK'!$C34,'Job Number'!$E$2:$E$290,'Line Performance OK'!$A$26),"")</f>
        <v/>
      </c>
      <c r="Z34" s="8" t="str">
        <f>IFERROR($C$26/SUMIFS('Job Number'!#REF!,'Job Number'!$A$2:$A$290,'Line Performance OK'!Z$1,'Job Number'!$B$2:$B$290,'Line Performance OK'!$C34,'Job Number'!$E$2:$E$290,'Line Performance OK'!$A$26),"")</f>
        <v/>
      </c>
      <c r="AA34" s="8" t="str">
        <f>IFERROR($C$26/SUMIFS('Job Number'!#REF!,'Job Number'!$A$2:$A$290,'Line Performance OK'!AA$1,'Job Number'!$B$2:$B$290,'Line Performance OK'!$C34,'Job Number'!$E$2:$E$290,'Line Performance OK'!$A$26),"")</f>
        <v/>
      </c>
      <c r="AB34" s="8" t="str">
        <f>IFERROR($C$26/SUMIFS('Job Number'!#REF!,'Job Number'!$A$2:$A$290,'Line Performance OK'!AB$1,'Job Number'!$B$2:$B$290,'Line Performance OK'!$C34,'Job Number'!$E$2:$E$290,'Line Performance OK'!$A$26),"")</f>
        <v/>
      </c>
      <c r="AC34" s="8" t="str">
        <f>IFERROR($C$26/SUMIFS('Job Number'!#REF!,'Job Number'!$A$2:$A$290,'Line Performance OK'!AC$1,'Job Number'!$B$2:$B$290,'Line Performance OK'!$C34,'Job Number'!$E$2:$E$290,'Line Performance OK'!$A$26),"")</f>
        <v/>
      </c>
      <c r="AD34" s="8" t="str">
        <f>IFERROR($C$26/SUMIFS('Job Number'!#REF!,'Job Number'!$A$2:$A$290,'Line Performance OK'!AD$1,'Job Number'!$B$2:$B$290,'Line Performance OK'!$C34,'Job Number'!$E$2:$E$290,'Line Performance OK'!$A$26),"")</f>
        <v/>
      </c>
      <c r="AE34" s="8" t="str">
        <f>IFERROR($C$26/SUMIFS('Job Number'!#REF!,'Job Number'!$A$2:$A$290,'Line Performance OK'!AE$1,'Job Number'!$B$2:$B$290,'Line Performance OK'!$C34,'Job Number'!$E$2:$E$290,'Line Performance OK'!$A$26),"")</f>
        <v/>
      </c>
      <c r="AF34" s="8" t="str">
        <f>IFERROR($C$26/SUMIFS('Job Number'!#REF!,'Job Number'!$A$2:$A$290,'Line Performance OK'!AF$1,'Job Number'!$B$2:$B$290,'Line Performance OK'!$C34,'Job Number'!$E$2:$E$290,'Line Performance OK'!$A$26),"")</f>
        <v/>
      </c>
      <c r="AG34" s="8" t="str">
        <f>IFERROR($C$26/SUMIFS('Job Number'!#REF!,'Job Number'!$A$2:$A$290,'Line Performance OK'!AG$1,'Job Number'!$B$2:$B$290,'Line Performance OK'!$C34,'Job Number'!$E$2:$E$290,'Line Performance OK'!$A$26),"")</f>
        <v/>
      </c>
      <c r="AH34" s="8" t="str">
        <f>IFERROR($C$26/SUMIFS('Job Number'!#REF!,'Job Number'!$A$2:$A$290,'Line Performance OK'!AH$1,'Job Number'!$B$2:$B$290,'Line Performance OK'!$C34,'Job Number'!$E$2:$E$290,'Line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Number'!$A$2:$A$290,'Line Performance OK'!D$1,'Job Number'!$B$2:$B$290,'Line Performance OK'!$C35,'Job Number'!$E$2:$E$290,'Line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Number'!$A$2:$A$290,'Line Performance OK'!K$1,'Job Number'!$B$2:$B$290,'Line Performance OK'!$C35,'Job Number'!$E$2:$E$290,'Line Performance OK'!$A$26),"")</f>
        <v/>
      </c>
      <c r="L35" s="8" t="str">
        <f>IFERROR($C$26/SUMIFS('Job Number'!#REF!,'Job Number'!$A$2:$A$290,'Line Performance OK'!L$1,'Job Number'!$B$2:$B$290,'Line Performance OK'!$C35,'Job Number'!$E$2:$E$290,'Line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Number'!$A$2:$A$290,'Line Performance OK'!P$1,'Job Number'!$B$2:$B$290,'Line Performance OK'!$C35,'Job Number'!$E$2:$E$290,'Line Performance OK'!$A$26),"")</f>
        <v/>
      </c>
      <c r="Q35" s="8" t="str">
        <f>IFERROR($C$26/SUMIFS('Job Number'!#REF!,'Job Number'!$A$2:$A$290,'Line Performance OK'!Q$1,'Job Number'!$B$2:$B$290,'Line Performance OK'!$C35,'Job Number'!$E$2:$E$290,'Line Performance OK'!$A$26),"")</f>
        <v/>
      </c>
      <c r="R35" s="8" t="str">
        <f>IFERROR($C$26/SUMIFS('Job Number'!#REF!,'Job Number'!$A$2:$A$290,'Line Performance OK'!R$1,'Job Number'!$B$2:$B$290,'Line Performance OK'!$C35,'Job Number'!$E$2:$E$290,'Line Performance OK'!$A$26),"")</f>
        <v/>
      </c>
      <c r="S35" s="8" t="str">
        <f>IFERROR($C$26/SUMIFS('Job Number'!#REF!,'Job Number'!$A$2:$A$290,'Line Performance OK'!S$1,'Job Number'!$B$2:$B$290,'Line Performance OK'!$C35,'Job Number'!$E$2:$E$290,'Line Performance OK'!$A$26),"")</f>
        <v/>
      </c>
      <c r="T35" s="8" t="str">
        <f>IFERROR($C$26/SUMIFS('Job Number'!#REF!,'Job Number'!$A$2:$A$290,'Line Performance OK'!T$1,'Job Number'!$B$2:$B$290,'Line Performance OK'!$C35,'Job Number'!$E$2:$E$290,'Line Performance OK'!$A$26),"")</f>
        <v/>
      </c>
      <c r="U35" s="8" t="str">
        <f>IFERROR($C$26/SUMIFS('Job Number'!#REF!,'Job Number'!$A$2:$A$290,'Line Performance OK'!U$1,'Job Number'!$B$2:$B$290,'Line Performance OK'!$C35,'Job Number'!$E$2:$E$290,'Line Performance OK'!$A$26),"")</f>
        <v/>
      </c>
      <c r="V35" s="8" t="str">
        <f>IFERROR($C$26/SUMIFS('Job Number'!#REF!,'Job Number'!$A$2:$A$290,'Line Performance OK'!V$1,'Job Number'!$B$2:$B$290,'Line Performance OK'!$C35,'Job Number'!$E$2:$E$290,'Line Performance OK'!$A$26),"")</f>
        <v/>
      </c>
      <c r="W35" s="8" t="str">
        <f>IFERROR($C$26/SUMIFS('Job Number'!#REF!,'Job Number'!$A$2:$A$290,'Line Performance OK'!W$1,'Job Number'!$B$2:$B$290,'Line Performance OK'!$C35,'Job Number'!$E$2:$E$290,'Line Performance OK'!$A$26),"")</f>
        <v/>
      </c>
      <c r="X35" s="8" t="str">
        <f>IFERROR($C$26/SUMIFS('Job Number'!#REF!,'Job Number'!$A$2:$A$290,'Line Performance OK'!X$1,'Job Number'!$B$2:$B$290,'Line Performance OK'!$C35,'Job Number'!$E$2:$E$290,'Line Performance OK'!$A$26),"")</f>
        <v/>
      </c>
      <c r="Y35" s="8" t="str">
        <f>IFERROR($C$26/SUMIFS('Job Number'!#REF!,'Job Number'!$A$2:$A$290,'Line Performance OK'!Y$1,'Job Number'!$B$2:$B$290,'Line Performance OK'!$C35,'Job Number'!$E$2:$E$290,'Line Performance OK'!$A$26),"")</f>
        <v/>
      </c>
      <c r="Z35" s="8" t="str">
        <f>IFERROR($C$26/SUMIFS('Job Number'!#REF!,'Job Number'!$A$2:$A$290,'Line Performance OK'!Z$1,'Job Number'!$B$2:$B$290,'Line Performance OK'!$C35,'Job Number'!$E$2:$E$290,'Line Performance OK'!$A$26),"")</f>
        <v/>
      </c>
      <c r="AA35" s="8" t="str">
        <f>IFERROR($C$26/SUMIFS('Job Number'!#REF!,'Job Number'!$A$2:$A$290,'Line Performance OK'!AA$1,'Job Number'!$B$2:$B$290,'Line Performance OK'!$C35,'Job Number'!$E$2:$E$290,'Line Performance OK'!$A$26),"")</f>
        <v/>
      </c>
      <c r="AB35" s="8" t="str">
        <f>IFERROR($C$26/SUMIFS('Job Number'!#REF!,'Job Number'!$A$2:$A$290,'Line Performance OK'!AB$1,'Job Number'!$B$2:$B$290,'Line Performance OK'!$C35,'Job Number'!$E$2:$E$290,'Line Performance OK'!$A$26),"")</f>
        <v/>
      </c>
      <c r="AC35" s="8" t="str">
        <f>IFERROR($C$26/SUMIFS('Job Number'!#REF!,'Job Number'!$A$2:$A$290,'Line Performance OK'!AC$1,'Job Number'!$B$2:$B$290,'Line Performance OK'!$C35,'Job Number'!$E$2:$E$290,'Line Performance OK'!$A$26),"")</f>
        <v/>
      </c>
      <c r="AD35" s="8" t="str">
        <f>IFERROR($C$26/SUMIFS('Job Number'!#REF!,'Job Number'!$A$2:$A$290,'Line Performance OK'!AD$1,'Job Number'!$B$2:$B$290,'Line Performance OK'!$C35,'Job Number'!$E$2:$E$290,'Line Performance OK'!$A$26),"")</f>
        <v/>
      </c>
      <c r="AE35" s="8" t="str">
        <f>IFERROR($C$26/SUMIFS('Job Number'!#REF!,'Job Number'!$A$2:$A$290,'Line Performance OK'!AE$1,'Job Number'!$B$2:$B$290,'Line Performance OK'!$C35,'Job Number'!$E$2:$E$290,'Line Performance OK'!$A$26),"")</f>
        <v/>
      </c>
      <c r="AF35" s="8" t="str">
        <f>IFERROR($C$26/SUMIFS('Job Number'!#REF!,'Job Number'!$A$2:$A$290,'Line Performance OK'!AF$1,'Job Number'!$B$2:$B$290,'Line Performance OK'!$C35,'Job Number'!$E$2:$E$290,'Line Performance OK'!$A$26),"")</f>
        <v/>
      </c>
      <c r="AG35" s="8" t="str">
        <f>IFERROR($C$26/SUMIFS('Job Number'!#REF!,'Job Number'!$A$2:$A$290,'Line Performance OK'!AG$1,'Job Number'!$B$2:$B$290,'Line Performance OK'!$C35,'Job Number'!$E$2:$E$290,'Line Performance OK'!$A$26),"")</f>
        <v/>
      </c>
      <c r="AH35" s="8" t="str">
        <f>IFERROR($C$26/SUMIFS('Job Number'!#REF!,'Job Number'!$A$2:$A$290,'Line Performance OK'!AH$1,'Job Number'!$B$2:$B$290,'Line Performance OK'!$C35,'Job Number'!$E$2:$E$290,'Line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Number'!$A$2:$A$290,'Line Performance OK'!D$1,'Job Number'!$B$2:$B$290,'Line Performance OK'!$C36,'Job Number'!$E$2:$E$290,'Line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Number'!$A$2:$A$290,'Line Performance OK'!K$1,'Job Number'!$B$2:$B$290,'Line Performance OK'!$C36,'Job Number'!$E$2:$E$290,'Line Performance OK'!$A$26),"")</f>
        <v/>
      </c>
      <c r="L36" s="8" t="str">
        <f>IFERROR($C$26/SUMIFS('Job Number'!#REF!,'Job Number'!$A$2:$A$290,'Line Performance OK'!L$1,'Job Number'!$B$2:$B$290,'Line Performance OK'!$C36,'Job Number'!$E$2:$E$290,'Line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Number'!$A$2:$A$290,'Line Performance OK'!P$1,'Job Number'!$B$2:$B$290,'Line Performance OK'!$C36,'Job Number'!$E$2:$E$290,'Line Performance OK'!$A$26),"")</f>
        <v/>
      </c>
      <c r="Q36" s="8" t="str">
        <f>IFERROR($C$26/SUMIFS('Job Number'!#REF!,'Job Number'!$A$2:$A$290,'Line Performance OK'!Q$1,'Job Number'!$B$2:$B$290,'Line Performance OK'!$C36,'Job Number'!$E$2:$E$290,'Line Performance OK'!$A$26),"")</f>
        <v/>
      </c>
      <c r="R36" s="8" t="str">
        <f>IFERROR($C$26/SUMIFS('Job Number'!#REF!,'Job Number'!$A$2:$A$290,'Line Performance OK'!R$1,'Job Number'!$B$2:$B$290,'Line Performance OK'!$C36,'Job Number'!$E$2:$E$290,'Line Performance OK'!$A$26),"")</f>
        <v/>
      </c>
      <c r="S36" s="8" t="str">
        <f>IFERROR($C$26/SUMIFS('Job Number'!#REF!,'Job Number'!$A$2:$A$290,'Line Performance OK'!S$1,'Job Number'!$B$2:$B$290,'Line Performance OK'!$C36,'Job Number'!$E$2:$E$290,'Line Performance OK'!$A$26),"")</f>
        <v/>
      </c>
      <c r="T36" s="8" t="str">
        <f>IFERROR($C$26/SUMIFS('Job Number'!#REF!,'Job Number'!$A$2:$A$290,'Line Performance OK'!T$1,'Job Number'!$B$2:$B$290,'Line Performance OK'!$C36,'Job Number'!$E$2:$E$290,'Line Performance OK'!$A$26),"")</f>
        <v/>
      </c>
      <c r="U36" s="8" t="str">
        <f>IFERROR($C$26/SUMIFS('Job Number'!#REF!,'Job Number'!$A$2:$A$290,'Line Performance OK'!U$1,'Job Number'!$B$2:$B$290,'Line Performance OK'!$C36,'Job Number'!$E$2:$E$290,'Line Performance OK'!$A$26),"")</f>
        <v/>
      </c>
      <c r="V36" s="8" t="str">
        <f>IFERROR($C$26/SUMIFS('Job Number'!#REF!,'Job Number'!$A$2:$A$290,'Line Performance OK'!V$1,'Job Number'!$B$2:$B$290,'Line Performance OK'!$C36,'Job Number'!$E$2:$E$290,'Line Performance OK'!$A$26),"")</f>
        <v/>
      </c>
      <c r="W36" s="8" t="str">
        <f>IFERROR($C$26/SUMIFS('Job Number'!#REF!,'Job Number'!$A$2:$A$290,'Line Performance OK'!W$1,'Job Number'!$B$2:$B$290,'Line Performance OK'!$C36,'Job Number'!$E$2:$E$290,'Line Performance OK'!$A$26),"")</f>
        <v/>
      </c>
      <c r="X36" s="8" t="str">
        <f>IFERROR($C$26/SUMIFS('Job Number'!#REF!,'Job Number'!$A$2:$A$290,'Line Performance OK'!X$1,'Job Number'!$B$2:$B$290,'Line Performance OK'!$C36,'Job Number'!$E$2:$E$290,'Line Performance OK'!$A$26),"")</f>
        <v/>
      </c>
      <c r="Y36" s="8" t="str">
        <f>IFERROR($C$26/SUMIFS('Job Number'!#REF!,'Job Number'!$A$2:$A$290,'Line Performance OK'!Y$1,'Job Number'!$B$2:$B$290,'Line Performance OK'!$C36,'Job Number'!$E$2:$E$290,'Line Performance OK'!$A$26),"")</f>
        <v/>
      </c>
      <c r="Z36" s="8" t="str">
        <f>IFERROR($C$26/SUMIFS('Job Number'!#REF!,'Job Number'!$A$2:$A$290,'Line Performance OK'!Z$1,'Job Number'!$B$2:$B$290,'Line Performance OK'!$C36,'Job Number'!$E$2:$E$290,'Line Performance OK'!$A$26),"")</f>
        <v/>
      </c>
      <c r="AA36" s="8" t="str">
        <f>IFERROR($C$26/SUMIFS('Job Number'!#REF!,'Job Number'!$A$2:$A$290,'Line Performance OK'!AA$1,'Job Number'!$B$2:$B$290,'Line Performance OK'!$C36,'Job Number'!$E$2:$E$290,'Line Performance OK'!$A$26),"")</f>
        <v/>
      </c>
      <c r="AB36" s="8" t="str">
        <f>IFERROR($C$26/SUMIFS('Job Number'!#REF!,'Job Number'!$A$2:$A$290,'Line Performance OK'!AB$1,'Job Number'!$B$2:$B$290,'Line Performance OK'!$C36,'Job Number'!$E$2:$E$290,'Line Performance OK'!$A$26),"")</f>
        <v/>
      </c>
      <c r="AC36" s="8" t="str">
        <f>IFERROR($C$26/SUMIFS('Job Number'!#REF!,'Job Number'!$A$2:$A$290,'Line Performance OK'!AC$1,'Job Number'!$B$2:$B$290,'Line Performance OK'!$C36,'Job Number'!$E$2:$E$290,'Line Performance OK'!$A$26),"")</f>
        <v/>
      </c>
      <c r="AD36" s="8" t="str">
        <f>IFERROR($C$26/SUMIFS('Job Number'!#REF!,'Job Number'!$A$2:$A$290,'Line Performance OK'!AD$1,'Job Number'!$B$2:$B$290,'Line Performance OK'!$C36,'Job Number'!$E$2:$E$290,'Line Performance OK'!$A$26),"")</f>
        <v/>
      </c>
      <c r="AE36" s="8" t="str">
        <f>IFERROR($C$26/SUMIFS('Job Number'!#REF!,'Job Number'!$A$2:$A$290,'Line Performance OK'!AE$1,'Job Number'!$B$2:$B$290,'Line Performance OK'!$C36,'Job Number'!$E$2:$E$290,'Line Performance OK'!$A$26),"")</f>
        <v/>
      </c>
      <c r="AF36" s="8" t="str">
        <f>IFERROR($C$26/SUMIFS('Job Number'!#REF!,'Job Number'!$A$2:$A$290,'Line Performance OK'!AF$1,'Job Number'!$B$2:$B$290,'Line Performance OK'!$C36,'Job Number'!$E$2:$E$290,'Line Performance OK'!$A$26),"")</f>
        <v/>
      </c>
      <c r="AG36" s="8" t="str">
        <f>IFERROR($C$26/SUMIFS('Job Number'!#REF!,'Job Number'!$A$2:$A$290,'Line Performance OK'!AG$1,'Job Number'!$B$2:$B$290,'Line Performance OK'!$C36,'Job Number'!$E$2:$E$290,'Line Performance OK'!$A$26),"")</f>
        <v/>
      </c>
      <c r="AH36" s="8" t="str">
        <f>IFERROR($C$26/SUMIFS('Job Number'!#REF!,'Job Number'!$A$2:$A$290,'Line Performance OK'!AH$1,'Job Number'!$B$2:$B$290,'Line Performance OK'!$C36,'Job Number'!$E$2:$E$290,'Line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Number'!$A$2:$A$290,'Line Performance OK'!D$1,'Job Number'!$B$2:$B$290,'Line Performance OK'!$C37,'Job Number'!$E$2:$E$290,'Line Performance OK'!$A$26),"")</f>
        <v/>
      </c>
      <c r="E37" s="8" t="str">
        <f>IFERROR($C$26/SUMIFS('Job Number'!#REF!,'Job Number'!$A$2:$A$290,'Line Performance OK'!E$1,'Job Number'!$B$2:$B$290,'Line Performance OK'!$C37,'Job Number'!$E$2:$E$290,'Line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Number'!$A$2:$A$290,'Line Performance OK'!H$1,'Job Number'!$B$2:$B$290,'Line Performance OK'!$C37,'Job Number'!$E$2:$E$290,'Line Performance OK'!$A$26),"")</f>
        <v/>
      </c>
      <c r="I37" s="8" t="str">
        <f>IFERROR($C$26/SUMIFS('Job Number'!#REF!,'Job Number'!$A$2:$A$290,'Line Performance OK'!I$1,'Job Number'!$B$2:$B$290,'Line Performance OK'!$C37,'Job Number'!$E$2:$E$290,'Line Performance OK'!$A$26),"")</f>
        <v/>
      </c>
      <c r="J37" s="8" t="str">
        <f>IFERROR($C$26/SUMIFS('Job Number'!#REF!,'Job Number'!$A$2:$A$290,'Line Performance OK'!J$1,'Job Number'!$B$2:$B$290,'Line Performance OK'!$C37,'Job Number'!$E$2:$E$290,'Line Performance OK'!$A$26),"")</f>
        <v/>
      </c>
      <c r="K37" s="8" t="str">
        <f>IFERROR($C$26/SUMIFS('Job Number'!#REF!,'Job Number'!$A$2:$A$290,'Line Performance OK'!K$1,'Job Number'!$B$2:$B$290,'Line Performance OK'!$C37,'Job Number'!$E$2:$E$290,'Line Performance OK'!$A$26),"")</f>
        <v/>
      </c>
      <c r="L37" s="8" t="str">
        <f>IFERROR($C$26/SUMIFS('Job Number'!#REF!,'Job Number'!$A$2:$A$290,'Line Performance OK'!L$1,'Job Number'!$B$2:$B$290,'Line Performance OK'!$C37,'Job Number'!$E$2:$E$290,'Line Performance OK'!$A$26),"")</f>
        <v/>
      </c>
      <c r="M37" s="8">
        <v>0.9241071428571429</v>
      </c>
      <c r="N37" s="8" t="str">
        <f>IFERROR($C$26/SUMIFS('Job Number'!#REF!,'Job Number'!$A$2:$A$290,'Line Performance OK'!N$1,'Job Number'!$B$2:$B$290,'Line Performance OK'!$C37,'Job Number'!$E$2:$E$290,'Line Performance OK'!$A$26),"")</f>
        <v/>
      </c>
      <c r="O37" s="8" t="str">
        <f>IFERROR($C$26/SUMIFS('Job Number'!#REF!,'Job Number'!$A$2:$A$290,'Line Performance OK'!O$1,'Job Number'!$B$2:$B$290,'Line Performance OK'!$C37,'Job Number'!$E$2:$E$290,'Line Performance OK'!$A$26),"")</f>
        <v/>
      </c>
      <c r="P37" s="8" t="str">
        <f>IFERROR($C$26/SUMIFS('Job Number'!#REF!,'Job Number'!$A$2:$A$290,'Line Performance OK'!P$1,'Job Number'!$B$2:$B$290,'Line Performance OK'!$C37,'Job Number'!$E$2:$E$290,'Line Performance OK'!$A$26),"")</f>
        <v/>
      </c>
      <c r="Q37" s="8" t="str">
        <f>IFERROR($C$26/SUMIFS('Job Number'!#REF!,'Job Number'!$A$2:$A$290,'Line Performance OK'!Q$1,'Job Number'!$B$2:$B$290,'Line Performance OK'!$C37,'Job Number'!$E$2:$E$290,'Line Performance OK'!$A$26),"")</f>
        <v/>
      </c>
      <c r="R37" s="8" t="str">
        <f>IFERROR($C$26/SUMIFS('Job Number'!#REF!,'Job Number'!$A$2:$A$290,'Line Performance OK'!R$1,'Job Number'!$B$2:$B$290,'Line Performance OK'!$C37,'Job Number'!$E$2:$E$290,'Line Performance OK'!$A$26),"")</f>
        <v/>
      </c>
      <c r="S37" s="8" t="str">
        <f>IFERROR($C$26/SUMIFS('Job Number'!#REF!,'Job Number'!$A$2:$A$290,'Line Performance OK'!S$1,'Job Number'!$B$2:$B$290,'Line Performance OK'!$C37,'Job Number'!$E$2:$E$290,'Line Performance OK'!$A$26),"")</f>
        <v/>
      </c>
      <c r="T37" s="8" t="str">
        <f>IFERROR($C$26/SUMIFS('Job Number'!#REF!,'Job Number'!$A$2:$A$290,'Line Performance OK'!T$1,'Job Number'!$B$2:$B$290,'Line Performance OK'!$C37,'Job Number'!$E$2:$E$290,'Line Performance OK'!$A$26),"")</f>
        <v/>
      </c>
      <c r="U37" s="8" t="str">
        <f>IFERROR($C$26/SUMIFS('Job Number'!#REF!,'Job Number'!$A$2:$A$290,'Line Performance OK'!U$1,'Job Number'!$B$2:$B$290,'Line Performance OK'!$C37,'Job Number'!$E$2:$E$290,'Line Performance OK'!$A$26),"")</f>
        <v/>
      </c>
      <c r="V37" s="8" t="str">
        <f>IFERROR($C$26/SUMIFS('Job Number'!#REF!,'Job Number'!$A$2:$A$290,'Line Performance OK'!V$1,'Job Number'!$B$2:$B$290,'Line Performance OK'!$C37,'Job Number'!$E$2:$E$290,'Line Performance OK'!$A$26),"")</f>
        <v/>
      </c>
      <c r="W37" s="8" t="str">
        <f>IFERROR($C$26/SUMIFS('Job Number'!#REF!,'Job Number'!$A$2:$A$290,'Line Performance OK'!W$1,'Job Number'!$B$2:$B$290,'Line Performance OK'!$C37,'Job Number'!$E$2:$E$290,'Line Performance OK'!$A$26),"")</f>
        <v/>
      </c>
      <c r="X37" s="8" t="str">
        <f>IFERROR($C$26/SUMIFS('Job Number'!#REF!,'Job Number'!$A$2:$A$290,'Line Performance OK'!X$1,'Job Number'!$B$2:$B$290,'Line Performance OK'!$C37,'Job Number'!$E$2:$E$290,'Line Performance OK'!$A$26),"")</f>
        <v/>
      </c>
      <c r="Y37" s="8" t="str">
        <f>IFERROR($C$26/SUMIFS('Job Number'!#REF!,'Job Number'!$A$2:$A$290,'Line Performance OK'!Y$1,'Job Number'!$B$2:$B$290,'Line Performance OK'!$C37,'Job Number'!$E$2:$E$290,'Line Performance OK'!$A$26),"")</f>
        <v/>
      </c>
      <c r="Z37" s="8" t="str">
        <f>IFERROR($C$26/SUMIFS('Job Number'!#REF!,'Job Number'!$A$2:$A$290,'Line Performance OK'!Z$1,'Job Number'!$B$2:$B$290,'Line Performance OK'!$C37,'Job Number'!$E$2:$E$290,'Line Performance OK'!$A$26),"")</f>
        <v/>
      </c>
      <c r="AA37" s="8" t="str">
        <f>IFERROR($C$26/SUMIFS('Job Number'!#REF!,'Job Number'!$A$2:$A$290,'Line Performance OK'!AA$1,'Job Number'!$B$2:$B$290,'Line Performance OK'!$C37,'Job Number'!$E$2:$E$290,'Line Performance OK'!$A$26),"")</f>
        <v/>
      </c>
      <c r="AB37" s="8" t="str">
        <f>IFERROR($C$26/SUMIFS('Job Number'!#REF!,'Job Number'!$A$2:$A$290,'Line Performance OK'!AB$1,'Job Number'!$B$2:$B$290,'Line Performance OK'!$C37,'Job Number'!$E$2:$E$290,'Line Performance OK'!$A$26),"")</f>
        <v/>
      </c>
      <c r="AC37" s="8" t="str">
        <f>IFERROR($C$26/SUMIFS('Job Number'!#REF!,'Job Number'!$A$2:$A$290,'Line Performance OK'!AC$1,'Job Number'!$B$2:$B$290,'Line Performance OK'!$C37,'Job Number'!$E$2:$E$290,'Line Performance OK'!$A$26),"")</f>
        <v/>
      </c>
      <c r="AD37" s="8" t="str">
        <f>IFERROR($C$26/SUMIFS('Job Number'!#REF!,'Job Number'!$A$2:$A$290,'Line Performance OK'!AD$1,'Job Number'!$B$2:$B$290,'Line Performance OK'!$C37,'Job Number'!$E$2:$E$290,'Line Performance OK'!$A$26),"")</f>
        <v/>
      </c>
      <c r="AE37" s="8" t="str">
        <f>IFERROR($C$26/SUMIFS('Job Number'!#REF!,'Job Number'!$A$2:$A$290,'Line Performance OK'!AE$1,'Job Number'!$B$2:$B$290,'Line Performance OK'!$C37,'Job Number'!$E$2:$E$290,'Line Performance OK'!$A$26),"")</f>
        <v/>
      </c>
      <c r="AF37" s="8" t="str">
        <f>IFERROR($C$26/SUMIFS('Job Number'!#REF!,'Job Number'!$A$2:$A$290,'Line Performance OK'!AF$1,'Job Number'!$B$2:$B$290,'Line Performance OK'!$C37,'Job Number'!$E$2:$E$290,'Line Performance OK'!$A$26),"")</f>
        <v/>
      </c>
      <c r="AG37" s="8" t="str">
        <f>IFERROR($C$26/SUMIFS('Job Number'!#REF!,'Job Number'!$A$2:$A$290,'Line Performance OK'!AG$1,'Job Number'!$B$2:$B$290,'Line Performance OK'!$C37,'Job Number'!$E$2:$E$290,'Line Performance OK'!$A$26),"")</f>
        <v/>
      </c>
      <c r="AH37" s="8" t="str">
        <f>IFERROR($C$26/SUMIFS('Job Number'!#REF!,'Job Number'!$A$2:$A$290,'Line Performance OK'!AH$1,'Job Number'!$B$2:$B$290,'Line Performance OK'!$C37,'Job Number'!$E$2:$E$290,'Line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Number'!$A$2:$A$290,'Line Performance OK'!D$1,'Job Number'!$B$2:$B$290,'Line Performance OK'!$C40,'Job Number'!$E$2:$E$290,'Line Performance OK'!$A$39),"")</f>
        <v/>
      </c>
      <c r="E40" s="8" t="str">
        <f>IFERROR($C$39/SUMIFS('Job Number'!#REF!,'Job Number'!$A$2:$A$290,'Line Performance OK'!E$1,'Job Number'!$B$2:$B$290,'Line Performance OK'!$C40,'Job Number'!$E$2:$E$290,'Line Performance OK'!$A$39),"")</f>
        <v/>
      </c>
      <c r="F40" s="8">
        <v>1</v>
      </c>
      <c r="G40" s="8" t="str">
        <f>IFERROR($C$39/SUMIFS('Job Number'!#REF!,'Job Number'!$A$2:$A$290,'Line Performance OK'!G$1,'Job Number'!$B$2:$B$290,'Line Performance OK'!$C40,'Job Number'!$E$2:$E$290,'Line Performance OK'!$A$39),"")</f>
        <v/>
      </c>
      <c r="H40" s="8" t="str">
        <f>IFERROR($C$39/SUMIFS('Job Number'!#REF!,'Job Number'!$A$2:$A$290,'Line Performance OK'!H$1,'Job Number'!$B$2:$B$290,'Line Performance OK'!$C40,'Job Number'!$E$2:$E$290,'Line Performance OK'!$A$39),"")</f>
        <v/>
      </c>
      <c r="I40" s="8" t="str">
        <f>IFERROR($C$39/SUMIFS('Job Number'!#REF!,'Job Number'!$A$2:$A$290,'Line Performance OK'!I$1,'Job Number'!$B$2:$B$290,'Line Performance OK'!$C40,'Job Number'!$E$2:$E$290,'Line Performance OK'!$A$39),"")</f>
        <v/>
      </c>
      <c r="J40" s="8" t="str">
        <f>IFERROR($C$39/SUMIFS('Job Number'!#REF!,'Job Number'!$A$2:$A$290,'Line Performance OK'!J$1,'Job Number'!$B$2:$B$290,'Line Performance OK'!$C40,'Job Number'!$E$2:$E$290,'Line Performance OK'!$A$39),"")</f>
        <v/>
      </c>
      <c r="K40" s="8" t="str">
        <f>IFERROR($C$39/SUMIFS('Job Number'!#REF!,'Job Number'!$A$2:$A$290,'Line Performance OK'!K$1,'Job Number'!$B$2:$B$290,'Line Performance OK'!$C40,'Job Number'!$E$2:$E$290,'Line Performance OK'!$A$39),"")</f>
        <v/>
      </c>
      <c r="L40" s="8" t="str">
        <f>IFERROR($C$39/SUMIFS('Job Number'!#REF!,'Job Number'!$A$2:$A$290,'Line Performance OK'!L$1,'Job Number'!$B$2:$B$290,'Line Performance OK'!$C40,'Job Number'!$E$2:$E$290,'Line Performance OK'!$A$39),"")</f>
        <v/>
      </c>
      <c r="M40" s="8" t="str">
        <f>IFERROR($C$39/SUMIFS('Job Number'!#REF!,'Job Number'!$A$2:$A$290,'Line Performance OK'!M$1,'Job Number'!$B$2:$B$290,'Line Performance OK'!$C40,'Job Number'!$E$2:$E$290,'Line Performance OK'!$A$39),"")</f>
        <v/>
      </c>
      <c r="N40" s="8" t="str">
        <f>IFERROR($C$39/SUMIFS('Job Number'!#REF!,'Job Number'!$A$2:$A$290,'Line Performance OK'!N$1,'Job Number'!$B$2:$B$290,'Line Performance OK'!$C40,'Job Number'!$E$2:$E$290,'Line Performance OK'!$A$39),"")</f>
        <v/>
      </c>
      <c r="O40" s="8" t="str">
        <f>IFERROR($C$39/SUMIFS('Job Number'!#REF!,'Job Number'!$A$2:$A$290,'Line Performance OK'!O$1,'Job Number'!$B$2:$B$290,'Line Performance OK'!$C40,'Job Number'!$E$2:$E$290,'Line Performance OK'!$A$39),"")</f>
        <v/>
      </c>
      <c r="P40" s="8" t="str">
        <f>IFERROR($C$39/SUMIFS('Job Number'!#REF!,'Job Number'!$A$2:$A$290,'Line Performance OK'!P$1,'Job Number'!$B$2:$B$290,'Line Performance OK'!$C40,'Job Number'!$E$2:$E$290,'Line Performance OK'!$A$39),"")</f>
        <v/>
      </c>
      <c r="Q40" s="8" t="str">
        <f>IFERROR($C$39/SUMIFS('Job Number'!#REF!,'Job Number'!$A$2:$A$290,'Line Performance OK'!Q$1,'Job Number'!$B$2:$B$290,'Line Performance OK'!$C40,'Job Number'!$E$2:$E$290,'Line Performance OK'!$A$39),"")</f>
        <v/>
      </c>
      <c r="R40" s="8" t="str">
        <f>IFERROR($C$39/SUMIFS('Job Number'!#REF!,'Job Number'!$A$2:$A$290,'Line Performance OK'!R$1,'Job Number'!$B$2:$B$290,'Line Performance OK'!$C40,'Job Number'!$E$2:$E$290,'Line Performance OK'!$A$39),"")</f>
        <v/>
      </c>
      <c r="S40" s="8" t="str">
        <f>IFERROR($C$39/SUMIFS('Job Number'!#REF!,'Job Number'!$A$2:$A$290,'Line Performance OK'!S$1,'Job Number'!$B$2:$B$290,'Line Performance OK'!$C40,'Job Number'!$E$2:$E$290,'Line Performance OK'!$A$39),"")</f>
        <v/>
      </c>
      <c r="T40" s="8" t="str">
        <f>IFERROR($C$39/SUMIFS('Job Number'!#REF!,'Job Number'!$A$2:$A$290,'Line Performance OK'!T$1,'Job Number'!$B$2:$B$290,'Line Performance OK'!$C40,'Job Number'!$E$2:$E$290,'Line Performance OK'!$A$39),"")</f>
        <v/>
      </c>
      <c r="U40" s="8" t="str">
        <f>IFERROR($C$39/SUMIFS('Job Number'!#REF!,'Job Number'!$A$2:$A$290,'Line Performance OK'!U$1,'Job Number'!$B$2:$B$290,'Line Performance OK'!$C40,'Job Number'!$E$2:$E$290,'Line Performance OK'!$A$39),"")</f>
        <v/>
      </c>
      <c r="V40" s="8" t="str">
        <f>IFERROR($C$39/SUMIFS('Job Number'!#REF!,'Job Number'!$A$2:$A$290,'Line Performance OK'!V$1,'Job Number'!$B$2:$B$290,'Line Performance OK'!$C40,'Job Number'!$E$2:$E$290,'Line Performance OK'!$A$39),"")</f>
        <v/>
      </c>
      <c r="W40" s="8" t="str">
        <f>IFERROR($C$39/SUMIFS('Job Number'!#REF!,'Job Number'!$A$2:$A$290,'Line Performance OK'!W$1,'Job Number'!$B$2:$B$290,'Line Performance OK'!$C40,'Job Number'!$E$2:$E$290,'Line Performance OK'!$A$39),"")</f>
        <v/>
      </c>
      <c r="X40" s="8" t="str">
        <f>IFERROR($C$39/SUMIFS('Job Number'!#REF!,'Job Number'!$A$2:$A$290,'Line Performance OK'!X$1,'Job Number'!$B$2:$B$290,'Line Performance OK'!$C40,'Job Number'!$E$2:$E$290,'Line Performance OK'!$A$39),"")</f>
        <v/>
      </c>
      <c r="Y40" s="8" t="str">
        <f>IFERROR($C$39/SUMIFS('Job Number'!#REF!,'Job Number'!$A$2:$A$290,'Line Performance OK'!Y$1,'Job Number'!$B$2:$B$290,'Line Performance OK'!$C40,'Job Number'!$E$2:$E$290,'Line Performance OK'!$A$39),"")</f>
        <v/>
      </c>
      <c r="Z40" s="8" t="str">
        <f>IFERROR($C$39/SUMIFS('Job Number'!#REF!,'Job Number'!$A$2:$A$290,'Line Performance OK'!Z$1,'Job Number'!$B$2:$B$290,'Line Performance OK'!$C40,'Job Number'!$E$2:$E$290,'Line Performance OK'!$A$39),"")</f>
        <v/>
      </c>
      <c r="AA40" s="8" t="str">
        <f>IFERROR($C$39/SUMIFS('Job Number'!#REF!,'Job Number'!$A$2:$A$290,'Line Performance OK'!AA$1,'Job Number'!$B$2:$B$290,'Line Performance OK'!$C40,'Job Number'!$E$2:$E$290,'Line Performance OK'!$A$39),"")</f>
        <v/>
      </c>
      <c r="AB40" s="8" t="str">
        <f>IFERROR($C$39/SUMIFS('Job Number'!#REF!,'Job Number'!$A$2:$A$290,'Line Performance OK'!AB$1,'Job Number'!$B$2:$B$290,'Line Performance OK'!$C40,'Job Number'!$E$2:$E$290,'Line Performance OK'!$A$39),"")</f>
        <v/>
      </c>
      <c r="AC40" s="8" t="str">
        <f>IFERROR($C$39/SUMIFS('Job Number'!#REF!,'Job Number'!$A$2:$A$290,'Line Performance OK'!AC$1,'Job Number'!$B$2:$B$290,'Line Performance OK'!$C40,'Job Number'!$E$2:$E$290,'Line Performance OK'!$A$39),"")</f>
        <v/>
      </c>
      <c r="AD40" s="8" t="str">
        <f>IFERROR($C$39/SUMIFS('Job Number'!#REF!,'Job Number'!$A$2:$A$290,'Line Performance OK'!AD$1,'Job Number'!$B$2:$B$290,'Line Performance OK'!$C40,'Job Number'!$E$2:$E$290,'Line Performance OK'!$A$39),"")</f>
        <v/>
      </c>
      <c r="AE40" s="8" t="str">
        <f>IFERROR($C$39/SUMIFS('Job Number'!#REF!,'Job Number'!$A$2:$A$290,'Line Performance OK'!AE$1,'Job Number'!$B$2:$B$290,'Line Performance OK'!$C40,'Job Number'!$E$2:$E$290,'Line Performance OK'!$A$39),"")</f>
        <v/>
      </c>
      <c r="AF40" s="8" t="str">
        <f>IFERROR($C$39/SUMIFS('Job Number'!#REF!,'Job Number'!$A$2:$A$290,'Line Performance OK'!AF$1,'Job Number'!$B$2:$B$290,'Line Performance OK'!$C40,'Job Number'!$E$2:$E$290,'Line Performance OK'!$A$39),"")</f>
        <v/>
      </c>
      <c r="AG40" s="8" t="str">
        <f>IFERROR($C$39/SUMIFS('Job Number'!#REF!,'Job Number'!$A$2:$A$290,'Line Performance OK'!AG$1,'Job Number'!$B$2:$B$290,'Line Performance OK'!$C40,'Job Number'!$E$2:$E$290,'Line Performance OK'!$A$39),"")</f>
        <v/>
      </c>
      <c r="AH40" s="8" t="str">
        <f>IFERROR($C$39/SUMIFS('Job Number'!#REF!,'Job Number'!$A$2:$A$290,'Line Performance OK'!AH$1,'Job Number'!$B$2:$B$290,'Line Performance OK'!$C40,'Job Number'!$E$2:$E$290,'Line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Number'!$A$2:$A$290,'Line Performance OK'!D$1,'Job Number'!$B$2:$B$290,'Line Performance OK'!$C41,'Job Number'!$E$2:$E$290,'Line Performance OK'!$A$39),"")</f>
        <v/>
      </c>
      <c r="E41" s="8" t="str">
        <f>IFERROR($C$39/SUMIFS('Job Number'!#REF!,'Job Number'!$A$2:$A$290,'Line Performance OK'!E$1,'Job Number'!$B$2:$B$290,'Line Performance OK'!$C41,'Job Number'!$E$2:$E$290,'Line Performance OK'!$A$39),"")</f>
        <v/>
      </c>
      <c r="F41" s="8">
        <v>1</v>
      </c>
      <c r="G41" s="8" t="str">
        <f>IFERROR($C$39/SUMIFS('Job Number'!#REF!,'Job Number'!$A$2:$A$290,'Line Performance OK'!G$1,'Job Number'!$B$2:$B$290,'Line Performance OK'!$C41,'Job Number'!$E$2:$E$290,'Line Performance OK'!$A$39),"")</f>
        <v/>
      </c>
      <c r="H41" s="8" t="str">
        <f>IFERROR($C$39/SUMIFS('Job Number'!#REF!,'Job Number'!$A$2:$A$290,'Line Performance OK'!H$1,'Job Number'!$B$2:$B$290,'Line Performance OK'!$C41,'Job Number'!$E$2:$E$290,'Line Performance OK'!$A$39),"")</f>
        <v/>
      </c>
      <c r="I41" s="8" t="str">
        <f>IFERROR($C$39/SUMIFS('Job Number'!#REF!,'Job Number'!$A$2:$A$290,'Line Performance OK'!I$1,'Job Number'!$B$2:$B$290,'Line Performance OK'!$C41,'Job Number'!$E$2:$E$290,'Line Performance OK'!$A$39),"")</f>
        <v/>
      </c>
      <c r="J41" s="8" t="str">
        <f>IFERROR($C$39/SUMIFS('Job Number'!#REF!,'Job Number'!$A$2:$A$290,'Line Performance OK'!J$1,'Job Number'!$B$2:$B$290,'Line Performance OK'!$C41,'Job Number'!$E$2:$E$290,'Line Performance OK'!$A$39),"")</f>
        <v/>
      </c>
      <c r="K41" s="8" t="str">
        <f>IFERROR($C$39/SUMIFS('Job Number'!#REF!,'Job Number'!$A$2:$A$290,'Line Performance OK'!K$1,'Job Number'!$B$2:$B$290,'Line Performance OK'!$C41,'Job Number'!$E$2:$E$290,'Line Performance OK'!$A$39),"")</f>
        <v/>
      </c>
      <c r="L41" s="8" t="str">
        <f>IFERROR($C$39/SUMIFS('Job Number'!#REF!,'Job Number'!$A$2:$A$290,'Line Performance OK'!L$1,'Job Number'!$B$2:$B$290,'Line Performance OK'!$C41,'Job Number'!$E$2:$E$290,'Line Performance OK'!$A$39),"")</f>
        <v/>
      </c>
      <c r="M41" s="8" t="str">
        <f>IFERROR($C$39/SUMIFS('Job Number'!#REF!,'Job Number'!$A$2:$A$290,'Line Performance OK'!M$1,'Job Number'!$B$2:$B$290,'Line Performance OK'!$C41,'Job Number'!$E$2:$E$290,'Line Performance OK'!$A$39),"")</f>
        <v/>
      </c>
      <c r="N41" s="8" t="str">
        <f>IFERROR($C$39/SUMIFS('Job Number'!#REF!,'Job Number'!$A$2:$A$290,'Line Performance OK'!N$1,'Job Number'!$B$2:$B$290,'Line Performance OK'!$C41,'Job Number'!$E$2:$E$290,'Line Performance OK'!$A$39),"")</f>
        <v/>
      </c>
      <c r="O41" s="8" t="str">
        <f>IFERROR($C$39/SUMIFS('Job Number'!#REF!,'Job Number'!$A$2:$A$290,'Line Performance OK'!O$1,'Job Number'!$B$2:$B$290,'Line Performance OK'!$C41,'Job Number'!$E$2:$E$290,'Line Performance OK'!$A$39),"")</f>
        <v/>
      </c>
      <c r="P41" s="8" t="str">
        <f>IFERROR($C$39/SUMIFS('Job Number'!#REF!,'Job Number'!$A$2:$A$290,'Line Performance OK'!P$1,'Job Number'!$B$2:$B$290,'Line Performance OK'!$C41,'Job Number'!$E$2:$E$290,'Line Performance OK'!$A$39),"")</f>
        <v/>
      </c>
      <c r="Q41" s="8" t="str">
        <f>IFERROR($C$39/SUMIFS('Job Number'!#REF!,'Job Number'!$A$2:$A$290,'Line Performance OK'!Q$1,'Job Number'!$B$2:$B$290,'Line Performance OK'!$C41,'Job Number'!$E$2:$E$290,'Line Performance OK'!$A$39),"")</f>
        <v/>
      </c>
      <c r="R41" s="8" t="str">
        <f>IFERROR($C$39/SUMIFS('Job Number'!#REF!,'Job Number'!$A$2:$A$290,'Line Performance OK'!R$1,'Job Number'!$B$2:$B$290,'Line Performance OK'!$C41,'Job Number'!$E$2:$E$290,'Line Performance OK'!$A$39),"")</f>
        <v/>
      </c>
      <c r="S41" s="8" t="str">
        <f>IFERROR($C$39/SUMIFS('Job Number'!#REF!,'Job Number'!$A$2:$A$290,'Line Performance OK'!S$1,'Job Number'!$B$2:$B$290,'Line Performance OK'!$C41,'Job Number'!$E$2:$E$290,'Line Performance OK'!$A$39),"")</f>
        <v/>
      </c>
      <c r="T41" s="8" t="str">
        <f>IFERROR($C$39/SUMIFS('Job Number'!#REF!,'Job Number'!$A$2:$A$290,'Line Performance OK'!T$1,'Job Number'!$B$2:$B$290,'Line Performance OK'!$C41,'Job Number'!$E$2:$E$290,'Line Performance OK'!$A$39),"")</f>
        <v/>
      </c>
      <c r="U41" s="8" t="str">
        <f>IFERROR($C$39/SUMIFS('Job Number'!#REF!,'Job Number'!$A$2:$A$290,'Line Performance OK'!U$1,'Job Number'!$B$2:$B$290,'Line Performance OK'!$C41,'Job Number'!$E$2:$E$290,'Line Performance OK'!$A$39),"")</f>
        <v/>
      </c>
      <c r="V41" s="8" t="str">
        <f>IFERROR($C$39/SUMIFS('Job Number'!#REF!,'Job Number'!$A$2:$A$290,'Line Performance OK'!V$1,'Job Number'!$B$2:$B$290,'Line Performance OK'!$C41,'Job Number'!$E$2:$E$290,'Line Performance OK'!$A$39),"")</f>
        <v/>
      </c>
      <c r="W41" s="8" t="str">
        <f>IFERROR($C$39/SUMIFS('Job Number'!#REF!,'Job Number'!$A$2:$A$290,'Line Performance OK'!W$1,'Job Number'!$B$2:$B$290,'Line Performance OK'!$C41,'Job Number'!$E$2:$E$290,'Line Performance OK'!$A$39),"")</f>
        <v/>
      </c>
      <c r="X41" s="8" t="str">
        <f>IFERROR($C$39/SUMIFS('Job Number'!#REF!,'Job Number'!$A$2:$A$290,'Line Performance OK'!X$1,'Job Number'!$B$2:$B$290,'Line Performance OK'!$C41,'Job Number'!$E$2:$E$290,'Line Performance OK'!$A$39),"")</f>
        <v/>
      </c>
      <c r="Y41" s="8" t="str">
        <f>IFERROR($C$39/SUMIFS('Job Number'!#REF!,'Job Number'!$A$2:$A$290,'Line Performance OK'!Y$1,'Job Number'!$B$2:$B$290,'Line Performance OK'!$C41,'Job Number'!$E$2:$E$290,'Line Performance OK'!$A$39),"")</f>
        <v/>
      </c>
      <c r="Z41" s="8" t="str">
        <f>IFERROR($C$39/SUMIFS('Job Number'!#REF!,'Job Number'!$A$2:$A$290,'Line Performance OK'!Z$1,'Job Number'!$B$2:$B$290,'Line Performance OK'!$C41,'Job Number'!$E$2:$E$290,'Line Performance OK'!$A$39),"")</f>
        <v/>
      </c>
      <c r="AA41" s="8" t="str">
        <f>IFERROR($C$39/SUMIFS('Job Number'!#REF!,'Job Number'!$A$2:$A$290,'Line Performance OK'!AA$1,'Job Number'!$B$2:$B$290,'Line Performance OK'!$C41,'Job Number'!$E$2:$E$290,'Line Performance OK'!$A$39),"")</f>
        <v/>
      </c>
      <c r="AB41" s="8" t="str">
        <f>IFERROR($C$39/SUMIFS('Job Number'!#REF!,'Job Number'!$A$2:$A$290,'Line Performance OK'!AB$1,'Job Number'!$B$2:$B$290,'Line Performance OK'!$C41,'Job Number'!$E$2:$E$290,'Line Performance OK'!$A$39),"")</f>
        <v/>
      </c>
      <c r="AC41" s="8" t="str">
        <f>IFERROR($C$39/SUMIFS('Job Number'!#REF!,'Job Number'!$A$2:$A$290,'Line Performance OK'!AC$1,'Job Number'!$B$2:$B$290,'Line Performance OK'!$C41,'Job Number'!$E$2:$E$290,'Line Performance OK'!$A$39),"")</f>
        <v/>
      </c>
      <c r="AD41" s="8" t="str">
        <f>IFERROR($C$39/SUMIFS('Job Number'!#REF!,'Job Number'!$A$2:$A$290,'Line Performance OK'!AD$1,'Job Number'!$B$2:$B$290,'Line Performance OK'!$C41,'Job Number'!$E$2:$E$290,'Line Performance OK'!$A$39),"")</f>
        <v/>
      </c>
      <c r="AE41" s="8" t="str">
        <f>IFERROR($C$39/SUMIFS('Job Number'!#REF!,'Job Number'!$A$2:$A$290,'Line Performance OK'!AE$1,'Job Number'!$B$2:$B$290,'Line Performance OK'!$C41,'Job Number'!$E$2:$E$290,'Line Performance OK'!$A$39),"")</f>
        <v/>
      </c>
      <c r="AF41" s="8" t="str">
        <f>IFERROR($C$39/SUMIFS('Job Number'!#REF!,'Job Number'!$A$2:$A$290,'Line Performance OK'!AF$1,'Job Number'!$B$2:$B$290,'Line Performance OK'!$C41,'Job Number'!$E$2:$E$290,'Line Performance OK'!$A$39),"")</f>
        <v/>
      </c>
      <c r="AG41" s="8" t="str">
        <f>IFERROR($C$39/SUMIFS('Job Number'!#REF!,'Job Number'!$A$2:$A$290,'Line Performance OK'!AG$1,'Job Number'!$B$2:$B$290,'Line Performance OK'!$C41,'Job Number'!$E$2:$E$290,'Line Performance OK'!$A$39),"")</f>
        <v/>
      </c>
      <c r="AH41" s="8" t="str">
        <f>IFERROR($C$39/SUMIFS('Job Number'!#REF!,'Job Number'!$A$2:$A$290,'Line Performance OK'!AH$1,'Job Number'!$B$2:$B$290,'Line Performance OK'!$C41,'Job Number'!$E$2:$E$290,'Line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Number'!$A$2:$A$290,'Line Performance OK'!D$1,'Job Number'!$B$2:$B$290,'Line Performance OK'!$C42,'Job Number'!$E$2:$E$290,'Line Performance OK'!$A$39),"")</f>
        <v/>
      </c>
      <c r="E42" s="8" t="str">
        <f>IFERROR($C$39/SUMIFS('Job Number'!#REF!,'Job Number'!$A$2:$A$290,'Line Performance OK'!E$1,'Job Number'!$B$2:$B$290,'Line Performance OK'!$C42,'Job Number'!$E$2:$E$290,'Line Performance OK'!$A$39),"")</f>
        <v/>
      </c>
      <c r="F42" s="8">
        <v>1</v>
      </c>
      <c r="G42" s="8" t="str">
        <f>IFERROR($C$39/SUMIFS('Job Number'!#REF!,'Job Number'!$A$2:$A$290,'Line Performance OK'!G$1,'Job Number'!$B$2:$B$290,'Line Performance OK'!$C42,'Job Number'!$E$2:$E$290,'Line Performance OK'!$A$39),"")</f>
        <v/>
      </c>
      <c r="H42" s="8" t="str">
        <f>IFERROR($C$39/SUMIFS('Job Number'!#REF!,'Job Number'!$A$2:$A$290,'Line Performance OK'!H$1,'Job Number'!$B$2:$B$290,'Line Performance OK'!$C42,'Job Number'!$E$2:$E$290,'Line Performance OK'!$A$39),"")</f>
        <v/>
      </c>
      <c r="I42" s="8" t="str">
        <f>IFERROR($C$39/SUMIFS('Job Number'!#REF!,'Job Number'!$A$2:$A$290,'Line Performance OK'!I$1,'Job Number'!$B$2:$B$290,'Line Performance OK'!$C42,'Job Number'!$E$2:$E$290,'Line Performance OK'!$A$39),"")</f>
        <v/>
      </c>
      <c r="J42" s="8" t="str">
        <f>IFERROR($C$39/SUMIFS('Job Number'!#REF!,'Job Number'!$A$2:$A$290,'Line Performance OK'!J$1,'Job Number'!$B$2:$B$290,'Line Performance OK'!$C42,'Job Number'!$E$2:$E$290,'Line Performance OK'!$A$39),"")</f>
        <v/>
      </c>
      <c r="K42" s="8" t="str">
        <f>IFERROR($C$39/SUMIFS('Job Number'!#REF!,'Job Number'!$A$2:$A$290,'Line Performance OK'!K$1,'Job Number'!$B$2:$B$290,'Line Performance OK'!$C42,'Job Number'!$E$2:$E$290,'Line Performance OK'!$A$39),"")</f>
        <v/>
      </c>
      <c r="L42" s="8" t="str">
        <f>IFERROR($C$39/SUMIFS('Job Number'!#REF!,'Job Number'!$A$2:$A$290,'Line Performance OK'!L$1,'Job Number'!$B$2:$B$290,'Line Performance OK'!$C42,'Job Number'!$E$2:$E$290,'Line Performance OK'!$A$39),"")</f>
        <v/>
      </c>
      <c r="M42" s="8" t="str">
        <f>IFERROR($C$39/SUMIFS('Job Number'!#REF!,'Job Number'!$A$2:$A$290,'Line Performance OK'!M$1,'Job Number'!$B$2:$B$290,'Line Performance OK'!$C42,'Job Number'!$E$2:$E$290,'Line Performance OK'!$A$39),"")</f>
        <v/>
      </c>
      <c r="N42" s="8" t="str">
        <f>IFERROR($C$39/SUMIFS('Job Number'!#REF!,'Job Number'!$A$2:$A$290,'Line Performance OK'!N$1,'Job Number'!$B$2:$B$290,'Line Performance OK'!$C42,'Job Number'!$E$2:$E$290,'Line Performance OK'!$A$39),"")</f>
        <v/>
      </c>
      <c r="O42" s="8" t="str">
        <f>IFERROR($C$39/SUMIFS('Job Number'!#REF!,'Job Number'!$A$2:$A$290,'Line Performance OK'!O$1,'Job Number'!$B$2:$B$290,'Line Performance OK'!$C42,'Job Number'!$E$2:$E$290,'Line Performance OK'!$A$39),"")</f>
        <v/>
      </c>
      <c r="P42" s="8" t="str">
        <f>IFERROR($C$39/SUMIFS('Job Number'!#REF!,'Job Number'!$A$2:$A$290,'Line Performance OK'!P$1,'Job Number'!$B$2:$B$290,'Line Performance OK'!$C42,'Job Number'!$E$2:$E$290,'Line Performance OK'!$A$39),"")</f>
        <v/>
      </c>
      <c r="Q42" s="8" t="str">
        <f>IFERROR($C$39/SUMIFS('Job Number'!#REF!,'Job Number'!$A$2:$A$290,'Line Performance OK'!Q$1,'Job Number'!$B$2:$B$290,'Line Performance OK'!$C42,'Job Number'!$E$2:$E$290,'Line Performance OK'!$A$39),"")</f>
        <v/>
      </c>
      <c r="R42" s="8" t="str">
        <f>IFERROR($C$39/SUMIFS('Job Number'!#REF!,'Job Number'!$A$2:$A$290,'Line Performance OK'!R$1,'Job Number'!$B$2:$B$290,'Line Performance OK'!$C42,'Job Number'!$E$2:$E$290,'Line Performance OK'!$A$39),"")</f>
        <v/>
      </c>
      <c r="S42" s="8" t="str">
        <f>IFERROR($C$39/SUMIFS('Job Number'!#REF!,'Job Number'!$A$2:$A$290,'Line Performance OK'!S$1,'Job Number'!$B$2:$B$290,'Line Performance OK'!$C42,'Job Number'!$E$2:$E$290,'Line Performance OK'!$A$39),"")</f>
        <v/>
      </c>
      <c r="T42" s="8" t="str">
        <f>IFERROR($C$39/SUMIFS('Job Number'!#REF!,'Job Number'!$A$2:$A$290,'Line Performance OK'!T$1,'Job Number'!$B$2:$B$290,'Line Performance OK'!$C42,'Job Number'!$E$2:$E$290,'Line Performance OK'!$A$39),"")</f>
        <v/>
      </c>
      <c r="U42" s="8" t="str">
        <f>IFERROR($C$39/SUMIFS('Job Number'!#REF!,'Job Number'!$A$2:$A$290,'Line Performance OK'!U$1,'Job Number'!$B$2:$B$290,'Line Performance OK'!$C42,'Job Number'!$E$2:$E$290,'Line Performance OK'!$A$39),"")</f>
        <v/>
      </c>
      <c r="V42" s="8" t="str">
        <f>IFERROR($C$39/SUMIFS('Job Number'!#REF!,'Job Number'!$A$2:$A$290,'Line Performance OK'!V$1,'Job Number'!$B$2:$B$290,'Line Performance OK'!$C42,'Job Number'!$E$2:$E$290,'Line Performance OK'!$A$39),"")</f>
        <v/>
      </c>
      <c r="W42" s="8" t="str">
        <f>IFERROR($C$39/SUMIFS('Job Number'!#REF!,'Job Number'!$A$2:$A$290,'Line Performance OK'!W$1,'Job Number'!$B$2:$B$290,'Line Performance OK'!$C42,'Job Number'!$E$2:$E$290,'Line Performance OK'!$A$39),"")</f>
        <v/>
      </c>
      <c r="X42" s="8" t="str">
        <f>IFERROR($C$39/SUMIFS('Job Number'!#REF!,'Job Number'!$A$2:$A$290,'Line Performance OK'!X$1,'Job Number'!$B$2:$B$290,'Line Performance OK'!$C42,'Job Number'!$E$2:$E$290,'Line Performance OK'!$A$39),"")</f>
        <v/>
      </c>
      <c r="Y42" s="8" t="str">
        <f>IFERROR($C$39/SUMIFS('Job Number'!#REF!,'Job Number'!$A$2:$A$290,'Line Performance OK'!Y$1,'Job Number'!$B$2:$B$290,'Line Performance OK'!$C42,'Job Number'!$E$2:$E$290,'Line Performance OK'!$A$39),"")</f>
        <v/>
      </c>
      <c r="Z42" s="8" t="str">
        <f>IFERROR($C$39/SUMIFS('Job Number'!#REF!,'Job Number'!$A$2:$A$290,'Line Performance OK'!Z$1,'Job Number'!$B$2:$B$290,'Line Performance OK'!$C42,'Job Number'!$E$2:$E$290,'Line Performance OK'!$A$39),"")</f>
        <v/>
      </c>
      <c r="AA42" s="8" t="str">
        <f>IFERROR($C$39/SUMIFS('Job Number'!#REF!,'Job Number'!$A$2:$A$290,'Line Performance OK'!AA$1,'Job Number'!$B$2:$B$290,'Line Performance OK'!$C42,'Job Number'!$E$2:$E$290,'Line Performance OK'!$A$39),"")</f>
        <v/>
      </c>
      <c r="AB42" s="8" t="str">
        <f>IFERROR($C$39/SUMIFS('Job Number'!#REF!,'Job Number'!$A$2:$A$290,'Line Performance OK'!AB$1,'Job Number'!$B$2:$B$290,'Line Performance OK'!$C42,'Job Number'!$E$2:$E$290,'Line Performance OK'!$A$39),"")</f>
        <v/>
      </c>
      <c r="AC42" s="8" t="str">
        <f>IFERROR($C$39/SUMIFS('Job Number'!#REF!,'Job Number'!$A$2:$A$290,'Line Performance OK'!AC$1,'Job Number'!$B$2:$B$290,'Line Performance OK'!$C42,'Job Number'!$E$2:$E$290,'Line Performance OK'!$A$39),"")</f>
        <v/>
      </c>
      <c r="AD42" s="8" t="str">
        <f>IFERROR($C$39/SUMIFS('Job Number'!#REF!,'Job Number'!$A$2:$A$290,'Line Performance OK'!AD$1,'Job Number'!$B$2:$B$290,'Line Performance OK'!$C42,'Job Number'!$E$2:$E$290,'Line Performance OK'!$A$39),"")</f>
        <v/>
      </c>
      <c r="AE42" s="8" t="str">
        <f>IFERROR($C$39/SUMIFS('Job Number'!#REF!,'Job Number'!$A$2:$A$290,'Line Performance OK'!AE$1,'Job Number'!$B$2:$B$290,'Line Performance OK'!$C42,'Job Number'!$E$2:$E$290,'Line Performance OK'!$A$39),"")</f>
        <v/>
      </c>
      <c r="AF42" s="8" t="str">
        <f>IFERROR($C$39/SUMIFS('Job Number'!#REF!,'Job Number'!$A$2:$A$290,'Line Performance OK'!AF$1,'Job Number'!$B$2:$B$290,'Line Performance OK'!$C42,'Job Number'!$E$2:$E$290,'Line Performance OK'!$A$39),"")</f>
        <v/>
      </c>
      <c r="AG42" s="8" t="str">
        <f>IFERROR($C$39/SUMIFS('Job Number'!#REF!,'Job Number'!$A$2:$A$290,'Line Performance OK'!AG$1,'Job Number'!$B$2:$B$290,'Line Performance OK'!$C42,'Job Number'!$E$2:$E$290,'Line Performance OK'!$A$39),"")</f>
        <v/>
      </c>
      <c r="AH42" s="8" t="str">
        <f>IFERROR($C$39/SUMIFS('Job Number'!#REF!,'Job Number'!$A$2:$A$290,'Line Performance OK'!AH$1,'Job Number'!$B$2:$B$290,'Line Performance OK'!$C42,'Job Number'!$E$2:$E$290,'Line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Number'!$A$2:$A$290,'Line Performance OK'!D$1,'Job Number'!$B$2:$B$290,'Line Performance OK'!$C43,'Job Number'!$E$2:$E$290,'Line Performance OK'!$A$39),"")</f>
        <v/>
      </c>
      <c r="E43" s="8" t="str">
        <f>IFERROR($C$39/SUMIFS('Job Number'!#REF!,'Job Number'!$A$2:$A$290,'Line Performance OK'!E$1,'Job Number'!$B$2:$B$290,'Line Performance OK'!$C43,'Job Number'!$E$2:$E$290,'Line Performance OK'!$A$39),"")</f>
        <v/>
      </c>
      <c r="F43" s="8" t="s">
        <v>50</v>
      </c>
      <c r="G43" s="8" t="str">
        <f>IFERROR($C$39/SUMIFS('Job Number'!#REF!,'Job Number'!$A$2:$A$290,'Line Performance OK'!G$1,'Job Number'!$B$2:$B$290,'Line Performance OK'!$C43,'Job Number'!$E$2:$E$290,'Line Performance OK'!$A$39),"")</f>
        <v/>
      </c>
      <c r="H43" s="8" t="str">
        <f>IFERROR($C$39/SUMIFS('Job Number'!#REF!,'Job Number'!$A$2:$A$290,'Line Performance OK'!H$1,'Job Number'!$B$2:$B$290,'Line Performance OK'!$C43,'Job Number'!$E$2:$E$290,'Line Performance OK'!$A$39),"")</f>
        <v/>
      </c>
      <c r="I43" s="8" t="str">
        <f>IFERROR($C$39/SUMIFS('Job Number'!#REF!,'Job Number'!$A$2:$A$290,'Line Performance OK'!I$1,'Job Number'!$B$2:$B$290,'Line Performance OK'!$C43,'Job Number'!$E$2:$E$290,'Line Performance OK'!$A$39),"")</f>
        <v/>
      </c>
      <c r="J43" s="8" t="str">
        <f>IFERROR($C$39/SUMIFS('Job Number'!#REF!,'Job Number'!$A$2:$A$290,'Line Performance OK'!J$1,'Job Number'!$B$2:$B$290,'Line Performance OK'!$C43,'Job Number'!$E$2:$E$290,'Line Performance OK'!$A$39),"")</f>
        <v/>
      </c>
      <c r="K43" s="8" t="str">
        <f>IFERROR($C$39/SUMIFS('Job Number'!#REF!,'Job Number'!$A$2:$A$290,'Line Performance OK'!K$1,'Job Number'!$B$2:$B$290,'Line Performance OK'!$C43,'Job Number'!$E$2:$E$290,'Line Performance OK'!$A$39),"")</f>
        <v/>
      </c>
      <c r="L43" s="8" t="str">
        <f>IFERROR($C$39/SUMIFS('Job Number'!#REF!,'Job Number'!$A$2:$A$290,'Line Performance OK'!L$1,'Job Number'!$B$2:$B$290,'Line Performance OK'!$C43,'Job Number'!$E$2:$E$290,'Line Performance OK'!$A$39),"")</f>
        <v/>
      </c>
      <c r="M43" s="8" t="str">
        <f>IFERROR($C$39/SUMIFS('Job Number'!#REF!,'Job Number'!$A$2:$A$290,'Line Performance OK'!M$1,'Job Number'!$B$2:$B$290,'Line Performance OK'!$C43,'Job Number'!$E$2:$E$290,'Line Performance OK'!$A$39),"")</f>
        <v/>
      </c>
      <c r="N43" s="8" t="str">
        <f>IFERROR($C$39/SUMIFS('Job Number'!#REF!,'Job Number'!$A$2:$A$290,'Line Performance OK'!N$1,'Job Number'!$B$2:$B$290,'Line Performance OK'!$C43,'Job Number'!$E$2:$E$290,'Line Performance OK'!$A$39),"")</f>
        <v/>
      </c>
      <c r="O43" s="8" t="str">
        <f>IFERROR($C$39/SUMIFS('Job Number'!#REF!,'Job Number'!$A$2:$A$290,'Line Performance OK'!O$1,'Job Number'!$B$2:$B$290,'Line Performance OK'!$C43,'Job Number'!$E$2:$E$290,'Line Performance OK'!$A$39),"")</f>
        <v/>
      </c>
      <c r="P43" s="8" t="str">
        <f>IFERROR($C$39/SUMIFS('Job Number'!#REF!,'Job Number'!$A$2:$A$290,'Line Performance OK'!P$1,'Job Number'!$B$2:$B$290,'Line Performance OK'!$C43,'Job Number'!$E$2:$E$290,'Line Performance OK'!$A$39),"")</f>
        <v/>
      </c>
      <c r="Q43" s="8" t="str">
        <f>IFERROR($C$39/SUMIFS('Job Number'!#REF!,'Job Number'!$A$2:$A$290,'Line Performance OK'!Q$1,'Job Number'!$B$2:$B$290,'Line Performance OK'!$C43,'Job Number'!$E$2:$E$290,'Line Performance OK'!$A$39),"")</f>
        <v/>
      </c>
      <c r="R43" s="8" t="str">
        <f>IFERROR($C$39/SUMIFS('Job Number'!#REF!,'Job Number'!$A$2:$A$290,'Line Performance OK'!R$1,'Job Number'!$B$2:$B$290,'Line Performance OK'!$C43,'Job Number'!$E$2:$E$290,'Line Performance OK'!$A$39),"")</f>
        <v/>
      </c>
      <c r="S43" s="8" t="str">
        <f>IFERROR($C$39/SUMIFS('Job Number'!#REF!,'Job Number'!$A$2:$A$290,'Line Performance OK'!S$1,'Job Number'!$B$2:$B$290,'Line Performance OK'!$C43,'Job Number'!$E$2:$E$290,'Line Performance OK'!$A$39),"")</f>
        <v/>
      </c>
      <c r="T43" s="8" t="str">
        <f>IFERROR($C$39/SUMIFS('Job Number'!#REF!,'Job Number'!$A$2:$A$290,'Line Performance OK'!T$1,'Job Number'!$B$2:$B$290,'Line Performance OK'!$C43,'Job Number'!$E$2:$E$290,'Line Performance OK'!$A$39),"")</f>
        <v/>
      </c>
      <c r="U43" s="8" t="str">
        <f>IFERROR($C$39/SUMIFS('Job Number'!#REF!,'Job Number'!$A$2:$A$290,'Line Performance OK'!U$1,'Job Number'!$B$2:$B$290,'Line Performance OK'!$C43,'Job Number'!$E$2:$E$290,'Line Performance OK'!$A$39),"")</f>
        <v/>
      </c>
      <c r="V43" s="8" t="str">
        <f>IFERROR($C$39/SUMIFS('Job Number'!#REF!,'Job Number'!$A$2:$A$290,'Line Performance OK'!V$1,'Job Number'!$B$2:$B$290,'Line Performance OK'!$C43,'Job Number'!$E$2:$E$290,'Line Performance OK'!$A$39),"")</f>
        <v/>
      </c>
      <c r="W43" s="8" t="str">
        <f>IFERROR($C$39/SUMIFS('Job Number'!#REF!,'Job Number'!$A$2:$A$290,'Line Performance OK'!W$1,'Job Number'!$B$2:$B$290,'Line Performance OK'!$C43,'Job Number'!$E$2:$E$290,'Line Performance OK'!$A$39),"")</f>
        <v/>
      </c>
      <c r="X43" s="8" t="str">
        <f>IFERROR($C$39/SUMIFS('Job Number'!#REF!,'Job Number'!$A$2:$A$290,'Line Performance OK'!X$1,'Job Number'!$B$2:$B$290,'Line Performance OK'!$C43,'Job Number'!$E$2:$E$290,'Line Performance OK'!$A$39),"")</f>
        <v/>
      </c>
      <c r="Y43" s="8" t="str">
        <f>IFERROR($C$39/SUMIFS('Job Number'!#REF!,'Job Number'!$A$2:$A$290,'Line Performance OK'!Y$1,'Job Number'!$B$2:$B$290,'Line Performance OK'!$C43,'Job Number'!$E$2:$E$290,'Line Performance OK'!$A$39),"")</f>
        <v/>
      </c>
      <c r="Z43" s="8" t="str">
        <f>IFERROR($C$39/SUMIFS('Job Number'!#REF!,'Job Number'!$A$2:$A$290,'Line Performance OK'!Z$1,'Job Number'!$B$2:$B$290,'Line Performance OK'!$C43,'Job Number'!$E$2:$E$290,'Line Performance OK'!$A$39),"")</f>
        <v/>
      </c>
      <c r="AA43" s="8" t="str">
        <f>IFERROR($C$39/SUMIFS('Job Number'!#REF!,'Job Number'!$A$2:$A$290,'Line Performance OK'!AA$1,'Job Number'!$B$2:$B$290,'Line Performance OK'!$C43,'Job Number'!$E$2:$E$290,'Line Performance OK'!$A$39),"")</f>
        <v/>
      </c>
      <c r="AB43" s="8" t="str">
        <f>IFERROR($C$39/SUMIFS('Job Number'!#REF!,'Job Number'!$A$2:$A$290,'Line Performance OK'!AB$1,'Job Number'!$B$2:$B$290,'Line Performance OK'!$C43,'Job Number'!$E$2:$E$290,'Line Performance OK'!$A$39),"")</f>
        <v/>
      </c>
      <c r="AC43" s="8" t="str">
        <f>IFERROR($C$39/SUMIFS('Job Number'!#REF!,'Job Number'!$A$2:$A$290,'Line Performance OK'!AC$1,'Job Number'!$B$2:$B$290,'Line Performance OK'!$C43,'Job Number'!$E$2:$E$290,'Line Performance OK'!$A$39),"")</f>
        <v/>
      </c>
      <c r="AD43" s="8" t="str">
        <f>IFERROR($C$39/SUMIFS('Job Number'!#REF!,'Job Number'!$A$2:$A$290,'Line Performance OK'!AD$1,'Job Number'!$B$2:$B$290,'Line Performance OK'!$C43,'Job Number'!$E$2:$E$290,'Line Performance OK'!$A$39),"")</f>
        <v/>
      </c>
      <c r="AE43" s="8" t="str">
        <f>IFERROR($C$39/SUMIFS('Job Number'!#REF!,'Job Number'!$A$2:$A$290,'Line Performance OK'!AE$1,'Job Number'!$B$2:$B$290,'Line Performance OK'!$C43,'Job Number'!$E$2:$E$290,'Line Performance OK'!$A$39),"")</f>
        <v/>
      </c>
      <c r="AF43" s="8" t="str">
        <f>IFERROR($C$39/SUMIFS('Job Number'!#REF!,'Job Number'!$A$2:$A$290,'Line Performance OK'!AF$1,'Job Number'!$B$2:$B$290,'Line Performance OK'!$C43,'Job Number'!$E$2:$E$290,'Line Performance OK'!$A$39),"")</f>
        <v/>
      </c>
      <c r="AG43" s="8" t="str">
        <f>IFERROR($C$39/SUMIFS('Job Number'!#REF!,'Job Number'!$A$2:$A$290,'Line Performance OK'!AG$1,'Job Number'!$B$2:$B$290,'Line Performance OK'!$C43,'Job Number'!$E$2:$E$290,'Line Performance OK'!$A$39),"")</f>
        <v/>
      </c>
      <c r="AH43" s="8" t="str">
        <f>IFERROR($C$39/SUMIFS('Job Number'!#REF!,'Job Number'!$A$2:$A$290,'Line Performance OK'!AH$1,'Job Number'!$B$2:$B$290,'Line Performance OK'!$C43,'Job Number'!$E$2:$E$290,'Line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Number'!$A$2:$A$290,'Line Performance OK'!D$1,'Job Number'!$B$2:$B$290,'Line Performance OK'!$C44,'Job Number'!$E$2:$E$290,'Line Performance OK'!$A$39),"")</f>
        <v/>
      </c>
      <c r="E44" s="8" t="str">
        <f>IFERROR($C$39/SUMIFS('Job Number'!#REF!,'Job Number'!$A$2:$A$290,'Line Performance OK'!E$1,'Job Number'!$B$2:$B$290,'Line Performance OK'!$C44,'Job Number'!$E$2:$E$290,'Line Performance OK'!$A$39),"")</f>
        <v/>
      </c>
      <c r="F44" s="8" t="s">
        <v>50</v>
      </c>
      <c r="G44" s="8" t="str">
        <f>IFERROR($C$39/SUMIFS('Job Number'!#REF!,'Job Number'!$A$2:$A$290,'Line Performance OK'!G$1,'Job Number'!$B$2:$B$290,'Line Performance OK'!$C44,'Job Number'!$E$2:$E$290,'Line Performance OK'!$A$39),"")</f>
        <v/>
      </c>
      <c r="H44" s="8" t="str">
        <f>IFERROR($C$39/SUMIFS('Job Number'!#REF!,'Job Number'!$A$2:$A$290,'Line Performance OK'!H$1,'Job Number'!$B$2:$B$290,'Line Performance OK'!$C44,'Job Number'!$E$2:$E$290,'Line Performance OK'!$A$39),"")</f>
        <v/>
      </c>
      <c r="I44" s="8" t="str">
        <f>IFERROR($C$39/SUMIFS('Job Number'!#REF!,'Job Number'!$A$2:$A$290,'Line Performance OK'!I$1,'Job Number'!$B$2:$B$290,'Line Performance OK'!$C44,'Job Number'!$E$2:$E$290,'Line Performance OK'!$A$39),"")</f>
        <v/>
      </c>
      <c r="J44" s="8">
        <v>0.89</v>
      </c>
      <c r="K44" s="8" t="str">
        <f>IFERROR($C$39/SUMIFS('Job Number'!#REF!,'Job Number'!$A$2:$A$290,'Line Performance OK'!K$1,'Job Number'!$B$2:$B$290,'Line Performance OK'!$C44,'Job Number'!$E$2:$E$290,'Line Performance OK'!$A$39),"")</f>
        <v/>
      </c>
      <c r="L44" s="8" t="str">
        <f>IFERROR($C$39/SUMIFS('Job Number'!#REF!,'Job Number'!$A$2:$A$290,'Line Performance OK'!L$1,'Job Number'!$B$2:$B$290,'Line Performance OK'!$C44,'Job Number'!$E$2:$E$290,'Line Performance OK'!$A$39),"")</f>
        <v/>
      </c>
      <c r="M44" s="8" t="str">
        <f>IFERROR($C$39/SUMIFS('Job Number'!#REF!,'Job Number'!$A$2:$A$290,'Line Performance OK'!M$1,'Job Number'!$B$2:$B$290,'Line Performance OK'!$C44,'Job Number'!$E$2:$E$290,'Line Performance OK'!$A$39),"")</f>
        <v/>
      </c>
      <c r="N44" s="8" t="str">
        <f>IFERROR($C$39/SUMIFS('Job Number'!#REF!,'Job Number'!$A$2:$A$290,'Line Performance OK'!N$1,'Job Number'!$B$2:$B$290,'Line Performance OK'!$C44,'Job Number'!$E$2:$E$290,'Line Performance OK'!$A$39),"")</f>
        <v/>
      </c>
      <c r="O44" s="8" t="str">
        <f>IFERROR($C$39/SUMIFS('Job Number'!#REF!,'Job Number'!$A$2:$A$290,'Line Performance OK'!O$1,'Job Number'!$B$2:$B$290,'Line Performance OK'!$C44,'Job Number'!$E$2:$E$290,'Line Performance OK'!$A$39),"")</f>
        <v/>
      </c>
      <c r="P44" s="8" t="str">
        <f>IFERROR($C$39/SUMIFS('Job Number'!#REF!,'Job Number'!$A$2:$A$290,'Line Performance OK'!P$1,'Job Number'!$B$2:$B$290,'Line Performance OK'!$C44,'Job Number'!$E$2:$E$290,'Line Performance OK'!$A$39),"")</f>
        <v/>
      </c>
      <c r="Q44" s="8" t="str">
        <f>IFERROR($C$39/SUMIFS('Job Number'!#REF!,'Job Number'!$A$2:$A$290,'Line Performance OK'!Q$1,'Job Number'!$B$2:$B$290,'Line Performance OK'!$C44,'Job Number'!$E$2:$E$290,'Line Performance OK'!$A$39),"")</f>
        <v/>
      </c>
      <c r="R44" s="8" t="str">
        <f>IFERROR($C$39/SUMIFS('Job Number'!#REF!,'Job Number'!$A$2:$A$290,'Line Performance OK'!R$1,'Job Number'!$B$2:$B$290,'Line Performance OK'!$C44,'Job Number'!$E$2:$E$290,'Line Performance OK'!$A$39),"")</f>
        <v/>
      </c>
      <c r="S44" s="8" t="str">
        <f>IFERROR($C$39/SUMIFS('Job Number'!#REF!,'Job Number'!$A$2:$A$290,'Line Performance OK'!S$1,'Job Number'!$B$2:$B$290,'Line Performance OK'!$C44,'Job Number'!$E$2:$E$290,'Line Performance OK'!$A$39),"")</f>
        <v/>
      </c>
      <c r="T44" s="8" t="str">
        <f>IFERROR($C$39/SUMIFS('Job Number'!#REF!,'Job Number'!$A$2:$A$290,'Line Performance OK'!T$1,'Job Number'!$B$2:$B$290,'Line Performance OK'!$C44,'Job Number'!$E$2:$E$290,'Line Performance OK'!$A$39),"")</f>
        <v/>
      </c>
      <c r="U44" s="8" t="str">
        <f>IFERROR($C$39/SUMIFS('Job Number'!#REF!,'Job Number'!$A$2:$A$290,'Line Performance OK'!U$1,'Job Number'!$B$2:$B$290,'Line Performance OK'!$C44,'Job Number'!$E$2:$E$290,'Line Performance OK'!$A$39),"")</f>
        <v/>
      </c>
      <c r="V44" s="8" t="str">
        <f>IFERROR($C$39/SUMIFS('Job Number'!#REF!,'Job Number'!$A$2:$A$290,'Line Performance OK'!V$1,'Job Number'!$B$2:$B$290,'Line Performance OK'!$C44,'Job Number'!$E$2:$E$290,'Line Performance OK'!$A$39),"")</f>
        <v/>
      </c>
      <c r="W44" s="8" t="str">
        <f>IFERROR($C$39/SUMIFS('Job Number'!#REF!,'Job Number'!$A$2:$A$290,'Line Performance OK'!W$1,'Job Number'!$B$2:$B$290,'Line Performance OK'!$C44,'Job Number'!$E$2:$E$290,'Line Performance OK'!$A$39),"")</f>
        <v/>
      </c>
      <c r="X44" s="8" t="str">
        <f>IFERROR($C$39/SUMIFS('Job Number'!#REF!,'Job Number'!$A$2:$A$290,'Line Performance OK'!X$1,'Job Number'!$B$2:$B$290,'Line Performance OK'!$C44,'Job Number'!$E$2:$E$290,'Line Performance OK'!$A$39),"")</f>
        <v/>
      </c>
      <c r="Y44" s="8" t="str">
        <f>IFERROR($C$39/SUMIFS('Job Number'!#REF!,'Job Number'!$A$2:$A$290,'Line Performance OK'!Y$1,'Job Number'!$B$2:$B$290,'Line Performance OK'!$C44,'Job Number'!$E$2:$E$290,'Line Performance OK'!$A$39),"")</f>
        <v/>
      </c>
      <c r="Z44" s="8" t="str">
        <f>IFERROR($C$39/SUMIFS('Job Number'!#REF!,'Job Number'!$A$2:$A$290,'Line Performance OK'!Z$1,'Job Number'!$B$2:$B$290,'Line Performance OK'!$C44,'Job Number'!$E$2:$E$290,'Line Performance OK'!$A$39),"")</f>
        <v/>
      </c>
      <c r="AA44" s="8" t="str">
        <f>IFERROR($C$39/SUMIFS('Job Number'!#REF!,'Job Number'!$A$2:$A$290,'Line Performance OK'!AA$1,'Job Number'!$B$2:$B$290,'Line Performance OK'!$C44,'Job Number'!$E$2:$E$290,'Line Performance OK'!$A$39),"")</f>
        <v/>
      </c>
      <c r="AB44" s="8" t="str">
        <f>IFERROR($C$39/SUMIFS('Job Number'!#REF!,'Job Number'!$A$2:$A$290,'Line Performance OK'!AB$1,'Job Number'!$B$2:$B$290,'Line Performance OK'!$C44,'Job Number'!$E$2:$E$290,'Line Performance OK'!$A$39),"")</f>
        <v/>
      </c>
      <c r="AC44" s="8" t="str">
        <f>IFERROR($C$39/SUMIFS('Job Number'!#REF!,'Job Number'!$A$2:$A$290,'Line Performance OK'!AC$1,'Job Number'!$B$2:$B$290,'Line Performance OK'!$C44,'Job Number'!$E$2:$E$290,'Line Performance OK'!$A$39),"")</f>
        <v/>
      </c>
      <c r="AD44" s="8" t="str">
        <f>IFERROR($C$39/SUMIFS('Job Number'!#REF!,'Job Number'!$A$2:$A$290,'Line Performance OK'!AD$1,'Job Number'!$B$2:$B$290,'Line Performance OK'!$C44,'Job Number'!$E$2:$E$290,'Line Performance OK'!$A$39),"")</f>
        <v/>
      </c>
      <c r="AE44" s="8" t="str">
        <f>IFERROR($C$39/SUMIFS('Job Number'!#REF!,'Job Number'!$A$2:$A$290,'Line Performance OK'!AE$1,'Job Number'!$B$2:$B$290,'Line Performance OK'!$C44,'Job Number'!$E$2:$E$290,'Line Performance OK'!$A$39),"")</f>
        <v/>
      </c>
      <c r="AF44" s="8" t="str">
        <f>IFERROR($C$39/SUMIFS('Job Number'!#REF!,'Job Number'!$A$2:$A$290,'Line Performance OK'!AF$1,'Job Number'!$B$2:$B$290,'Line Performance OK'!$C44,'Job Number'!$E$2:$E$290,'Line Performance OK'!$A$39),"")</f>
        <v/>
      </c>
      <c r="AG44" s="8" t="str">
        <f>IFERROR($C$39/SUMIFS('Job Number'!#REF!,'Job Number'!$A$2:$A$290,'Line Performance OK'!AG$1,'Job Number'!$B$2:$B$290,'Line Performance OK'!$C44,'Job Number'!$E$2:$E$290,'Line Performance OK'!$A$39),"")</f>
        <v/>
      </c>
      <c r="AH44" s="8" t="str">
        <f>IFERROR($C$39/SUMIFS('Job Number'!#REF!,'Job Number'!$A$2:$A$290,'Line Performance OK'!AH$1,'Job Number'!$B$2:$B$290,'Line Performance OK'!$C44,'Job Number'!$E$2:$E$290,'Line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Number'!$A$2:$A$290,'Line Performance OK'!D$1,'Job Number'!$B$2:$B$290,'Line Performance OK'!$C47,'Job Number'!$E$2:$E$290,'Line Performance OK'!$A$46),"")</f>
        <v/>
      </c>
      <c r="E47" s="8" t="str">
        <f>IFERROR($C$46/SUMIFS('Job Number'!#REF!,'Job Number'!$A$2:$A$290,'Line Performance OK'!E$1,'Job Number'!$B$2:$B$290,'Line Performance OK'!$C47,'Job Number'!$E$2:$E$290,'Line Performance OK'!$A$46),"")</f>
        <v/>
      </c>
      <c r="F47" s="8">
        <v>1.0600961538461537</v>
      </c>
      <c r="G47" s="8" t="str">
        <f>IFERROR($C$46/SUMIFS('Job Number'!#REF!,'Job Number'!$A$2:$A$290,'Line Performance OK'!G$1,'Job Number'!$B$2:$B$290,'Line Performance OK'!$C47,'Job Number'!$E$2:$E$290,'Line Performance OK'!$A$46),"")</f>
        <v/>
      </c>
      <c r="H47" s="8" t="str">
        <f>IFERROR($C$46/SUMIFS('Job Number'!#REF!,'Job Number'!$A$2:$A$290,'Line Performance OK'!H$1,'Job Number'!$B$2:$B$290,'Line Performance OK'!$C47,'Job Number'!$E$2:$E$290,'Line Performance OK'!$A$46),"")</f>
        <v/>
      </c>
      <c r="I47" s="8" t="str">
        <f>IFERROR($C$46/SUMIFS('Job Number'!#REF!,'Job Number'!$A$2:$A$290,'Line Performance OK'!I$1,'Job Number'!$B$2:$B$290,'Line Performance OK'!$C47,'Job Number'!$E$2:$E$290,'Line Performance OK'!$A$46),"")</f>
        <v/>
      </c>
      <c r="J47" s="8" t="str">
        <f>IFERROR($C$46/SUMIFS('Job Number'!#REF!,'Job Number'!$A$2:$A$290,'Line Performance OK'!J$1,'Job Number'!$B$2:$B$290,'Line Performance OK'!$C47,'Job Number'!$E$2:$E$290,'Line Performance OK'!$A$46),"")</f>
        <v/>
      </c>
      <c r="K47" s="8" t="str">
        <f>IFERROR($C$46/SUMIFS('Job Number'!#REF!,'Job Number'!$A$2:$A$290,'Line Performance OK'!K$1,'Job Number'!$B$2:$B$290,'Line Performance OK'!$C47,'Job Number'!$E$2:$E$290,'Line Performance OK'!$A$46),"")</f>
        <v/>
      </c>
      <c r="L47" s="8" t="str">
        <f>IFERROR($C$46/SUMIFS('Job Number'!#REF!,'Job Number'!$A$2:$A$290,'Line Performance OK'!L$1,'Job Number'!$B$2:$B$290,'Line Performance OK'!$C47,'Job Number'!$E$2:$E$290,'Line Performance OK'!$A$46),"")</f>
        <v/>
      </c>
      <c r="M47" s="8" t="str">
        <f>IFERROR($C$46/SUMIFS('Job Number'!#REF!,'Job Number'!$A$2:$A$290,'Line Performance OK'!M$1,'Job Number'!$B$2:$B$290,'Line Performance OK'!$C47,'Job Number'!$E$2:$E$290,'Line Performance OK'!$A$46),"")</f>
        <v/>
      </c>
      <c r="N47" s="8" t="str">
        <f>IFERROR($C$46/SUMIFS('Job Number'!#REF!,'Job Number'!$A$2:$A$290,'Line Performance OK'!N$1,'Job Number'!$B$2:$B$290,'Line Performance OK'!$C47,'Job Number'!$E$2:$E$290,'Line Performance OK'!$A$46),"")</f>
        <v/>
      </c>
      <c r="O47" s="8" t="str">
        <f>IFERROR($C$46/SUMIFS('Job Number'!#REF!,'Job Number'!$A$2:$A$290,'Line Performance OK'!O$1,'Job Number'!$B$2:$B$290,'Line Performance OK'!$C47,'Job Number'!$E$2:$E$290,'Line Performance OK'!$A$46),"")</f>
        <v/>
      </c>
      <c r="P47" s="8" t="str">
        <f>IFERROR($C$46/SUMIFS('Job Number'!#REF!,'Job Number'!$A$2:$A$290,'Line Performance OK'!P$1,'Job Number'!$B$2:$B$290,'Line Performance OK'!$C47,'Job Number'!$E$2:$E$290,'Line Performance OK'!$A$46),"")</f>
        <v/>
      </c>
      <c r="Q47" s="8" t="str">
        <f>IFERROR($C$46/SUMIFS('Job Number'!#REF!,'Job Number'!$A$2:$A$290,'Line Performance OK'!Q$1,'Job Number'!$B$2:$B$290,'Line Performance OK'!$C47,'Job Number'!$E$2:$E$290,'Line Performance OK'!$A$46),"")</f>
        <v/>
      </c>
      <c r="R47" s="8" t="str">
        <f>IFERROR($C$46/SUMIFS('Job Number'!#REF!,'Job Number'!$A$2:$A$290,'Line Performance OK'!R$1,'Job Number'!$B$2:$B$290,'Line Performance OK'!$C47,'Job Number'!$E$2:$E$290,'Line Performance OK'!$A$46),"")</f>
        <v/>
      </c>
      <c r="S47" s="8" t="str">
        <f>IFERROR($C$46/SUMIFS('Job Number'!#REF!,'Job Number'!$A$2:$A$290,'Line Performance OK'!S$1,'Job Number'!$B$2:$B$290,'Line Performance OK'!$C47,'Job Number'!$E$2:$E$290,'Line Performance OK'!$A$46),"")</f>
        <v/>
      </c>
      <c r="T47" s="8" t="str">
        <f>IFERROR($C$46/SUMIFS('Job Number'!#REF!,'Job Number'!$A$2:$A$290,'Line Performance OK'!T$1,'Job Number'!$B$2:$B$290,'Line Performance OK'!$C47,'Job Number'!$E$2:$E$290,'Line Performance OK'!$A$46),"")</f>
        <v/>
      </c>
      <c r="U47" s="8" t="str">
        <f>IFERROR($C$46/SUMIFS('Job Number'!#REF!,'Job Number'!$A$2:$A$290,'Line Performance OK'!U$1,'Job Number'!$B$2:$B$290,'Line Performance OK'!$C47,'Job Number'!$E$2:$E$290,'Line Performance OK'!$A$46),"")</f>
        <v/>
      </c>
      <c r="V47" s="8" t="str">
        <f>IFERROR($C$46/SUMIFS('Job Number'!#REF!,'Job Number'!$A$2:$A$290,'Line Performance OK'!V$1,'Job Number'!$B$2:$B$290,'Line Performance OK'!$C47,'Job Number'!$E$2:$E$290,'Line Performance OK'!$A$46),"")</f>
        <v/>
      </c>
      <c r="W47" s="8" t="str">
        <f>IFERROR($C$46/SUMIFS('Job Number'!#REF!,'Job Number'!$A$2:$A$290,'Line Performance OK'!W$1,'Job Number'!$B$2:$B$290,'Line Performance OK'!$C47,'Job Number'!$E$2:$E$290,'Line Performance OK'!$A$46),"")</f>
        <v/>
      </c>
      <c r="X47" s="8" t="str">
        <f>IFERROR($C$46/SUMIFS('Job Number'!#REF!,'Job Number'!$A$2:$A$290,'Line Performance OK'!X$1,'Job Number'!$B$2:$B$290,'Line Performance OK'!$C47,'Job Number'!$E$2:$E$290,'Line Performance OK'!$A$46),"")</f>
        <v/>
      </c>
      <c r="Y47" s="8" t="str">
        <f>IFERROR($C$46/SUMIFS('Job Number'!#REF!,'Job Number'!$A$2:$A$290,'Line Performance OK'!Y$1,'Job Number'!$B$2:$B$290,'Line Performance OK'!$C47,'Job Number'!$E$2:$E$290,'Line Performance OK'!$A$46),"")</f>
        <v/>
      </c>
      <c r="Z47" s="8" t="str">
        <f>IFERROR($C$46/SUMIFS('Job Number'!#REF!,'Job Number'!$A$2:$A$290,'Line Performance OK'!Z$1,'Job Number'!$B$2:$B$290,'Line Performance OK'!$C47,'Job Number'!$E$2:$E$290,'Line Performance OK'!$A$46),"")</f>
        <v/>
      </c>
      <c r="AA47" s="8" t="str">
        <f>IFERROR($C$46/SUMIFS('Job Number'!#REF!,'Job Number'!$A$2:$A$290,'Line Performance OK'!AA$1,'Job Number'!$B$2:$B$290,'Line Performance OK'!$C47,'Job Number'!$E$2:$E$290,'Line Performance OK'!$A$46),"")</f>
        <v/>
      </c>
      <c r="AB47" s="8" t="str">
        <f>IFERROR($C$46/SUMIFS('Job Number'!#REF!,'Job Number'!$A$2:$A$290,'Line Performance OK'!AB$1,'Job Number'!$B$2:$B$290,'Line Performance OK'!$C47,'Job Number'!$E$2:$E$290,'Line Performance OK'!$A$46),"")</f>
        <v/>
      </c>
      <c r="AC47" s="8" t="str">
        <f>IFERROR($C$46/SUMIFS('Job Number'!#REF!,'Job Number'!$A$2:$A$290,'Line Performance OK'!AC$1,'Job Number'!$B$2:$B$290,'Line Performance OK'!$C47,'Job Number'!$E$2:$E$290,'Line Performance OK'!$A$46),"")</f>
        <v/>
      </c>
      <c r="AD47" s="8" t="str">
        <f>IFERROR($C$46/SUMIFS('Job Number'!#REF!,'Job Number'!$A$2:$A$290,'Line Performance OK'!AD$1,'Job Number'!$B$2:$B$290,'Line Performance OK'!$C47,'Job Number'!$E$2:$E$290,'Line Performance OK'!$A$46),"")</f>
        <v/>
      </c>
      <c r="AE47" s="8" t="str">
        <f>IFERROR($C$46/SUMIFS('Job Number'!#REF!,'Job Number'!$A$2:$A$290,'Line Performance OK'!AE$1,'Job Number'!$B$2:$B$290,'Line Performance OK'!$C47,'Job Number'!$E$2:$E$290,'Line Performance OK'!$A$46),"")</f>
        <v/>
      </c>
      <c r="AF47" s="8" t="str">
        <f>IFERROR($C$46/SUMIFS('Job Number'!#REF!,'Job Number'!$A$2:$A$290,'Line Performance OK'!AF$1,'Job Number'!$B$2:$B$290,'Line Performance OK'!$C47,'Job Number'!$E$2:$E$290,'Line Performance OK'!$A$46),"")</f>
        <v/>
      </c>
      <c r="AG47" s="8" t="str">
        <f>IFERROR($C$46/SUMIFS('Job Number'!#REF!,'Job Number'!$A$2:$A$290,'Line Performance OK'!AG$1,'Job Number'!$B$2:$B$290,'Line Performance OK'!$C47,'Job Number'!$E$2:$E$290,'Line Performance OK'!$A$46),"")</f>
        <v/>
      </c>
      <c r="AH47" s="8" t="str">
        <f>IFERROR($C$46/SUMIFS('Job Number'!#REF!,'Job Number'!$A$2:$A$290,'Line Performance OK'!AH$1,'Job Number'!$B$2:$B$290,'Line Performance OK'!$C47,'Job Number'!$E$2:$E$290,'Line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Number'!$A$2:$A$290,'Line Performance OK'!D$1,'Job Number'!$B$2:$B$290,'Line Performance OK'!$C48,'Job Number'!$E$2:$E$290,'Line Performance OK'!$A$46),"")</f>
        <v/>
      </c>
      <c r="E48" s="8" t="str">
        <f>IFERROR($C$46/SUMIFS('Job Number'!#REF!,'Job Number'!$A$2:$A$290,'Line Performance OK'!E$1,'Job Number'!$B$2:$B$290,'Line Performance OK'!$C48,'Job Number'!$E$2:$E$290,'Line Performance OK'!$A$46),"")</f>
        <v/>
      </c>
      <c r="F48" s="8">
        <v>1.0600961538461537</v>
      </c>
      <c r="G48" s="8" t="str">
        <f>IFERROR($C$46/SUMIFS('Job Number'!#REF!,'Job Number'!$A$2:$A$290,'Line Performance OK'!G$1,'Job Number'!$B$2:$B$290,'Line Performance OK'!$C48,'Job Number'!$E$2:$E$290,'Line Performance OK'!$A$46),"")</f>
        <v/>
      </c>
      <c r="H48" s="8" t="str">
        <f>IFERROR($C$46/SUMIFS('Job Number'!#REF!,'Job Number'!$A$2:$A$290,'Line Performance OK'!H$1,'Job Number'!$B$2:$B$290,'Line Performance OK'!$C48,'Job Number'!$E$2:$E$290,'Line Performance OK'!$A$46),"")</f>
        <v/>
      </c>
      <c r="I48" s="8" t="str">
        <f>IFERROR($C$46/SUMIFS('Job Number'!#REF!,'Job Number'!$A$2:$A$290,'Line Performance OK'!I$1,'Job Number'!$B$2:$B$290,'Line Performance OK'!$C48,'Job Number'!$E$2:$E$290,'Line Performance OK'!$A$46),"")</f>
        <v/>
      </c>
      <c r="J48" s="8" t="str">
        <f>IFERROR($C$46/SUMIFS('Job Number'!#REF!,'Job Number'!$A$2:$A$290,'Line Performance OK'!J$1,'Job Number'!$B$2:$B$290,'Line Performance OK'!$C48,'Job Number'!$E$2:$E$290,'Line Performance OK'!$A$46),"")</f>
        <v/>
      </c>
      <c r="K48" s="8" t="str">
        <f>IFERROR($C$46/SUMIFS('Job Number'!#REF!,'Job Number'!$A$2:$A$290,'Line Performance OK'!K$1,'Job Number'!$B$2:$B$290,'Line Performance OK'!$C48,'Job Number'!$E$2:$E$290,'Line Performance OK'!$A$46),"")</f>
        <v/>
      </c>
      <c r="L48" s="8" t="str">
        <f>IFERROR($C$46/SUMIFS('Job Number'!#REF!,'Job Number'!$A$2:$A$290,'Line Performance OK'!L$1,'Job Number'!$B$2:$B$290,'Line Performance OK'!$C48,'Job Number'!$E$2:$E$290,'Line Performance OK'!$A$46),"")</f>
        <v/>
      </c>
      <c r="M48" s="8" t="str">
        <f>IFERROR($C$46/SUMIFS('Job Number'!#REF!,'Job Number'!$A$2:$A$290,'Line Performance OK'!M$1,'Job Number'!$B$2:$B$290,'Line Performance OK'!$C48,'Job Number'!$E$2:$E$290,'Line Performance OK'!$A$46),"")</f>
        <v/>
      </c>
      <c r="N48" s="8" t="str">
        <f>IFERROR($C$46/SUMIFS('Job Number'!#REF!,'Job Number'!$A$2:$A$290,'Line Performance OK'!N$1,'Job Number'!$B$2:$B$290,'Line Performance OK'!$C48,'Job Number'!$E$2:$E$290,'Line Performance OK'!$A$46),"")</f>
        <v/>
      </c>
      <c r="O48" s="8" t="str">
        <f>IFERROR($C$46/SUMIFS('Job Number'!#REF!,'Job Number'!$A$2:$A$290,'Line Performance OK'!O$1,'Job Number'!$B$2:$B$290,'Line Performance OK'!$C48,'Job Number'!$E$2:$E$290,'Line Performance OK'!$A$46),"")</f>
        <v/>
      </c>
      <c r="P48" s="8" t="str">
        <f>IFERROR($C$46/SUMIFS('Job Number'!#REF!,'Job Number'!$A$2:$A$290,'Line Performance OK'!P$1,'Job Number'!$B$2:$B$290,'Line Performance OK'!$C48,'Job Number'!$E$2:$E$290,'Line Performance OK'!$A$46),"")</f>
        <v/>
      </c>
      <c r="Q48" s="8" t="str">
        <f>IFERROR($C$46/SUMIFS('Job Number'!#REF!,'Job Number'!$A$2:$A$290,'Line Performance OK'!Q$1,'Job Number'!$B$2:$B$290,'Line Performance OK'!$C48,'Job Number'!$E$2:$E$290,'Line Performance OK'!$A$46),"")</f>
        <v/>
      </c>
      <c r="R48" s="8" t="str">
        <f>IFERROR($C$46/SUMIFS('Job Number'!#REF!,'Job Number'!$A$2:$A$290,'Line Performance OK'!R$1,'Job Number'!$B$2:$B$290,'Line Performance OK'!$C48,'Job Number'!$E$2:$E$290,'Line Performance OK'!$A$46),"")</f>
        <v/>
      </c>
      <c r="S48" s="8" t="str">
        <f>IFERROR($C$46/SUMIFS('Job Number'!#REF!,'Job Number'!$A$2:$A$290,'Line Performance OK'!S$1,'Job Number'!$B$2:$B$290,'Line Performance OK'!$C48,'Job Number'!$E$2:$E$290,'Line Performance OK'!$A$46),"")</f>
        <v/>
      </c>
      <c r="T48" s="8" t="str">
        <f>IFERROR($C$46/SUMIFS('Job Number'!#REF!,'Job Number'!$A$2:$A$290,'Line Performance OK'!T$1,'Job Number'!$B$2:$B$290,'Line Performance OK'!$C48,'Job Number'!$E$2:$E$290,'Line Performance OK'!$A$46),"")</f>
        <v/>
      </c>
      <c r="U48" s="8" t="str">
        <f>IFERROR($C$46/SUMIFS('Job Number'!#REF!,'Job Number'!$A$2:$A$290,'Line Performance OK'!U$1,'Job Number'!$B$2:$B$290,'Line Performance OK'!$C48,'Job Number'!$E$2:$E$290,'Line Performance OK'!$A$46),"")</f>
        <v/>
      </c>
      <c r="V48" s="8" t="str">
        <f>IFERROR($C$46/SUMIFS('Job Number'!#REF!,'Job Number'!$A$2:$A$290,'Line Performance OK'!V$1,'Job Number'!$B$2:$B$290,'Line Performance OK'!$C48,'Job Number'!$E$2:$E$290,'Line Performance OK'!$A$46),"")</f>
        <v/>
      </c>
      <c r="W48" s="8" t="str">
        <f>IFERROR($C$46/SUMIFS('Job Number'!#REF!,'Job Number'!$A$2:$A$290,'Line Performance OK'!W$1,'Job Number'!$B$2:$B$290,'Line Performance OK'!$C48,'Job Number'!$E$2:$E$290,'Line Performance OK'!$A$46),"")</f>
        <v/>
      </c>
      <c r="X48" s="8" t="str">
        <f>IFERROR($C$46/SUMIFS('Job Number'!#REF!,'Job Number'!$A$2:$A$290,'Line Performance OK'!X$1,'Job Number'!$B$2:$B$290,'Line Performance OK'!$C48,'Job Number'!$E$2:$E$290,'Line Performance OK'!$A$46),"")</f>
        <v/>
      </c>
      <c r="Y48" s="8" t="str">
        <f>IFERROR($C$46/SUMIFS('Job Number'!#REF!,'Job Number'!$A$2:$A$290,'Line Performance OK'!Y$1,'Job Number'!$B$2:$B$290,'Line Performance OK'!$C48,'Job Number'!$E$2:$E$290,'Line Performance OK'!$A$46),"")</f>
        <v/>
      </c>
      <c r="Z48" s="8" t="str">
        <f>IFERROR($C$46/SUMIFS('Job Number'!#REF!,'Job Number'!$A$2:$A$290,'Line Performance OK'!Z$1,'Job Number'!$B$2:$B$290,'Line Performance OK'!$C48,'Job Number'!$E$2:$E$290,'Line Performance OK'!$A$46),"")</f>
        <v/>
      </c>
      <c r="AA48" s="8" t="str">
        <f>IFERROR($C$46/SUMIFS('Job Number'!#REF!,'Job Number'!$A$2:$A$290,'Line Performance OK'!AA$1,'Job Number'!$B$2:$B$290,'Line Performance OK'!$C48,'Job Number'!$E$2:$E$290,'Line Performance OK'!$A$46),"")</f>
        <v/>
      </c>
      <c r="AB48" s="8" t="str">
        <f>IFERROR($C$46/SUMIFS('Job Number'!#REF!,'Job Number'!$A$2:$A$290,'Line Performance OK'!AB$1,'Job Number'!$B$2:$B$290,'Line Performance OK'!$C48,'Job Number'!$E$2:$E$290,'Line Performance OK'!$A$46),"")</f>
        <v/>
      </c>
      <c r="AC48" s="8" t="str">
        <f>IFERROR($C$46/SUMIFS('Job Number'!#REF!,'Job Number'!$A$2:$A$290,'Line Performance OK'!AC$1,'Job Number'!$B$2:$B$290,'Line Performance OK'!$C48,'Job Number'!$E$2:$E$290,'Line Performance OK'!$A$46),"")</f>
        <v/>
      </c>
      <c r="AD48" s="8" t="str">
        <f>IFERROR($C$46/SUMIFS('Job Number'!#REF!,'Job Number'!$A$2:$A$290,'Line Performance OK'!AD$1,'Job Number'!$B$2:$B$290,'Line Performance OK'!$C48,'Job Number'!$E$2:$E$290,'Line Performance OK'!$A$46),"")</f>
        <v/>
      </c>
      <c r="AE48" s="8" t="str">
        <f>IFERROR($C$46/SUMIFS('Job Number'!#REF!,'Job Number'!$A$2:$A$290,'Line Performance OK'!AE$1,'Job Number'!$B$2:$B$290,'Line Performance OK'!$C48,'Job Number'!$E$2:$E$290,'Line Performance OK'!$A$46),"")</f>
        <v/>
      </c>
      <c r="AF48" s="8" t="str">
        <f>IFERROR($C$46/SUMIFS('Job Number'!#REF!,'Job Number'!$A$2:$A$290,'Line Performance OK'!AF$1,'Job Number'!$B$2:$B$290,'Line Performance OK'!$C48,'Job Number'!$E$2:$E$290,'Line Performance OK'!$A$46),"")</f>
        <v/>
      </c>
      <c r="AG48" s="8" t="str">
        <f>IFERROR($C$46/SUMIFS('Job Number'!#REF!,'Job Number'!$A$2:$A$290,'Line Performance OK'!AG$1,'Job Number'!$B$2:$B$290,'Line Performance OK'!$C48,'Job Number'!$E$2:$E$290,'Line Performance OK'!$A$46),"")</f>
        <v/>
      </c>
      <c r="AH48" s="8" t="str">
        <f>IFERROR($C$46/SUMIFS('Job Number'!#REF!,'Job Number'!$A$2:$A$290,'Line Performance OK'!AH$1,'Job Number'!$B$2:$B$290,'Line Performance OK'!$C48,'Job Number'!$E$2:$E$290,'Line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Number'!$A$2:$A$290,'Line Performance OK'!D$1,'Job Number'!$B$2:$B$290,'Line Performance OK'!$C49,'Job Number'!$E$2:$E$290,'Line Performance OK'!$A$46),"")</f>
        <v/>
      </c>
      <c r="E49" s="8" t="str">
        <f>IFERROR($C$46/SUMIFS('Job Number'!#REF!,'Job Number'!$A$2:$A$290,'Line Performance OK'!E$1,'Job Number'!$B$2:$B$290,'Line Performance OK'!$C49,'Job Number'!$E$2:$E$290,'Line Performance OK'!$A$46),"")</f>
        <v/>
      </c>
      <c r="F49" s="8">
        <v>1.0600961538461537</v>
      </c>
      <c r="G49" s="8" t="str">
        <f>IFERROR($C$46/SUMIFS('Job Number'!#REF!,'Job Number'!$A$2:$A$290,'Line Performance OK'!G$1,'Job Number'!$B$2:$B$290,'Line Performance OK'!$C49,'Job Number'!$E$2:$E$290,'Line Performance OK'!$A$46),"")</f>
        <v/>
      </c>
      <c r="H49" s="8" t="str">
        <f>IFERROR($C$46/SUMIFS('Job Number'!#REF!,'Job Number'!$A$2:$A$290,'Line Performance OK'!H$1,'Job Number'!$B$2:$B$290,'Line Performance OK'!$C49,'Job Number'!$E$2:$E$290,'Line Performance OK'!$A$46),"")</f>
        <v/>
      </c>
      <c r="I49" s="8" t="str">
        <f>IFERROR($C$46/SUMIFS('Job Number'!#REF!,'Job Number'!$A$2:$A$290,'Line Performance OK'!I$1,'Job Number'!$B$2:$B$290,'Line Performance OK'!$C49,'Job Number'!$E$2:$E$290,'Line Performance OK'!$A$46),"")</f>
        <v/>
      </c>
      <c r="J49" s="8" t="str">
        <f>IFERROR($C$46/SUMIFS('Job Number'!#REF!,'Job Number'!$A$2:$A$290,'Line Performance OK'!J$1,'Job Number'!$B$2:$B$290,'Line Performance OK'!$C49,'Job Number'!$E$2:$E$290,'Line Performance OK'!$A$46),"")</f>
        <v/>
      </c>
      <c r="K49" s="8" t="str">
        <f>IFERROR($C$46/SUMIFS('Job Number'!#REF!,'Job Number'!$A$2:$A$290,'Line Performance OK'!K$1,'Job Number'!$B$2:$B$290,'Line Performance OK'!$C49,'Job Number'!$E$2:$E$290,'Line Performance OK'!$A$46),"")</f>
        <v/>
      </c>
      <c r="L49" s="8" t="str">
        <f>IFERROR($C$46/SUMIFS('Job Number'!#REF!,'Job Number'!$A$2:$A$290,'Line Performance OK'!L$1,'Job Number'!$B$2:$B$290,'Line Performance OK'!$C49,'Job Number'!$E$2:$E$290,'Line Performance OK'!$A$46),"")</f>
        <v/>
      </c>
      <c r="M49" s="8" t="str">
        <f>IFERROR($C$46/SUMIFS('Job Number'!#REF!,'Job Number'!$A$2:$A$290,'Line Performance OK'!M$1,'Job Number'!$B$2:$B$290,'Line Performance OK'!$C49,'Job Number'!$E$2:$E$290,'Line Performance OK'!$A$46),"")</f>
        <v/>
      </c>
      <c r="N49" s="8" t="str">
        <f>IFERROR($C$46/SUMIFS('Job Number'!#REF!,'Job Number'!$A$2:$A$290,'Line Performance OK'!N$1,'Job Number'!$B$2:$B$290,'Line Performance OK'!$C49,'Job Number'!$E$2:$E$290,'Line Performance OK'!$A$46),"")</f>
        <v/>
      </c>
      <c r="O49" s="8" t="str">
        <f>IFERROR($C$46/SUMIFS('Job Number'!#REF!,'Job Number'!$A$2:$A$290,'Line Performance OK'!O$1,'Job Number'!$B$2:$B$290,'Line Performance OK'!$C49,'Job Number'!$E$2:$E$290,'Line Performance OK'!$A$46),"")</f>
        <v/>
      </c>
      <c r="P49" s="8" t="str">
        <f>IFERROR($C$46/SUMIFS('Job Number'!#REF!,'Job Number'!$A$2:$A$290,'Line Performance OK'!P$1,'Job Number'!$B$2:$B$290,'Line Performance OK'!$C49,'Job Number'!$E$2:$E$290,'Line Performance OK'!$A$46),"")</f>
        <v/>
      </c>
      <c r="Q49" s="8" t="str">
        <f>IFERROR($C$46/SUMIFS('Job Number'!#REF!,'Job Number'!$A$2:$A$290,'Line Performance OK'!Q$1,'Job Number'!$B$2:$B$290,'Line Performance OK'!$C49,'Job Number'!$E$2:$E$290,'Line Performance OK'!$A$46),"")</f>
        <v/>
      </c>
      <c r="R49" s="8" t="str">
        <f>IFERROR($C$46/SUMIFS('Job Number'!#REF!,'Job Number'!$A$2:$A$290,'Line Performance OK'!R$1,'Job Number'!$B$2:$B$290,'Line Performance OK'!$C49,'Job Number'!$E$2:$E$290,'Line Performance OK'!$A$46),"")</f>
        <v/>
      </c>
      <c r="S49" s="8" t="str">
        <f>IFERROR($C$46/SUMIFS('Job Number'!#REF!,'Job Number'!$A$2:$A$290,'Line Performance OK'!S$1,'Job Number'!$B$2:$B$290,'Line Performance OK'!$C49,'Job Number'!$E$2:$E$290,'Line Performance OK'!$A$46),"")</f>
        <v/>
      </c>
      <c r="T49" s="8" t="str">
        <f>IFERROR($C$46/SUMIFS('Job Number'!#REF!,'Job Number'!$A$2:$A$290,'Line Performance OK'!T$1,'Job Number'!$B$2:$B$290,'Line Performance OK'!$C49,'Job Number'!$E$2:$E$290,'Line Performance OK'!$A$46),"")</f>
        <v/>
      </c>
      <c r="U49" s="8" t="str">
        <f>IFERROR($C$46/SUMIFS('Job Number'!#REF!,'Job Number'!$A$2:$A$290,'Line Performance OK'!U$1,'Job Number'!$B$2:$B$290,'Line Performance OK'!$C49,'Job Number'!$E$2:$E$290,'Line Performance OK'!$A$46),"")</f>
        <v/>
      </c>
      <c r="V49" s="8" t="str">
        <f>IFERROR($C$46/SUMIFS('Job Number'!#REF!,'Job Number'!$A$2:$A$290,'Line Performance OK'!V$1,'Job Number'!$B$2:$B$290,'Line Performance OK'!$C49,'Job Number'!$E$2:$E$290,'Line Performance OK'!$A$46),"")</f>
        <v/>
      </c>
      <c r="W49" s="8" t="str">
        <f>IFERROR($C$46/SUMIFS('Job Number'!#REF!,'Job Number'!$A$2:$A$290,'Line Performance OK'!W$1,'Job Number'!$B$2:$B$290,'Line Performance OK'!$C49,'Job Number'!$E$2:$E$290,'Line Performance OK'!$A$46),"")</f>
        <v/>
      </c>
      <c r="X49" s="8" t="str">
        <f>IFERROR($C$46/SUMIFS('Job Number'!#REF!,'Job Number'!$A$2:$A$290,'Line Performance OK'!X$1,'Job Number'!$B$2:$B$290,'Line Performance OK'!$C49,'Job Number'!$E$2:$E$290,'Line Performance OK'!$A$46),"")</f>
        <v/>
      </c>
      <c r="Y49" s="8" t="str">
        <f>IFERROR($C$46/SUMIFS('Job Number'!#REF!,'Job Number'!$A$2:$A$290,'Line Performance OK'!Y$1,'Job Number'!$B$2:$B$290,'Line Performance OK'!$C49,'Job Number'!$E$2:$E$290,'Line Performance OK'!$A$46),"")</f>
        <v/>
      </c>
      <c r="Z49" s="8" t="str">
        <f>IFERROR($C$46/SUMIFS('Job Number'!#REF!,'Job Number'!$A$2:$A$290,'Line Performance OK'!Z$1,'Job Number'!$B$2:$B$290,'Line Performance OK'!$C49,'Job Number'!$E$2:$E$290,'Line Performance OK'!$A$46),"")</f>
        <v/>
      </c>
      <c r="AA49" s="8" t="str">
        <f>IFERROR($C$46/SUMIFS('Job Number'!#REF!,'Job Number'!$A$2:$A$290,'Line Performance OK'!AA$1,'Job Number'!$B$2:$B$290,'Line Performance OK'!$C49,'Job Number'!$E$2:$E$290,'Line Performance OK'!$A$46),"")</f>
        <v/>
      </c>
      <c r="AB49" s="8" t="str">
        <f>IFERROR($C$46/SUMIFS('Job Number'!#REF!,'Job Number'!$A$2:$A$290,'Line Performance OK'!AB$1,'Job Number'!$B$2:$B$290,'Line Performance OK'!$C49,'Job Number'!$E$2:$E$290,'Line Performance OK'!$A$46),"")</f>
        <v/>
      </c>
      <c r="AC49" s="8" t="str">
        <f>IFERROR($C$46/SUMIFS('Job Number'!#REF!,'Job Number'!$A$2:$A$290,'Line Performance OK'!AC$1,'Job Number'!$B$2:$B$290,'Line Performance OK'!$C49,'Job Number'!$E$2:$E$290,'Line Performance OK'!$A$46),"")</f>
        <v/>
      </c>
      <c r="AD49" s="8" t="str">
        <f>IFERROR($C$46/SUMIFS('Job Number'!#REF!,'Job Number'!$A$2:$A$290,'Line Performance OK'!AD$1,'Job Number'!$B$2:$B$290,'Line Performance OK'!$C49,'Job Number'!$E$2:$E$290,'Line Performance OK'!$A$46),"")</f>
        <v/>
      </c>
      <c r="AE49" s="8" t="str">
        <f>IFERROR($C$46/SUMIFS('Job Number'!#REF!,'Job Number'!$A$2:$A$290,'Line Performance OK'!AE$1,'Job Number'!$B$2:$B$290,'Line Performance OK'!$C49,'Job Number'!$E$2:$E$290,'Line Performance OK'!$A$46),"")</f>
        <v/>
      </c>
      <c r="AF49" s="8" t="str">
        <f>IFERROR($C$46/SUMIFS('Job Number'!#REF!,'Job Number'!$A$2:$A$290,'Line Performance OK'!AF$1,'Job Number'!$B$2:$B$290,'Line Performance OK'!$C49,'Job Number'!$E$2:$E$290,'Line Performance OK'!$A$46),"")</f>
        <v/>
      </c>
      <c r="AG49" s="8" t="str">
        <f>IFERROR($C$46/SUMIFS('Job Number'!#REF!,'Job Number'!$A$2:$A$290,'Line Performance OK'!AG$1,'Job Number'!$B$2:$B$290,'Line Performance OK'!$C49,'Job Number'!$E$2:$E$290,'Line Performance OK'!$A$46),"")</f>
        <v/>
      </c>
      <c r="AH49" s="8" t="str">
        <f>IFERROR($C$46/SUMIFS('Job Number'!#REF!,'Job Number'!$A$2:$A$290,'Line Performance OK'!AH$1,'Job Number'!$B$2:$B$290,'Line Performance OK'!$C49,'Job Number'!$E$2:$E$290,'Line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Number'!$A$2:$A$290,'Line Performance OK'!D$1,'Job Number'!$B$2:$B$290,'Line Performance OK'!$C50,'Job Number'!$E$2:$E$290,'Line Performance OK'!$A$46),"")</f>
        <v/>
      </c>
      <c r="E50" s="8" t="str">
        <f>IFERROR($C$46/SUMIFS('Job Number'!#REF!,'Job Number'!$A$2:$A$290,'Line Performance OK'!E$1,'Job Number'!$B$2:$B$290,'Line Performance OK'!$C50,'Job Number'!$E$2:$E$290,'Line Performance OK'!$A$46),"")</f>
        <v/>
      </c>
      <c r="F50" s="8">
        <v>1.0600961538461537</v>
      </c>
      <c r="G50" s="8" t="str">
        <f>IFERROR($C$46/SUMIFS('Job Number'!#REF!,'Job Number'!$A$2:$A$290,'Line Performance OK'!G$1,'Job Number'!$B$2:$B$290,'Line Performance OK'!$C50,'Job Number'!$E$2:$E$290,'Line Performance OK'!$A$46),"")</f>
        <v/>
      </c>
      <c r="H50" s="8" t="str">
        <f>IFERROR($C$46/SUMIFS('Job Number'!#REF!,'Job Number'!$A$2:$A$290,'Line Performance OK'!H$1,'Job Number'!$B$2:$B$290,'Line Performance OK'!$C50,'Job Number'!$E$2:$E$290,'Line Performance OK'!$A$46),"")</f>
        <v/>
      </c>
      <c r="I50" s="8" t="str">
        <f>IFERROR($C$46/SUMIFS('Job Number'!#REF!,'Job Number'!$A$2:$A$290,'Line Performance OK'!I$1,'Job Number'!$B$2:$B$290,'Line Performance OK'!$C50,'Job Number'!$E$2:$E$290,'Line Performance OK'!$A$46),"")</f>
        <v/>
      </c>
      <c r="J50" s="8" t="str">
        <f>IFERROR($C$46/SUMIFS('Job Number'!#REF!,'Job Number'!$A$2:$A$290,'Line Performance OK'!J$1,'Job Number'!$B$2:$B$290,'Line Performance OK'!$C50,'Job Number'!$E$2:$E$290,'Line Performance OK'!$A$46),"")</f>
        <v/>
      </c>
      <c r="K50" s="8" t="str">
        <f>IFERROR($C$46/SUMIFS('Job Number'!#REF!,'Job Number'!$A$2:$A$290,'Line Performance OK'!K$1,'Job Number'!$B$2:$B$290,'Line Performance OK'!$C50,'Job Number'!$E$2:$E$290,'Line Performance OK'!$A$46),"")</f>
        <v/>
      </c>
      <c r="L50" s="8" t="str">
        <f>IFERROR($C$46/SUMIFS('Job Number'!#REF!,'Job Number'!$A$2:$A$290,'Line Performance OK'!L$1,'Job Number'!$B$2:$B$290,'Line Performance OK'!$C50,'Job Number'!$E$2:$E$290,'Line Performance OK'!$A$46),"")</f>
        <v/>
      </c>
      <c r="M50" s="8" t="str">
        <f>IFERROR($C$46/SUMIFS('Job Number'!#REF!,'Job Number'!$A$2:$A$290,'Line Performance OK'!M$1,'Job Number'!$B$2:$B$290,'Line Performance OK'!$C50,'Job Number'!$E$2:$E$290,'Line Performance OK'!$A$46),"")</f>
        <v/>
      </c>
      <c r="N50" s="8" t="str">
        <f>IFERROR($C$46/SUMIFS('Job Number'!#REF!,'Job Number'!$A$2:$A$290,'Line Performance OK'!N$1,'Job Number'!$B$2:$B$290,'Line Performance OK'!$C50,'Job Number'!$E$2:$E$290,'Line Performance OK'!$A$46),"")</f>
        <v/>
      </c>
      <c r="O50" s="8" t="str">
        <f>IFERROR($C$46/SUMIFS('Job Number'!#REF!,'Job Number'!$A$2:$A$290,'Line Performance OK'!O$1,'Job Number'!$B$2:$B$290,'Line Performance OK'!$C50,'Job Number'!$E$2:$E$290,'Line Performance OK'!$A$46),"")</f>
        <v/>
      </c>
      <c r="P50" s="8" t="str">
        <f>IFERROR($C$46/SUMIFS('Job Number'!#REF!,'Job Number'!$A$2:$A$290,'Line Performance OK'!P$1,'Job Number'!$B$2:$B$290,'Line Performance OK'!$C50,'Job Number'!$E$2:$E$290,'Line Performance OK'!$A$46),"")</f>
        <v/>
      </c>
      <c r="Q50" s="8" t="str">
        <f>IFERROR($C$46/SUMIFS('Job Number'!#REF!,'Job Number'!$A$2:$A$290,'Line Performance OK'!Q$1,'Job Number'!$B$2:$B$290,'Line Performance OK'!$C50,'Job Number'!$E$2:$E$290,'Line Performance OK'!$A$46),"")</f>
        <v/>
      </c>
      <c r="R50" s="8" t="str">
        <f>IFERROR($C$46/SUMIFS('Job Number'!#REF!,'Job Number'!$A$2:$A$290,'Line Performance OK'!R$1,'Job Number'!$B$2:$B$290,'Line Performance OK'!$C50,'Job Number'!$E$2:$E$290,'Line Performance OK'!$A$46),"")</f>
        <v/>
      </c>
      <c r="S50" s="8" t="str">
        <f>IFERROR($C$46/SUMIFS('Job Number'!#REF!,'Job Number'!$A$2:$A$290,'Line Performance OK'!S$1,'Job Number'!$B$2:$B$290,'Line Performance OK'!$C50,'Job Number'!$E$2:$E$290,'Line Performance OK'!$A$46),"")</f>
        <v/>
      </c>
      <c r="T50" s="8" t="str">
        <f>IFERROR($C$46/SUMIFS('Job Number'!#REF!,'Job Number'!$A$2:$A$290,'Line Performance OK'!T$1,'Job Number'!$B$2:$B$290,'Line Performance OK'!$C50,'Job Number'!$E$2:$E$290,'Line Performance OK'!$A$46),"")</f>
        <v/>
      </c>
      <c r="U50" s="8" t="str">
        <f>IFERROR($C$46/SUMIFS('Job Number'!#REF!,'Job Number'!$A$2:$A$290,'Line Performance OK'!U$1,'Job Number'!$B$2:$B$290,'Line Performance OK'!$C50,'Job Number'!$E$2:$E$290,'Line Performance OK'!$A$46),"")</f>
        <v/>
      </c>
      <c r="V50" s="8" t="str">
        <f>IFERROR($C$46/SUMIFS('Job Number'!#REF!,'Job Number'!$A$2:$A$290,'Line Performance OK'!V$1,'Job Number'!$B$2:$B$290,'Line Performance OK'!$C50,'Job Number'!$E$2:$E$290,'Line Performance OK'!$A$46),"")</f>
        <v/>
      </c>
      <c r="W50" s="8" t="str">
        <f>IFERROR($C$46/SUMIFS('Job Number'!#REF!,'Job Number'!$A$2:$A$290,'Line Performance OK'!W$1,'Job Number'!$B$2:$B$290,'Line Performance OK'!$C50,'Job Number'!$E$2:$E$290,'Line Performance OK'!$A$46),"")</f>
        <v/>
      </c>
      <c r="X50" s="8" t="str">
        <f>IFERROR($C$46/SUMIFS('Job Number'!#REF!,'Job Number'!$A$2:$A$290,'Line Performance OK'!X$1,'Job Number'!$B$2:$B$290,'Line Performance OK'!$C50,'Job Number'!$E$2:$E$290,'Line Performance OK'!$A$46),"")</f>
        <v/>
      </c>
      <c r="Y50" s="8" t="str">
        <f>IFERROR($C$46/SUMIFS('Job Number'!#REF!,'Job Number'!$A$2:$A$290,'Line Performance OK'!Y$1,'Job Number'!$B$2:$B$290,'Line Performance OK'!$C50,'Job Number'!$E$2:$E$290,'Line Performance OK'!$A$46),"")</f>
        <v/>
      </c>
      <c r="Z50" s="8" t="str">
        <f>IFERROR($C$46/SUMIFS('Job Number'!#REF!,'Job Number'!$A$2:$A$290,'Line Performance OK'!Z$1,'Job Number'!$B$2:$B$290,'Line Performance OK'!$C50,'Job Number'!$E$2:$E$290,'Line Performance OK'!$A$46),"")</f>
        <v/>
      </c>
      <c r="AA50" s="8" t="str">
        <f>IFERROR($C$46/SUMIFS('Job Number'!#REF!,'Job Number'!$A$2:$A$290,'Line Performance OK'!AA$1,'Job Number'!$B$2:$B$290,'Line Performance OK'!$C50,'Job Number'!$E$2:$E$290,'Line Performance OK'!$A$46),"")</f>
        <v/>
      </c>
      <c r="AB50" s="8" t="str">
        <f>IFERROR($C$46/SUMIFS('Job Number'!#REF!,'Job Number'!$A$2:$A$290,'Line Performance OK'!AB$1,'Job Number'!$B$2:$B$290,'Line Performance OK'!$C50,'Job Number'!$E$2:$E$290,'Line Performance OK'!$A$46),"")</f>
        <v/>
      </c>
      <c r="AC50" s="8" t="str">
        <f>IFERROR($C$46/SUMIFS('Job Number'!#REF!,'Job Number'!$A$2:$A$290,'Line Performance OK'!AC$1,'Job Number'!$B$2:$B$290,'Line Performance OK'!$C50,'Job Number'!$E$2:$E$290,'Line Performance OK'!$A$46),"")</f>
        <v/>
      </c>
      <c r="AD50" s="8" t="str">
        <f>IFERROR($C$46/SUMIFS('Job Number'!#REF!,'Job Number'!$A$2:$A$290,'Line Performance OK'!AD$1,'Job Number'!$B$2:$B$290,'Line Performance OK'!$C50,'Job Number'!$E$2:$E$290,'Line Performance OK'!$A$46),"")</f>
        <v/>
      </c>
      <c r="AE50" s="8" t="str">
        <f>IFERROR($C$46/SUMIFS('Job Number'!#REF!,'Job Number'!$A$2:$A$290,'Line Performance OK'!AE$1,'Job Number'!$B$2:$B$290,'Line Performance OK'!$C50,'Job Number'!$E$2:$E$290,'Line Performance OK'!$A$46),"")</f>
        <v/>
      </c>
      <c r="AF50" s="8" t="str">
        <f>IFERROR($C$46/SUMIFS('Job Number'!#REF!,'Job Number'!$A$2:$A$290,'Line Performance OK'!AF$1,'Job Number'!$B$2:$B$290,'Line Performance OK'!$C50,'Job Number'!$E$2:$E$290,'Line Performance OK'!$A$46),"")</f>
        <v/>
      </c>
      <c r="AG50" s="8" t="str">
        <f>IFERROR($C$46/SUMIFS('Job Number'!#REF!,'Job Number'!$A$2:$A$290,'Line Performance OK'!AG$1,'Job Number'!$B$2:$B$290,'Line Performance OK'!$C50,'Job Number'!$E$2:$E$290,'Line Performance OK'!$A$46),"")</f>
        <v/>
      </c>
      <c r="AH50" s="8" t="str">
        <f>IFERROR($C$46/SUMIFS('Job Number'!#REF!,'Job Number'!$A$2:$A$290,'Line Performance OK'!AH$1,'Job Number'!$B$2:$B$290,'Line Performance OK'!$C50,'Job Number'!$E$2:$E$290,'Line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Number'!$A$2:$A$290,'Line Performance OK'!D$1,'Job Number'!$B$2:$B$290,'Line Performance OK'!$C53,'Job Number'!$E$2:$E$290,'Line Performance OK'!$A$52),"")</f>
        <v/>
      </c>
      <c r="E53" s="8" t="str">
        <f>IFERROR($C$52/SUMIFS('Job Number'!#REF!,'Job Number'!$A$2:$A$290,'Line Performance OK'!E$1,'Job Number'!$B$2:$B$290,'Line Performance OK'!$C53,'Job Number'!$E$2:$E$290,'Line Performance OK'!$A$52),"")</f>
        <v/>
      </c>
      <c r="F53" s="8">
        <v>1.0912698412698412</v>
      </c>
      <c r="G53" s="8" t="str">
        <f>IFERROR($C$52/SUMIFS('Job Number'!#REF!,'Job Number'!$A$2:$A$290,'Line Performance OK'!G$1,'Job Number'!$B$2:$B$290,'Line Performance OK'!$C53,'Job Number'!$E$2:$E$290,'Line Performance OK'!$A$52),"")</f>
        <v/>
      </c>
      <c r="H53" s="8" t="str">
        <f>IFERROR($C$52/SUMIFS('Job Number'!#REF!,'Job Number'!$A$2:$A$290,'Line Performance OK'!H$1,'Job Number'!$B$2:$B$290,'Line Performance OK'!$C53,'Job Number'!$E$2:$E$290,'Line Performance OK'!$A$52),"")</f>
        <v/>
      </c>
      <c r="I53" s="8" t="str">
        <f>IFERROR($C$52/SUMIFS('Job Number'!#REF!,'Job Number'!$A$2:$A$290,'Line Performance OK'!I$1,'Job Number'!$B$2:$B$290,'Line Performance OK'!$C53,'Job Number'!$E$2:$E$290,'Line Performance OK'!$A$52),"")</f>
        <v/>
      </c>
      <c r="J53" s="8" t="str">
        <f>IFERROR($C$52/SUMIFS('Job Number'!#REF!,'Job Number'!$A$2:$A$290,'Line Performance OK'!J$1,'Job Number'!$B$2:$B$290,'Line Performance OK'!$C53,'Job Number'!$E$2:$E$290,'Line Performance OK'!$A$52),"")</f>
        <v/>
      </c>
      <c r="K53" s="8" t="str">
        <f>IFERROR($C$52/SUMIFS('Job Number'!#REF!,'Job Number'!$A$2:$A$290,'Line Performance OK'!K$1,'Job Number'!$B$2:$B$290,'Line Performance OK'!$C53,'Job Number'!$E$2:$E$290,'Line Performance OK'!$A$52),"")</f>
        <v/>
      </c>
      <c r="L53" s="8" t="str">
        <f>IFERROR($C$52/SUMIFS('Job Number'!#REF!,'Job Number'!$A$2:$A$290,'Line Performance OK'!L$1,'Job Number'!$B$2:$B$290,'Line Performance OK'!$C53,'Job Number'!$E$2:$E$290,'Line Performance OK'!$A$52),"")</f>
        <v/>
      </c>
      <c r="M53" s="8" t="str">
        <f>IFERROR($C$52/SUMIFS('Job Number'!#REF!,'Job Number'!$A$2:$A$290,'Line Performance OK'!M$1,'Job Number'!$B$2:$B$290,'Line Performance OK'!$C53,'Job Number'!$E$2:$E$290,'Line Performance OK'!$A$52),"")</f>
        <v/>
      </c>
      <c r="N53" s="8" t="str">
        <f>IFERROR($C$52/SUMIFS('Job Number'!#REF!,'Job Number'!$A$2:$A$290,'Line Performance OK'!N$1,'Job Number'!$B$2:$B$290,'Line Performance OK'!$C53,'Job Number'!$E$2:$E$290,'Line Performance OK'!$A$52),"")</f>
        <v/>
      </c>
      <c r="O53" s="8">
        <v>0.67</v>
      </c>
      <c r="P53" s="8" t="str">
        <f>IFERROR($C$52/SUMIFS('Job Number'!#REF!,'Job Number'!$A$2:$A$290,'Line Performance OK'!P$1,'Job Number'!$B$2:$B$290,'Line Performance OK'!$C53,'Job Number'!$E$2:$E$290,'Line Performance OK'!$A$52),"")</f>
        <v/>
      </c>
      <c r="Q53" s="8" t="str">
        <f>IFERROR($C$52/SUMIFS('Job Number'!#REF!,'Job Number'!$A$2:$A$290,'Line Performance OK'!Q$1,'Job Number'!$B$2:$B$290,'Line Performance OK'!$C53,'Job Number'!$E$2:$E$290,'Line Performance OK'!$A$52),"")</f>
        <v/>
      </c>
      <c r="R53" s="8" t="str">
        <f>IFERROR($C$52/SUMIFS('Job Number'!#REF!,'Job Number'!$A$2:$A$290,'Line Performance OK'!R$1,'Job Number'!$B$2:$B$290,'Line Performance OK'!$C53,'Job Number'!$E$2:$E$290,'Line Performance OK'!$A$52),"")</f>
        <v/>
      </c>
      <c r="S53" s="8" t="str">
        <f>IFERROR($C$52/SUMIFS('Job Number'!#REF!,'Job Number'!$A$2:$A$290,'Line Performance OK'!S$1,'Job Number'!$B$2:$B$290,'Line Performance OK'!$C53,'Job Number'!$E$2:$E$290,'Line Performance OK'!$A$52),"")</f>
        <v/>
      </c>
      <c r="T53" s="8" t="str">
        <f>IFERROR($C$52/SUMIFS('Job Number'!#REF!,'Job Number'!$A$2:$A$290,'Line Performance OK'!T$1,'Job Number'!$B$2:$B$290,'Line Performance OK'!$C53,'Job Number'!$E$2:$E$290,'Line Performance OK'!$A$52),"")</f>
        <v/>
      </c>
      <c r="U53" s="8" t="str">
        <f>IFERROR($C$52/SUMIFS('Job Number'!#REF!,'Job Number'!$A$2:$A$290,'Line Performance OK'!U$1,'Job Number'!$B$2:$B$290,'Line Performance OK'!$C53,'Job Number'!$E$2:$E$290,'Line Performance OK'!$A$52),"")</f>
        <v/>
      </c>
      <c r="V53" s="8" t="str">
        <f>IFERROR($C$52/SUMIFS('Job Number'!#REF!,'Job Number'!$A$2:$A$290,'Line Performance OK'!V$1,'Job Number'!$B$2:$B$290,'Line Performance OK'!$C53,'Job Number'!$E$2:$E$290,'Line Performance OK'!$A$52),"")</f>
        <v/>
      </c>
      <c r="W53" s="8" t="str">
        <f>IFERROR($C$52/SUMIFS('Job Number'!#REF!,'Job Number'!$A$2:$A$290,'Line Performance OK'!W$1,'Job Number'!$B$2:$B$290,'Line Performance OK'!$C53,'Job Number'!$E$2:$E$290,'Line Performance OK'!$A$52),"")</f>
        <v/>
      </c>
      <c r="X53" s="8" t="str">
        <f>IFERROR($C$52/SUMIFS('Job Number'!#REF!,'Job Number'!$A$2:$A$290,'Line Performance OK'!X$1,'Job Number'!$B$2:$B$290,'Line Performance OK'!$C53,'Job Number'!$E$2:$E$290,'Line Performance OK'!$A$52),"")</f>
        <v/>
      </c>
      <c r="Y53" s="8" t="str">
        <f>IFERROR($C$52/SUMIFS('Job Number'!#REF!,'Job Number'!$A$2:$A$290,'Line Performance OK'!Y$1,'Job Number'!$B$2:$B$290,'Line Performance OK'!$C53,'Job Number'!$E$2:$E$290,'Line Performance OK'!$A$52),"")</f>
        <v/>
      </c>
      <c r="Z53" s="8" t="str">
        <f>IFERROR($C$52/SUMIFS('Job Number'!#REF!,'Job Number'!$A$2:$A$290,'Line Performance OK'!Z$1,'Job Number'!$B$2:$B$290,'Line Performance OK'!$C53,'Job Number'!$E$2:$E$290,'Line Performance OK'!$A$52),"")</f>
        <v/>
      </c>
      <c r="AA53" s="8" t="str">
        <f>IFERROR($C$52/SUMIFS('Job Number'!#REF!,'Job Number'!$A$2:$A$290,'Line Performance OK'!AA$1,'Job Number'!$B$2:$B$290,'Line Performance OK'!$C53,'Job Number'!$E$2:$E$290,'Line Performance OK'!$A$52),"")</f>
        <v/>
      </c>
      <c r="AB53" s="8" t="str">
        <f>IFERROR($C$52/SUMIFS('Job Number'!#REF!,'Job Number'!$A$2:$A$290,'Line Performance OK'!AB$1,'Job Number'!$B$2:$B$290,'Line Performance OK'!$C53,'Job Number'!$E$2:$E$290,'Line Performance OK'!$A$52),"")</f>
        <v/>
      </c>
      <c r="AC53" s="8" t="str">
        <f>IFERROR($C$52/SUMIFS('Job Number'!#REF!,'Job Number'!$A$2:$A$290,'Line Performance OK'!AC$1,'Job Number'!$B$2:$B$290,'Line Performance OK'!$C53,'Job Number'!$E$2:$E$290,'Line Performance OK'!$A$52),"")</f>
        <v/>
      </c>
      <c r="AD53" s="8" t="str">
        <f>IFERROR($C$52/SUMIFS('Job Number'!#REF!,'Job Number'!$A$2:$A$290,'Line Performance OK'!AD$1,'Job Number'!$B$2:$B$290,'Line Performance OK'!$C53,'Job Number'!$E$2:$E$290,'Line Performance OK'!$A$52),"")</f>
        <v/>
      </c>
      <c r="AE53" s="8" t="str">
        <f>IFERROR($C$52/SUMIFS('Job Number'!#REF!,'Job Number'!$A$2:$A$290,'Line Performance OK'!AE$1,'Job Number'!$B$2:$B$290,'Line Performance OK'!$C53,'Job Number'!$E$2:$E$290,'Line Performance OK'!$A$52),"")</f>
        <v/>
      </c>
      <c r="AF53" s="8" t="str">
        <f>IFERROR($C$52/SUMIFS('Job Number'!#REF!,'Job Number'!$A$2:$A$290,'Line Performance OK'!AF$1,'Job Number'!$B$2:$B$290,'Line Performance OK'!$C53,'Job Number'!$E$2:$E$290,'Line Performance OK'!$A$52),"")</f>
        <v/>
      </c>
      <c r="AG53" s="8" t="str">
        <f>IFERROR($C$52/SUMIFS('Job Number'!#REF!,'Job Number'!$A$2:$A$290,'Line Performance OK'!AG$1,'Job Number'!$B$2:$B$290,'Line Performance OK'!$C53,'Job Number'!$E$2:$E$290,'Line Performance OK'!$A$52),"")</f>
        <v/>
      </c>
      <c r="AH53" s="8" t="str">
        <f>IFERROR($C$52/SUMIFS('Job Number'!#REF!,'Job Number'!$A$2:$A$290,'Line Performance OK'!AH$1,'Job Number'!$B$2:$B$290,'Line Performance OK'!$C53,'Job Number'!$E$2:$E$290,'Line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Number'!$A$2:$A$290,'Line Performance OK'!D$1,'Job Number'!$B$2:$B$290,'Line Performance OK'!$C56,'Job Number'!$E$2:$E$290,'Line Performance OK'!$A$55),"")</f>
        <v/>
      </c>
      <c r="E56" s="8" t="str">
        <f>IFERROR($C$55/SUMIFS('Job Number'!#REF!,'Job Number'!$A$2:$A$290,'Line Performance OK'!E$1,'Job Number'!$B$2:$B$290,'Line Performance OK'!$C56,'Job Number'!$E$2:$E$290,'Line Performance OK'!$A$55),"")</f>
        <v/>
      </c>
      <c r="F56" s="8">
        <v>0.46875</v>
      </c>
      <c r="G56" s="8" t="str">
        <f>IFERROR($C$55/SUMIFS('Job Number'!#REF!,'Job Number'!$A$2:$A$290,'Line Performance OK'!G$1,'Job Number'!$B$2:$B$290,'Line Performance OK'!$C56,'Job Number'!$E$2:$E$290,'Line Performance OK'!$A$55),"")</f>
        <v/>
      </c>
      <c r="H56" s="8" t="str">
        <f>IFERROR($C$55/SUMIFS('Job Number'!#REF!,'Job Number'!$A$2:$A$290,'Line Performance OK'!H$1,'Job Number'!$B$2:$B$290,'Line Performance OK'!$C56,'Job Number'!$E$2:$E$290,'Line Performance OK'!$A$55),"")</f>
        <v/>
      </c>
      <c r="I56" s="8" t="str">
        <f>IFERROR($C$55/SUMIFS('Job Number'!#REF!,'Job Number'!$A$2:$A$290,'Line Performance OK'!I$1,'Job Number'!$B$2:$B$290,'Line Performance OK'!$C56,'Job Number'!$E$2:$E$290,'Line Performance OK'!$A$55),"")</f>
        <v/>
      </c>
      <c r="J56" s="8" t="str">
        <f>IFERROR($C$55/SUMIFS('Job Number'!#REF!,'Job Number'!$A$2:$A$290,'Line Performance OK'!J$1,'Job Number'!$B$2:$B$290,'Line Performance OK'!$C56,'Job Number'!$E$2:$E$290,'Line Performance OK'!$A$55),"")</f>
        <v/>
      </c>
      <c r="K56" s="8" t="str">
        <f>IFERROR($C$55/SUMIFS('Job Number'!#REF!,'Job Number'!$A$2:$A$290,'Line Performance OK'!K$1,'Job Number'!$B$2:$B$290,'Line Performance OK'!$C56,'Job Number'!$E$2:$E$290,'Line Performance OK'!$A$55),"")</f>
        <v/>
      </c>
      <c r="L56" s="8" t="str">
        <f>IFERROR($C$55/SUMIFS('Job Number'!#REF!,'Job Number'!$A$2:$A$290,'Line Performance OK'!L$1,'Job Number'!$B$2:$B$290,'Line Performance OK'!$C56,'Job Number'!$E$2:$E$290,'Line Performance OK'!$A$55),"")</f>
        <v/>
      </c>
      <c r="M56" s="8" t="str">
        <f>IFERROR($C$55/SUMIFS('Job Number'!#REF!,'Job Number'!$A$2:$A$290,'Line Performance OK'!M$1,'Job Number'!$B$2:$B$290,'Line Performance OK'!$C56,'Job Number'!$E$2:$E$290,'Line Performance OK'!$A$55),"")</f>
        <v/>
      </c>
      <c r="N56" s="8" t="str">
        <f>IFERROR($C$55/SUMIFS('Job Number'!#REF!,'Job Number'!$A$2:$A$290,'Line Performance OK'!N$1,'Job Number'!$B$2:$B$290,'Line Performance OK'!$C56,'Job Number'!$E$2:$E$290,'Line Performance OK'!$A$55),"")</f>
        <v/>
      </c>
      <c r="O56" s="8" t="str">
        <f>IFERROR($C$55/SUMIFS('Job Number'!#REF!,'Job Number'!$A$2:$A$290,'Line Performance OK'!O$1,'Job Number'!$B$2:$B$290,'Line Performance OK'!$C56,'Job Number'!$E$2:$E$290,'Line Performance OK'!$A$55),"")</f>
        <v/>
      </c>
      <c r="P56" s="8" t="str">
        <f>IFERROR($C$55/SUMIFS('Job Number'!#REF!,'Job Number'!$A$2:$A$290,'Line Performance OK'!P$1,'Job Number'!$B$2:$B$290,'Line Performance OK'!$C56,'Job Number'!$E$2:$E$290,'Line Performance OK'!$A$55),"")</f>
        <v/>
      </c>
      <c r="Q56" s="8" t="str">
        <f>IFERROR($C$55/SUMIFS('Job Number'!#REF!,'Job Number'!$A$2:$A$290,'Line Performance OK'!Q$1,'Job Number'!$B$2:$B$290,'Line Performance OK'!$C56,'Job Number'!$E$2:$E$290,'Line Performance OK'!$A$55),"")</f>
        <v/>
      </c>
      <c r="R56" s="8" t="str">
        <f>IFERROR($C$55/SUMIFS('Job Number'!#REF!,'Job Number'!$A$2:$A$290,'Line Performance OK'!R$1,'Job Number'!$B$2:$B$290,'Line Performance OK'!$C56,'Job Number'!$E$2:$E$290,'Line Performance OK'!$A$55),"")</f>
        <v/>
      </c>
      <c r="S56" s="8" t="str">
        <f>IFERROR($C$55/SUMIFS('Job Number'!#REF!,'Job Number'!$A$2:$A$290,'Line Performance OK'!S$1,'Job Number'!$B$2:$B$290,'Line Performance OK'!$C56,'Job Number'!$E$2:$E$290,'Line Performance OK'!$A$55),"")</f>
        <v/>
      </c>
      <c r="T56" s="8" t="str">
        <f>IFERROR($C$55/SUMIFS('Job Number'!#REF!,'Job Number'!$A$2:$A$290,'Line Performance OK'!T$1,'Job Number'!$B$2:$B$290,'Line Performance OK'!$C56,'Job Number'!$E$2:$E$290,'Line Performance OK'!$A$55),"")</f>
        <v/>
      </c>
      <c r="U56" s="8" t="str">
        <f>IFERROR($C$55/SUMIFS('Job Number'!#REF!,'Job Number'!$A$2:$A$290,'Line Performance OK'!U$1,'Job Number'!$B$2:$B$290,'Line Performance OK'!$C56,'Job Number'!$E$2:$E$290,'Line Performance OK'!$A$55),"")</f>
        <v/>
      </c>
      <c r="V56" s="8" t="str">
        <f>IFERROR($C$55/SUMIFS('Job Number'!#REF!,'Job Number'!$A$2:$A$290,'Line Performance OK'!V$1,'Job Number'!$B$2:$B$290,'Line Performance OK'!$C56,'Job Number'!$E$2:$E$290,'Line Performance OK'!$A$55),"")</f>
        <v/>
      </c>
      <c r="W56" s="8" t="str">
        <f>IFERROR($C$55/SUMIFS('Job Number'!#REF!,'Job Number'!$A$2:$A$290,'Line Performance OK'!W$1,'Job Number'!$B$2:$B$290,'Line Performance OK'!$C56,'Job Number'!$E$2:$E$290,'Line Performance OK'!$A$55),"")</f>
        <v/>
      </c>
      <c r="X56" s="8" t="str">
        <f>IFERROR($C$55/SUMIFS('Job Number'!#REF!,'Job Number'!$A$2:$A$290,'Line Performance OK'!X$1,'Job Number'!$B$2:$B$290,'Line Performance OK'!$C56,'Job Number'!$E$2:$E$290,'Line Performance OK'!$A$55),"")</f>
        <v/>
      </c>
      <c r="Y56" s="8" t="str">
        <f>IFERROR($C$55/SUMIFS('Job Number'!#REF!,'Job Number'!$A$2:$A$290,'Line Performance OK'!Y$1,'Job Number'!$B$2:$B$290,'Line Performance OK'!$C56,'Job Number'!$E$2:$E$290,'Line Performance OK'!$A$55),"")</f>
        <v/>
      </c>
      <c r="Z56" s="8" t="str">
        <f>IFERROR($C$55/SUMIFS('Job Number'!#REF!,'Job Number'!$A$2:$A$290,'Line Performance OK'!Z$1,'Job Number'!$B$2:$B$290,'Line Performance OK'!$C56,'Job Number'!$E$2:$E$290,'Line Performance OK'!$A$55),"")</f>
        <v/>
      </c>
      <c r="AA56" s="8" t="str">
        <f>IFERROR($C$55/SUMIFS('Job Number'!#REF!,'Job Number'!$A$2:$A$290,'Line Performance OK'!AA$1,'Job Number'!$B$2:$B$290,'Line Performance OK'!$C56,'Job Number'!$E$2:$E$290,'Line Performance OK'!$A$55),"")</f>
        <v/>
      </c>
      <c r="AB56" s="8" t="str">
        <f>IFERROR($C$55/SUMIFS('Job Number'!#REF!,'Job Number'!$A$2:$A$290,'Line Performance OK'!AB$1,'Job Number'!$B$2:$B$290,'Line Performance OK'!$C56,'Job Number'!$E$2:$E$290,'Line Performance OK'!$A$55),"")</f>
        <v/>
      </c>
      <c r="AC56" s="8" t="str">
        <f>IFERROR($C$55/SUMIFS('Job Number'!#REF!,'Job Number'!$A$2:$A$290,'Line Performance OK'!AC$1,'Job Number'!$B$2:$B$290,'Line Performance OK'!$C56,'Job Number'!$E$2:$E$290,'Line Performance OK'!$A$55),"")</f>
        <v/>
      </c>
      <c r="AD56" s="8" t="str">
        <f>IFERROR($C$55/SUMIFS('Job Number'!#REF!,'Job Number'!$A$2:$A$290,'Line Performance OK'!AD$1,'Job Number'!$B$2:$B$290,'Line Performance OK'!$C56,'Job Number'!$E$2:$E$290,'Line Performance OK'!$A$55),"")</f>
        <v/>
      </c>
      <c r="AE56" s="8" t="str">
        <f>IFERROR($C$55/SUMIFS('Job Number'!#REF!,'Job Number'!$A$2:$A$290,'Line Performance OK'!AE$1,'Job Number'!$B$2:$B$290,'Line Performance OK'!$C56,'Job Number'!$E$2:$E$290,'Line Performance OK'!$A$55),"")</f>
        <v/>
      </c>
      <c r="AF56" s="8" t="str">
        <f>IFERROR($C$55/SUMIFS('Job Number'!#REF!,'Job Number'!$A$2:$A$290,'Line Performance OK'!AF$1,'Job Number'!$B$2:$B$290,'Line Performance OK'!$C56,'Job Number'!$E$2:$E$290,'Line Performance OK'!$A$55),"")</f>
        <v/>
      </c>
      <c r="AG56" s="8" t="str">
        <f>IFERROR($C$55/SUMIFS('Job Number'!#REF!,'Job Number'!$A$2:$A$290,'Line Performance OK'!AG$1,'Job Number'!$B$2:$B$290,'Line Performance OK'!$C56,'Job Number'!$E$2:$E$290,'Line Performance OK'!$A$55),"")</f>
        <v/>
      </c>
      <c r="AH56" s="8" t="str">
        <f>IFERROR($C$55/SUMIFS('Job Number'!#REF!,'Job Number'!$A$2:$A$290,'Line Performance OK'!AH$1,'Job Number'!$B$2:$B$290,'Line Performance OK'!$C56,'Job Number'!$E$2:$E$290,'Line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Number'!$A$2:$A$290,'Line Performance OK'!D$1,'Job Number'!$B$2:$B$290,'Line Performance OK'!$C59,'Job Number'!$E$2:$E$290,'Line Performance OK'!$A$58),"")</f>
        <v/>
      </c>
      <c r="E59" s="8" t="str">
        <f>IFERROR($C$58/SUMIFS('Job Number'!#REF!,'Job Number'!$A$2:$A$290,'Line Performance OK'!E$1,'Job Number'!$B$2:$B$290,'Line Performance OK'!$C59,'Job Number'!$E$2:$E$290,'Line Performance OK'!$A$58),"")</f>
        <v/>
      </c>
      <c r="F59" s="8" t="s">
        <v>50</v>
      </c>
      <c r="G59" s="8" t="str">
        <f>IFERROR($C$58/SUMIFS('Job Number'!#REF!,'Job Number'!$A$2:$A$290,'Line Performance OK'!G$1,'Job Number'!$B$2:$B$290,'Line Performance OK'!$C59,'Job Number'!$E$2:$E$290,'Line Performance OK'!$A$58),"")</f>
        <v/>
      </c>
      <c r="H59" s="8" t="str">
        <f>IFERROR($C$58/SUMIFS('Job Number'!#REF!,'Job Number'!$A$2:$A$290,'Line Performance OK'!H$1,'Job Number'!$B$2:$B$290,'Line Performance OK'!$C59,'Job Number'!$E$2:$E$290,'Line Performance OK'!$A$58),"")</f>
        <v/>
      </c>
      <c r="I59" s="8" t="str">
        <f>IFERROR($C$58/SUMIFS('Job Number'!#REF!,'Job Number'!$A$2:$A$290,'Line Performance OK'!I$1,'Job Number'!$B$2:$B$290,'Line Performance OK'!$C59,'Job Number'!$E$2:$E$290,'Line Performance OK'!$A$58),"")</f>
        <v/>
      </c>
      <c r="J59" s="8" t="str">
        <f>IFERROR($C$58/SUMIFS('Job Number'!#REF!,'Job Number'!$A$2:$A$290,'Line Performance OK'!J$1,'Job Number'!$B$2:$B$290,'Line Performance OK'!$C59,'Job Number'!$E$2:$E$290,'Line Performance OK'!$A$58),"")</f>
        <v/>
      </c>
      <c r="K59" s="8" t="str">
        <f>IFERROR($C$58/SUMIFS('Job Number'!#REF!,'Job Number'!$A$2:$A$290,'Line Performance OK'!K$1,'Job Number'!$B$2:$B$290,'Line Performance OK'!$C59,'Job Number'!$E$2:$E$290,'Line Performance OK'!$A$58),"")</f>
        <v/>
      </c>
      <c r="L59" s="8" t="str">
        <f>IFERROR($C$58/SUMIFS('Job Number'!#REF!,'Job Number'!$A$2:$A$290,'Line Performance OK'!L$1,'Job Number'!$B$2:$B$290,'Line Performance OK'!$C59,'Job Number'!$E$2:$E$290,'Line Performance OK'!$A$58),"")</f>
        <v/>
      </c>
      <c r="M59" s="8" t="str">
        <f>IFERROR($C$58/SUMIFS('Job Number'!#REF!,'Job Number'!$A$2:$A$290,'Line Performance OK'!M$1,'Job Number'!$B$2:$B$290,'Line Performance OK'!$C59,'Job Number'!$E$2:$E$290,'Line Performance OK'!$A$58),"")</f>
        <v/>
      </c>
      <c r="N59" s="8" t="str">
        <f>IFERROR($C$58/SUMIFS('Job Number'!#REF!,'Job Number'!$A$2:$A$290,'Line Performance OK'!N$1,'Job Number'!$B$2:$B$290,'Line Performance OK'!$C59,'Job Number'!$E$2:$E$290,'Line Performance OK'!$A$58),"")</f>
        <v/>
      </c>
      <c r="O59" s="8" t="str">
        <f>IFERROR($C$58/SUMIFS('Job Number'!#REF!,'Job Number'!$A$2:$A$290,'Line Performance OK'!O$1,'Job Number'!$B$2:$B$290,'Line Performance OK'!$C59,'Job Number'!$E$2:$E$290,'Line Performance OK'!$A$58),"")</f>
        <v/>
      </c>
      <c r="P59" s="8" t="str">
        <f>IFERROR($C$58/SUMIFS('Job Number'!#REF!,'Job Number'!$A$2:$A$290,'Line Performance OK'!P$1,'Job Number'!$B$2:$B$290,'Line Performance OK'!$C59,'Job Number'!$E$2:$E$290,'Line Performance OK'!$A$58),"")</f>
        <v/>
      </c>
      <c r="Q59" s="8" t="str">
        <f>IFERROR($C$58/SUMIFS('Job Number'!#REF!,'Job Number'!$A$2:$A$290,'Line Performance OK'!Q$1,'Job Number'!$B$2:$B$290,'Line Performance OK'!$C59,'Job Number'!$E$2:$E$290,'Line Performance OK'!$A$58),"")</f>
        <v/>
      </c>
      <c r="R59" s="8" t="str">
        <f>IFERROR($C$58/SUMIFS('Job Number'!#REF!,'Job Number'!$A$2:$A$290,'Line Performance OK'!R$1,'Job Number'!$B$2:$B$290,'Line Performance OK'!$C59,'Job Number'!$E$2:$E$290,'Line Performance OK'!$A$58),"")</f>
        <v/>
      </c>
      <c r="S59" s="8" t="str">
        <f>IFERROR($C$58/SUMIFS('Job Number'!#REF!,'Job Number'!$A$2:$A$290,'Line Performance OK'!S$1,'Job Number'!$B$2:$B$290,'Line Performance OK'!$C59,'Job Number'!$E$2:$E$290,'Line Performance OK'!$A$58),"")</f>
        <v/>
      </c>
      <c r="T59" s="8" t="str">
        <f>IFERROR($C$58/SUMIFS('Job Number'!#REF!,'Job Number'!$A$2:$A$290,'Line Performance OK'!T$1,'Job Number'!$B$2:$B$290,'Line Performance OK'!$C59,'Job Number'!$E$2:$E$290,'Line Performance OK'!$A$58),"")</f>
        <v/>
      </c>
      <c r="U59" s="8" t="str">
        <f>IFERROR($C$58/SUMIFS('Job Number'!#REF!,'Job Number'!$A$2:$A$290,'Line Performance OK'!U$1,'Job Number'!$B$2:$B$290,'Line Performance OK'!$C59,'Job Number'!$E$2:$E$290,'Line Performance OK'!$A$58),"")</f>
        <v/>
      </c>
      <c r="V59" s="8" t="str">
        <f>IFERROR($C$58/SUMIFS('Job Number'!#REF!,'Job Number'!$A$2:$A$290,'Line Performance OK'!V$1,'Job Number'!$B$2:$B$290,'Line Performance OK'!$C59,'Job Number'!$E$2:$E$290,'Line Performance OK'!$A$58),"")</f>
        <v/>
      </c>
      <c r="W59" s="8" t="str">
        <f>IFERROR($C$58/SUMIFS('Job Number'!#REF!,'Job Number'!$A$2:$A$290,'Line Performance OK'!W$1,'Job Number'!$B$2:$B$290,'Line Performance OK'!$C59,'Job Number'!$E$2:$E$290,'Line Performance OK'!$A$58),"")</f>
        <v/>
      </c>
      <c r="X59" s="8" t="str">
        <f>IFERROR($C$58/SUMIFS('Job Number'!#REF!,'Job Number'!$A$2:$A$290,'Line Performance OK'!X$1,'Job Number'!$B$2:$B$290,'Line Performance OK'!$C59,'Job Number'!$E$2:$E$290,'Line Performance OK'!$A$58),"")</f>
        <v/>
      </c>
      <c r="Y59" s="8" t="str">
        <f>IFERROR($C$58/SUMIFS('Job Number'!#REF!,'Job Number'!$A$2:$A$290,'Line Performance OK'!Y$1,'Job Number'!$B$2:$B$290,'Line Performance OK'!$C59,'Job Number'!$E$2:$E$290,'Line Performance OK'!$A$58),"")</f>
        <v/>
      </c>
      <c r="Z59" s="8" t="str">
        <f>IFERROR($C$58/SUMIFS('Job Number'!#REF!,'Job Number'!$A$2:$A$290,'Line Performance OK'!Z$1,'Job Number'!$B$2:$B$290,'Line Performance OK'!$C59,'Job Number'!$E$2:$E$290,'Line Performance OK'!$A$58),"")</f>
        <v/>
      </c>
      <c r="AA59" s="8" t="str">
        <f>IFERROR($C$58/SUMIFS('Job Number'!#REF!,'Job Number'!$A$2:$A$290,'Line Performance OK'!AA$1,'Job Number'!$B$2:$B$290,'Line Performance OK'!$C59,'Job Number'!$E$2:$E$290,'Line Performance OK'!$A$58),"")</f>
        <v/>
      </c>
      <c r="AB59" s="8" t="str">
        <f>IFERROR($C$58/SUMIFS('Job Number'!#REF!,'Job Number'!$A$2:$A$290,'Line Performance OK'!AB$1,'Job Number'!$B$2:$B$290,'Line Performance OK'!$C59,'Job Number'!$E$2:$E$290,'Line Performance OK'!$A$58),"")</f>
        <v/>
      </c>
      <c r="AC59" s="8" t="str">
        <f>IFERROR($C$58/SUMIFS('Job Number'!#REF!,'Job Number'!$A$2:$A$290,'Line Performance OK'!AC$1,'Job Number'!$B$2:$B$290,'Line Performance OK'!$C59,'Job Number'!$E$2:$E$290,'Line Performance OK'!$A$58),"")</f>
        <v/>
      </c>
      <c r="AD59" s="8" t="str">
        <f>IFERROR($C$58/SUMIFS('Job Number'!#REF!,'Job Number'!$A$2:$A$290,'Line Performance OK'!AD$1,'Job Number'!$B$2:$B$290,'Line Performance OK'!$C59,'Job Number'!$E$2:$E$290,'Line Performance OK'!$A$58),"")</f>
        <v/>
      </c>
      <c r="AE59" s="8" t="str">
        <f>IFERROR($C$58/SUMIFS('Job Number'!#REF!,'Job Number'!$A$2:$A$290,'Line Performance OK'!AE$1,'Job Number'!$B$2:$B$290,'Line Performance OK'!$C59,'Job Number'!$E$2:$E$290,'Line Performance OK'!$A$58),"")</f>
        <v/>
      </c>
      <c r="AF59" s="8" t="str">
        <f>IFERROR($C$58/SUMIFS('Job Number'!#REF!,'Job Number'!$A$2:$A$290,'Line Performance OK'!AF$1,'Job Number'!$B$2:$B$290,'Line Performance OK'!$C59,'Job Number'!$E$2:$E$290,'Line Performance OK'!$A$58),"")</f>
        <v/>
      </c>
      <c r="AG59" s="8" t="str">
        <f>IFERROR($C$58/SUMIFS('Job Number'!#REF!,'Job Number'!$A$2:$A$290,'Line Performance OK'!AG$1,'Job Number'!$B$2:$B$290,'Line Performance OK'!$C59,'Job Number'!$E$2:$E$290,'Line Performance OK'!$A$58),"")</f>
        <v/>
      </c>
      <c r="AH59" s="8" t="str">
        <f>IFERROR($C$58/SUMIFS('Job Number'!#REF!,'Job Number'!$A$2:$A$290,'Line Performance OK'!AH$1,'Job Number'!$B$2:$B$290,'Line Performance OK'!$C59,'Job Number'!$E$2:$E$290,'Line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Number'!$A$2:$A$290,'Line Performance OK'!D$1,'Job Number'!$B$2:$B$290,'Line Performance OK'!$C62,'Job Number'!$E$2:$E$290,'Line Performance OK'!$A$61),"")</f>
        <v/>
      </c>
      <c r="E62" s="8" t="str">
        <f>IFERROR($C$61/SUMIFS('Job Number'!#REF!,'Job Number'!$A$2:$A$290,'Line Performance OK'!E$1,'Job Number'!$B$2:$B$290,'Line Performance OK'!$C62,'Job Number'!$E$2:$E$290,'Line Performance OK'!$A$61),"")</f>
        <v/>
      </c>
      <c r="F62" s="8">
        <v>1.6916959064327486</v>
      </c>
      <c r="G62" s="8" t="str">
        <f>IFERROR($C$61/SUMIFS('Job Number'!#REF!,'Job Number'!$A$2:$A$290,'Line Performance OK'!G$1,'Job Number'!$B$2:$B$290,'Line Performance OK'!$C62,'Job Number'!$E$2:$E$290,'Line Performance OK'!$A$61),"")</f>
        <v/>
      </c>
      <c r="H62" s="8" t="str">
        <f>IFERROR($C$61/SUMIFS('Job Number'!#REF!,'Job Number'!$A$2:$A$290,'Line Performance OK'!H$1,'Job Number'!$B$2:$B$290,'Line Performance OK'!$C62,'Job Number'!$E$2:$E$290,'Line Performance OK'!$A$61),"")</f>
        <v/>
      </c>
      <c r="I62" s="8" t="str">
        <f>IFERROR($C$61/SUMIFS('Job Number'!#REF!,'Job Number'!$A$2:$A$290,'Line Performance OK'!I$1,'Job Number'!$B$2:$B$290,'Line Performance OK'!$C62,'Job Number'!$E$2:$E$290,'Line Performance OK'!$A$61),"")</f>
        <v/>
      </c>
      <c r="J62" s="8" t="str">
        <f>IFERROR($C$61/SUMIFS('Job Number'!#REF!,'Job Number'!$A$2:$A$290,'Line Performance OK'!J$1,'Job Number'!$B$2:$B$290,'Line Performance OK'!$C62,'Job Number'!$E$2:$E$290,'Line Performance OK'!$A$61),"")</f>
        <v/>
      </c>
      <c r="K62" s="8" t="str">
        <f>IFERROR($C$61/SUMIFS('Job Number'!#REF!,'Job Number'!$A$2:$A$290,'Line Performance OK'!K$1,'Job Number'!$B$2:$B$290,'Line Performance OK'!$C62,'Job Number'!$E$2:$E$290,'Line Performance OK'!$A$61),"")</f>
        <v/>
      </c>
      <c r="L62" s="8" t="str">
        <f>IFERROR($C$61/SUMIFS('Job Number'!#REF!,'Job Number'!$A$2:$A$290,'Line Performance OK'!L$1,'Job Number'!$B$2:$B$290,'Line Performance OK'!$C62,'Job Number'!$E$2:$E$290,'Line Performance OK'!$A$61),"")</f>
        <v/>
      </c>
      <c r="M62" s="8" t="str">
        <f>IFERROR($C$61/SUMIFS('Job Number'!#REF!,'Job Number'!$A$2:$A$290,'Line Performance OK'!M$1,'Job Number'!$B$2:$B$290,'Line Performance OK'!$C62,'Job Number'!$E$2:$E$290,'Line Performance OK'!$A$61),"")</f>
        <v/>
      </c>
      <c r="N62" s="8" t="str">
        <f>IFERROR($C$61/SUMIFS('Job Number'!#REF!,'Job Number'!$A$2:$A$290,'Line Performance OK'!N$1,'Job Number'!$B$2:$B$290,'Line Performance OK'!$C62,'Job Number'!$E$2:$E$290,'Line Performance OK'!$A$61),"")</f>
        <v/>
      </c>
      <c r="O62" s="8" t="str">
        <f>IFERROR($C$61/SUMIFS('Job Number'!#REF!,'Job Number'!$A$2:$A$290,'Line Performance OK'!O$1,'Job Number'!$B$2:$B$290,'Line Performance OK'!$C62,'Job Number'!$E$2:$E$290,'Line Performance OK'!$A$61),"")</f>
        <v/>
      </c>
      <c r="P62" s="8" t="str">
        <f>IFERROR($C$61/SUMIFS('Job Number'!#REF!,'Job Number'!$A$2:$A$290,'Line Performance OK'!P$1,'Job Number'!$B$2:$B$290,'Line Performance OK'!$C62,'Job Number'!$E$2:$E$290,'Line Performance OK'!$A$61),"")</f>
        <v/>
      </c>
      <c r="Q62" s="8" t="str">
        <f>IFERROR($C$61/SUMIFS('Job Number'!#REF!,'Job Number'!$A$2:$A$290,'Line Performance OK'!Q$1,'Job Number'!$B$2:$B$290,'Line Performance OK'!$C62,'Job Number'!$E$2:$E$290,'Line Performance OK'!$A$61),"")</f>
        <v/>
      </c>
      <c r="R62" s="8" t="str">
        <f>IFERROR($C$61/SUMIFS('Job Number'!#REF!,'Job Number'!$A$2:$A$290,'Line Performance OK'!R$1,'Job Number'!$B$2:$B$290,'Line Performance OK'!$C62,'Job Number'!$E$2:$E$290,'Line Performance OK'!$A$61),"")</f>
        <v/>
      </c>
      <c r="S62" s="8" t="str">
        <f>IFERROR($C$61/SUMIFS('Job Number'!#REF!,'Job Number'!$A$2:$A$290,'Line Performance OK'!S$1,'Job Number'!$B$2:$B$290,'Line Performance OK'!$C62,'Job Number'!$E$2:$E$290,'Line Performance OK'!$A$61),"")</f>
        <v/>
      </c>
      <c r="T62" s="8" t="str">
        <f>IFERROR($C$61/SUMIFS('Job Number'!#REF!,'Job Number'!$A$2:$A$290,'Line Performance OK'!T$1,'Job Number'!$B$2:$B$290,'Line Performance OK'!$C62,'Job Number'!$E$2:$E$290,'Line Performance OK'!$A$61),"")</f>
        <v/>
      </c>
      <c r="U62" s="8" t="str">
        <f>IFERROR($C$61/SUMIFS('Job Number'!#REF!,'Job Number'!$A$2:$A$290,'Line Performance OK'!U$1,'Job Number'!$B$2:$B$290,'Line Performance OK'!$C62,'Job Number'!$E$2:$E$290,'Line Performance OK'!$A$61),"")</f>
        <v/>
      </c>
      <c r="V62" s="8" t="str">
        <f>IFERROR($C$61/SUMIFS('Job Number'!#REF!,'Job Number'!$A$2:$A$290,'Line Performance OK'!V$1,'Job Number'!$B$2:$B$290,'Line Performance OK'!$C62,'Job Number'!$E$2:$E$290,'Line Performance OK'!$A$61),"")</f>
        <v/>
      </c>
      <c r="W62" s="8" t="str">
        <f>IFERROR($C$61/SUMIFS('Job Number'!#REF!,'Job Number'!$A$2:$A$290,'Line Performance OK'!W$1,'Job Number'!$B$2:$B$290,'Line Performance OK'!$C62,'Job Number'!$E$2:$E$290,'Line Performance OK'!$A$61),"")</f>
        <v/>
      </c>
      <c r="X62" s="8" t="str">
        <f>IFERROR($C$61/SUMIFS('Job Number'!#REF!,'Job Number'!$A$2:$A$290,'Line Performance OK'!X$1,'Job Number'!$B$2:$B$290,'Line Performance OK'!$C62,'Job Number'!$E$2:$E$290,'Line Performance OK'!$A$61),"")</f>
        <v/>
      </c>
      <c r="Y62" s="8" t="str">
        <f>IFERROR($C$61/SUMIFS('Job Number'!#REF!,'Job Number'!$A$2:$A$290,'Line Performance OK'!Y$1,'Job Number'!$B$2:$B$290,'Line Performance OK'!$C62,'Job Number'!$E$2:$E$290,'Line Performance OK'!$A$61),"")</f>
        <v/>
      </c>
      <c r="Z62" s="8" t="str">
        <f>IFERROR($C$61/SUMIFS('Job Number'!#REF!,'Job Number'!$A$2:$A$290,'Line Performance OK'!Z$1,'Job Number'!$B$2:$B$290,'Line Performance OK'!$C62,'Job Number'!$E$2:$E$290,'Line Performance OK'!$A$61),"")</f>
        <v/>
      </c>
      <c r="AA62" s="8" t="str">
        <f>IFERROR($C$61/SUMIFS('Job Number'!#REF!,'Job Number'!$A$2:$A$290,'Line Performance OK'!AA$1,'Job Number'!$B$2:$B$290,'Line Performance OK'!$C62,'Job Number'!$E$2:$E$290,'Line Performance OK'!$A$61),"")</f>
        <v/>
      </c>
      <c r="AB62" s="8" t="str">
        <f>IFERROR($C$61/SUMIFS('Job Number'!#REF!,'Job Number'!$A$2:$A$290,'Line Performance OK'!AB$1,'Job Number'!$B$2:$B$290,'Line Performance OK'!$C62,'Job Number'!$E$2:$E$290,'Line Performance OK'!$A$61),"")</f>
        <v/>
      </c>
      <c r="AC62" s="8" t="str">
        <f>IFERROR($C$61/SUMIFS('Job Number'!#REF!,'Job Number'!$A$2:$A$290,'Line Performance OK'!AC$1,'Job Number'!$B$2:$B$290,'Line Performance OK'!$C62,'Job Number'!$E$2:$E$290,'Line Performance OK'!$A$61),"")</f>
        <v/>
      </c>
      <c r="AD62" s="8" t="str">
        <f>IFERROR($C$61/SUMIFS('Job Number'!#REF!,'Job Number'!$A$2:$A$290,'Line Performance OK'!AD$1,'Job Number'!$B$2:$B$290,'Line Performance OK'!$C62,'Job Number'!$E$2:$E$290,'Line Performance OK'!$A$61),"")</f>
        <v/>
      </c>
      <c r="AE62" s="8" t="str">
        <f>IFERROR($C$61/SUMIFS('Job Number'!#REF!,'Job Number'!$A$2:$A$290,'Line Performance OK'!AE$1,'Job Number'!$B$2:$B$290,'Line Performance OK'!$C62,'Job Number'!$E$2:$E$290,'Line Performance OK'!$A$61),"")</f>
        <v/>
      </c>
      <c r="AF62" s="8" t="str">
        <f>IFERROR($C$61/SUMIFS('Job Number'!#REF!,'Job Number'!$A$2:$A$290,'Line Performance OK'!AF$1,'Job Number'!$B$2:$B$290,'Line Performance OK'!$C62,'Job Number'!$E$2:$E$290,'Line Performance OK'!$A$61),"")</f>
        <v/>
      </c>
      <c r="AG62" s="8" t="str">
        <f>IFERROR($C$61/SUMIFS('Job Number'!#REF!,'Job Number'!$A$2:$A$290,'Line Performance OK'!AG$1,'Job Number'!$B$2:$B$290,'Line Performance OK'!$C62,'Job Number'!$E$2:$E$290,'Line Performance OK'!$A$61),"")</f>
        <v/>
      </c>
      <c r="AH62" s="8" t="str">
        <f>IFERROR($C$61/SUMIFS('Job Number'!#REF!,'Job Number'!$A$2:$A$290,'Line Performance OK'!AH$1,'Job Number'!$B$2:$B$290,'Line Performance OK'!$C62,'Job Number'!$E$2:$E$290,'Line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Number'!$A$2:$A$290,'Line Performance OK'!D$1,'Job Number'!$B$2:$B$290,'Line Performance OK'!$C65,'Job Number'!$E$2:$E$290,'Line Performance OK'!$A$64),"")</f>
        <v/>
      </c>
      <c r="E65" s="8" t="str">
        <f>IFERROR($C$64/SUMIFS('Job Number'!#REF!,'Job Number'!$A$2:$A$290,'Line Performance OK'!E$1,'Job Number'!$B$2:$B$290,'Line Performance OK'!$C65,'Job Number'!$E$2:$E$290,'Line Performance OK'!$A$64),"")</f>
        <v/>
      </c>
      <c r="F65" s="8">
        <v>0.79365079365079361</v>
      </c>
      <c r="G65" s="8" t="str">
        <f>IFERROR($C$64/SUMIFS('Job Number'!#REF!,'Job Number'!$A$2:$A$290,'Line Performance OK'!G$1,'Job Number'!$B$2:$B$290,'Line Performance OK'!$C65,'Job Number'!$E$2:$E$290,'Line Performance OK'!$A$64),"")</f>
        <v/>
      </c>
      <c r="H65" s="8" t="str">
        <f>IFERROR($C$64/SUMIFS('Job Number'!#REF!,'Job Number'!$A$2:$A$290,'Line Performance OK'!H$1,'Job Number'!$B$2:$B$290,'Line Performance OK'!$C65,'Job Number'!$E$2:$E$290,'Line Performance OK'!$A$64),"")</f>
        <v/>
      </c>
      <c r="I65" s="8" t="str">
        <f>IFERROR($C$64/SUMIFS('Job Number'!#REF!,'Job Number'!$A$2:$A$290,'Line Performance OK'!I$1,'Job Number'!$B$2:$B$290,'Line Performance OK'!$C65,'Job Number'!$E$2:$E$290,'Line Performance OK'!$A$64),"")</f>
        <v/>
      </c>
      <c r="J65" s="8" t="str">
        <f>IFERROR($C$64/SUMIFS('Job Number'!#REF!,'Job Number'!$A$2:$A$290,'Line Performance OK'!J$1,'Job Number'!$B$2:$B$290,'Line Performance OK'!$C65,'Job Number'!$E$2:$E$290,'Line Performance OK'!$A$64),"")</f>
        <v/>
      </c>
      <c r="K65" s="8" t="str">
        <f>IFERROR($C$64/SUMIFS('Job Number'!#REF!,'Job Number'!$A$2:$A$290,'Line Performance OK'!K$1,'Job Number'!$B$2:$B$290,'Line Performance OK'!$C65,'Job Number'!$E$2:$E$290,'Line Performance OK'!$A$64),"")</f>
        <v/>
      </c>
      <c r="L65" s="8" t="str">
        <f>IFERROR($C$64/SUMIFS('Job Number'!#REF!,'Job Number'!$A$2:$A$290,'Line Performance OK'!L$1,'Job Number'!$B$2:$B$290,'Line Performance OK'!$C65,'Job Number'!$E$2:$E$290,'Line Performance OK'!$A$64),"")</f>
        <v/>
      </c>
      <c r="M65" s="8" t="str">
        <f>IFERROR($C$64/SUMIFS('Job Number'!#REF!,'Job Number'!$A$2:$A$290,'Line Performance OK'!M$1,'Job Number'!$B$2:$B$290,'Line Performance OK'!$C65,'Job Number'!$E$2:$E$290,'Line Performance OK'!$A$64),"")</f>
        <v/>
      </c>
      <c r="N65" s="8" t="str">
        <f>IFERROR($C$64/SUMIFS('Job Number'!#REF!,'Job Number'!$A$2:$A$290,'Line Performance OK'!N$1,'Job Number'!$B$2:$B$290,'Line Performance OK'!$C65,'Job Number'!$E$2:$E$290,'Line Performance OK'!$A$64),"")</f>
        <v/>
      </c>
      <c r="O65" s="8" t="str">
        <f>IFERROR($C$64/SUMIFS('Job Number'!#REF!,'Job Number'!$A$2:$A$290,'Line Performance OK'!O$1,'Job Number'!$B$2:$B$290,'Line Performance OK'!$C65,'Job Number'!$E$2:$E$290,'Line Performance OK'!$A$64),"")</f>
        <v/>
      </c>
      <c r="P65" s="8" t="str">
        <f>IFERROR($C$64/SUMIFS('Job Number'!#REF!,'Job Number'!$A$2:$A$290,'Line Performance OK'!P$1,'Job Number'!$B$2:$B$290,'Line Performance OK'!$C65,'Job Number'!$E$2:$E$290,'Line Performance OK'!$A$64),"")</f>
        <v/>
      </c>
      <c r="Q65" s="8" t="str">
        <f>IFERROR($C$64/SUMIFS('Job Number'!#REF!,'Job Number'!$A$2:$A$290,'Line Performance OK'!Q$1,'Job Number'!$B$2:$B$290,'Line Performance OK'!$C65,'Job Number'!$E$2:$E$290,'Line Performance OK'!$A$64),"")</f>
        <v/>
      </c>
      <c r="R65" s="8" t="str">
        <f>IFERROR($C$64/SUMIFS('Job Number'!#REF!,'Job Number'!$A$2:$A$290,'Line Performance OK'!R$1,'Job Number'!$B$2:$B$290,'Line Performance OK'!$C65,'Job Number'!$E$2:$E$290,'Line Performance OK'!$A$64),"")</f>
        <v/>
      </c>
      <c r="S65" s="8" t="str">
        <f>IFERROR($C$64/SUMIFS('Job Number'!#REF!,'Job Number'!$A$2:$A$290,'Line Performance OK'!S$1,'Job Number'!$B$2:$B$290,'Line Performance OK'!$C65,'Job Number'!$E$2:$E$290,'Line Performance OK'!$A$64),"")</f>
        <v/>
      </c>
      <c r="T65" s="8" t="str">
        <f>IFERROR($C$64/SUMIFS('Job Number'!#REF!,'Job Number'!$A$2:$A$290,'Line Performance OK'!T$1,'Job Number'!$B$2:$B$290,'Line Performance OK'!$C65,'Job Number'!$E$2:$E$290,'Line Performance OK'!$A$64),"")</f>
        <v/>
      </c>
      <c r="U65" s="8" t="str">
        <f>IFERROR($C$64/SUMIFS('Job Number'!#REF!,'Job Number'!$A$2:$A$290,'Line Performance OK'!U$1,'Job Number'!$B$2:$B$290,'Line Performance OK'!$C65,'Job Number'!$E$2:$E$290,'Line Performance OK'!$A$64),"")</f>
        <v/>
      </c>
      <c r="V65" s="8" t="str">
        <f>IFERROR($C$64/SUMIFS('Job Number'!#REF!,'Job Number'!$A$2:$A$290,'Line Performance OK'!V$1,'Job Number'!$B$2:$B$290,'Line Performance OK'!$C65,'Job Number'!$E$2:$E$290,'Line Performance OK'!$A$64),"")</f>
        <v/>
      </c>
      <c r="W65" s="8" t="str">
        <f>IFERROR($C$64/SUMIFS('Job Number'!#REF!,'Job Number'!$A$2:$A$290,'Line Performance OK'!W$1,'Job Number'!$B$2:$B$290,'Line Performance OK'!$C65,'Job Number'!$E$2:$E$290,'Line Performance OK'!$A$64),"")</f>
        <v/>
      </c>
      <c r="X65" s="8" t="str">
        <f>IFERROR($C$64/SUMIFS('Job Number'!#REF!,'Job Number'!$A$2:$A$290,'Line Performance OK'!X$1,'Job Number'!$B$2:$B$290,'Line Performance OK'!$C65,'Job Number'!$E$2:$E$290,'Line Performance OK'!$A$64),"")</f>
        <v/>
      </c>
      <c r="Y65" s="8" t="str">
        <f>IFERROR($C$64/SUMIFS('Job Number'!#REF!,'Job Number'!$A$2:$A$290,'Line Performance OK'!Y$1,'Job Number'!$B$2:$B$290,'Line Performance OK'!$C65,'Job Number'!$E$2:$E$290,'Line Performance OK'!$A$64),"")</f>
        <v/>
      </c>
      <c r="Z65" s="8" t="str">
        <f>IFERROR($C$64/SUMIFS('Job Number'!#REF!,'Job Number'!$A$2:$A$290,'Line Performance OK'!Z$1,'Job Number'!$B$2:$B$290,'Line Performance OK'!$C65,'Job Number'!$E$2:$E$290,'Line Performance OK'!$A$64),"")</f>
        <v/>
      </c>
      <c r="AA65" s="8" t="str">
        <f>IFERROR($C$64/SUMIFS('Job Number'!#REF!,'Job Number'!$A$2:$A$290,'Line Performance OK'!AA$1,'Job Number'!$B$2:$B$290,'Line Performance OK'!$C65,'Job Number'!$E$2:$E$290,'Line Performance OK'!$A$64),"")</f>
        <v/>
      </c>
      <c r="AB65" s="8" t="str">
        <f>IFERROR($C$64/SUMIFS('Job Number'!#REF!,'Job Number'!$A$2:$A$290,'Line Performance OK'!AB$1,'Job Number'!$B$2:$B$290,'Line Performance OK'!$C65,'Job Number'!$E$2:$E$290,'Line Performance OK'!$A$64),"")</f>
        <v/>
      </c>
      <c r="AC65" s="8" t="str">
        <f>IFERROR($C$64/SUMIFS('Job Number'!#REF!,'Job Number'!$A$2:$A$290,'Line Performance OK'!AC$1,'Job Number'!$B$2:$B$290,'Line Performance OK'!$C65,'Job Number'!$E$2:$E$290,'Line Performance OK'!$A$64),"")</f>
        <v/>
      </c>
      <c r="AD65" s="8" t="str">
        <f>IFERROR($C$64/SUMIFS('Job Number'!#REF!,'Job Number'!$A$2:$A$290,'Line Performance OK'!AD$1,'Job Number'!$B$2:$B$290,'Line Performance OK'!$C65,'Job Number'!$E$2:$E$290,'Line Performance OK'!$A$64),"")</f>
        <v/>
      </c>
      <c r="AE65" s="8" t="str">
        <f>IFERROR($C$64/SUMIFS('Job Number'!#REF!,'Job Number'!$A$2:$A$290,'Line Performance OK'!AE$1,'Job Number'!$B$2:$B$290,'Line Performance OK'!$C65,'Job Number'!$E$2:$E$290,'Line Performance OK'!$A$64),"")</f>
        <v/>
      </c>
      <c r="AF65" s="8" t="str">
        <f>IFERROR($C$64/SUMIFS('Job Number'!#REF!,'Job Number'!$A$2:$A$290,'Line Performance OK'!AF$1,'Job Number'!$B$2:$B$290,'Line Performance OK'!$C65,'Job Number'!$E$2:$E$290,'Line Performance OK'!$A$64),"")</f>
        <v/>
      </c>
      <c r="AG65" s="8" t="str">
        <f>IFERROR($C$64/SUMIFS('Job Number'!#REF!,'Job Number'!$A$2:$A$290,'Line Performance OK'!AG$1,'Job Number'!$B$2:$B$290,'Line Performance OK'!$C65,'Job Number'!$E$2:$E$290,'Line Performance OK'!$A$64),"")</f>
        <v/>
      </c>
      <c r="AH65" s="8" t="str">
        <f>IFERROR($C$64/SUMIFS('Job Number'!#REF!,'Job Number'!$A$2:$A$290,'Line Performance OK'!AH$1,'Job Number'!$B$2:$B$290,'Line Performance OK'!$C65,'Job Number'!$E$2:$E$290,'Line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Number'!$A$2:$A$290,'Line Performance OK'!D$1,'Job Number'!$B$2:$B$290,'Line Performance OK'!$C68,'Job Number'!$E$2:$E$290,'Line Performance OK'!$A$67),"")</f>
        <v/>
      </c>
      <c r="E68" s="8" t="str">
        <f>IFERROR($C$67/SUMIFS('Job Number'!#REF!,'Job Number'!$A$2:$A$290,'Line Performance OK'!E$1,'Job Number'!$B$2:$B$290,'Line Performance OK'!$C68,'Job Number'!$E$2:$E$290,'Line Performance OK'!$A$67),"")</f>
        <v/>
      </c>
      <c r="F68" s="8" t="s">
        <v>50</v>
      </c>
      <c r="G68" s="8" t="str">
        <f>IFERROR($C$67/SUMIFS('Job Number'!#REF!,'Job Number'!$A$2:$A$290,'Line Performance OK'!G$1,'Job Number'!$B$2:$B$290,'Line Performance OK'!$C68,'Job Number'!$E$2:$E$290,'Line Performance OK'!$A$67),"")</f>
        <v/>
      </c>
      <c r="H68" s="8" t="str">
        <f>IFERROR($C$67/SUMIFS('Job Number'!#REF!,'Job Number'!$A$2:$A$290,'Line Performance OK'!H$1,'Job Number'!$B$2:$B$290,'Line Performance OK'!$C68,'Job Number'!$E$2:$E$290,'Line Performance OK'!$A$67),"")</f>
        <v/>
      </c>
      <c r="I68" s="8" t="str">
        <f>IFERROR($C$67/SUMIFS('Job Number'!#REF!,'Job Number'!$A$2:$A$290,'Line Performance OK'!I$1,'Job Number'!$B$2:$B$290,'Line Performance OK'!$C68,'Job Number'!$E$2:$E$290,'Line Performance OK'!$A$67),"")</f>
        <v/>
      </c>
      <c r="J68" s="8" t="str">
        <f>IFERROR($C$67/SUMIFS('Job Number'!#REF!,'Job Number'!$A$2:$A$290,'Line Performance OK'!J$1,'Job Number'!$B$2:$B$290,'Line Performance OK'!$C68,'Job Number'!$E$2:$E$290,'Line Performance OK'!$A$67),"")</f>
        <v/>
      </c>
      <c r="K68" s="8" t="str">
        <f>IFERROR($C$67/SUMIFS('Job Number'!#REF!,'Job Number'!$A$2:$A$290,'Line Performance OK'!K$1,'Job Number'!$B$2:$B$290,'Line Performance OK'!$C68,'Job Number'!$E$2:$E$290,'Line Performance OK'!$A$67),"")</f>
        <v/>
      </c>
      <c r="L68" s="8" t="str">
        <f>IFERROR($C$67/SUMIFS('Job Number'!#REF!,'Job Number'!$A$2:$A$290,'Line Performance OK'!L$1,'Job Number'!$B$2:$B$290,'Line Performance OK'!$C68,'Job Number'!$E$2:$E$290,'Line Performance OK'!$A$67),"")</f>
        <v/>
      </c>
      <c r="M68" s="8" t="str">
        <f>IFERROR($C$67/SUMIFS('Job Number'!#REF!,'Job Number'!$A$2:$A$290,'Line Performance OK'!M$1,'Job Number'!$B$2:$B$290,'Line Performance OK'!$C68,'Job Number'!$E$2:$E$290,'Line Performance OK'!$A$67),"")</f>
        <v/>
      </c>
      <c r="N68" s="8" t="str">
        <f>IFERROR($C$67/SUMIFS('Job Number'!#REF!,'Job Number'!$A$2:$A$290,'Line Performance OK'!N$1,'Job Number'!$B$2:$B$290,'Line Performance OK'!$C68,'Job Number'!$E$2:$E$290,'Line Performance OK'!$A$67),"")</f>
        <v/>
      </c>
      <c r="O68" s="8" t="str">
        <f>IFERROR($C$67/SUMIFS('Job Number'!#REF!,'Job Number'!$A$2:$A$290,'Line Performance OK'!O$1,'Job Number'!$B$2:$B$290,'Line Performance OK'!$C68,'Job Number'!$E$2:$E$290,'Line Performance OK'!$A$67),"")</f>
        <v/>
      </c>
      <c r="P68" s="8" t="str">
        <f>IFERROR($C$67/SUMIFS('Job Number'!#REF!,'Job Number'!$A$2:$A$290,'Line Performance OK'!P$1,'Job Number'!$B$2:$B$290,'Line Performance OK'!$C68,'Job Number'!$E$2:$E$290,'Line Performance OK'!$A$67),"")</f>
        <v/>
      </c>
      <c r="Q68" s="8" t="str">
        <f>IFERROR($C$67/SUMIFS('Job Number'!#REF!,'Job Number'!$A$2:$A$290,'Line Performance OK'!Q$1,'Job Number'!$B$2:$B$290,'Line Performance OK'!$C68,'Job Number'!$E$2:$E$290,'Line Performance OK'!$A$67),"")</f>
        <v/>
      </c>
      <c r="R68" s="8" t="str">
        <f>IFERROR($C$67/SUMIFS('Job Number'!#REF!,'Job Number'!$A$2:$A$290,'Line Performance OK'!R$1,'Job Number'!$B$2:$B$290,'Line Performance OK'!$C68,'Job Number'!$E$2:$E$290,'Line Performance OK'!$A$67),"")</f>
        <v/>
      </c>
      <c r="S68" s="8" t="str">
        <f>IFERROR($C$67/SUMIFS('Job Number'!#REF!,'Job Number'!$A$2:$A$290,'Line Performance OK'!S$1,'Job Number'!$B$2:$B$290,'Line Performance OK'!$C68,'Job Number'!$E$2:$E$290,'Line Performance OK'!$A$67),"")</f>
        <v/>
      </c>
      <c r="T68" s="8" t="str">
        <f>IFERROR($C$67/SUMIFS('Job Number'!#REF!,'Job Number'!$A$2:$A$290,'Line Performance OK'!T$1,'Job Number'!$B$2:$B$290,'Line Performance OK'!$C68,'Job Number'!$E$2:$E$290,'Line Performance OK'!$A$67),"")</f>
        <v/>
      </c>
      <c r="U68" s="8" t="str">
        <f>IFERROR($C$67/SUMIFS('Job Number'!#REF!,'Job Number'!$A$2:$A$290,'Line Performance OK'!U$1,'Job Number'!$B$2:$B$290,'Line Performance OK'!$C68,'Job Number'!$E$2:$E$290,'Line Performance OK'!$A$67),"")</f>
        <v/>
      </c>
      <c r="V68" s="8" t="str">
        <f>IFERROR($C$67/SUMIFS('Job Number'!#REF!,'Job Number'!$A$2:$A$290,'Line Performance OK'!V$1,'Job Number'!$B$2:$B$290,'Line Performance OK'!$C68,'Job Number'!$E$2:$E$290,'Line Performance OK'!$A$67),"")</f>
        <v/>
      </c>
      <c r="W68" s="8" t="str">
        <f>IFERROR($C$67/SUMIFS('Job Number'!#REF!,'Job Number'!$A$2:$A$290,'Line Performance OK'!W$1,'Job Number'!$B$2:$B$290,'Line Performance OK'!$C68,'Job Number'!$E$2:$E$290,'Line Performance OK'!$A$67),"")</f>
        <v/>
      </c>
      <c r="X68" s="8" t="str">
        <f>IFERROR($C$67/SUMIFS('Job Number'!#REF!,'Job Number'!$A$2:$A$290,'Line Performance OK'!X$1,'Job Number'!$B$2:$B$290,'Line Performance OK'!$C68,'Job Number'!$E$2:$E$290,'Line Performance OK'!$A$67),"")</f>
        <v/>
      </c>
      <c r="Y68" s="8" t="str">
        <f>IFERROR($C$67/SUMIFS('Job Number'!#REF!,'Job Number'!$A$2:$A$290,'Line Performance OK'!Y$1,'Job Number'!$B$2:$B$290,'Line Performance OK'!$C68,'Job Number'!$E$2:$E$290,'Line Performance OK'!$A$67),"")</f>
        <v/>
      </c>
      <c r="Z68" s="8" t="str">
        <f>IFERROR($C$67/SUMIFS('Job Number'!#REF!,'Job Number'!$A$2:$A$290,'Line Performance OK'!Z$1,'Job Number'!$B$2:$B$290,'Line Performance OK'!$C68,'Job Number'!$E$2:$E$290,'Line Performance OK'!$A$67),"")</f>
        <v/>
      </c>
      <c r="AA68" s="8" t="str">
        <f>IFERROR($C$67/SUMIFS('Job Number'!#REF!,'Job Number'!$A$2:$A$290,'Line Performance OK'!AA$1,'Job Number'!$B$2:$B$290,'Line Performance OK'!$C68,'Job Number'!$E$2:$E$290,'Line Performance OK'!$A$67),"")</f>
        <v/>
      </c>
      <c r="AB68" s="8" t="str">
        <f>IFERROR($C$67/SUMIFS('Job Number'!#REF!,'Job Number'!$A$2:$A$290,'Line Performance OK'!AB$1,'Job Number'!$B$2:$B$290,'Line Performance OK'!$C68,'Job Number'!$E$2:$E$290,'Line Performance OK'!$A$67),"")</f>
        <v/>
      </c>
      <c r="AC68" s="8" t="str">
        <f>IFERROR($C$67/SUMIFS('Job Number'!#REF!,'Job Number'!$A$2:$A$290,'Line Performance OK'!AC$1,'Job Number'!$B$2:$B$290,'Line Performance OK'!$C68,'Job Number'!$E$2:$E$290,'Line Performance OK'!$A$67),"")</f>
        <v/>
      </c>
      <c r="AD68" s="8" t="str">
        <f>IFERROR($C$67/SUMIFS('Job Number'!#REF!,'Job Number'!$A$2:$A$290,'Line Performance OK'!AD$1,'Job Number'!$B$2:$B$290,'Line Performance OK'!$C68,'Job Number'!$E$2:$E$290,'Line Performance OK'!$A$67),"")</f>
        <v/>
      </c>
      <c r="AE68" s="8" t="str">
        <f>IFERROR($C$67/SUMIFS('Job Number'!#REF!,'Job Number'!$A$2:$A$290,'Line Performance OK'!AE$1,'Job Number'!$B$2:$B$290,'Line Performance OK'!$C68,'Job Number'!$E$2:$E$290,'Line Performance OK'!$A$67),"")</f>
        <v/>
      </c>
      <c r="AF68" s="8" t="str">
        <f>IFERROR($C$67/SUMIFS('Job Number'!#REF!,'Job Number'!$A$2:$A$290,'Line Performance OK'!AF$1,'Job Number'!$B$2:$B$290,'Line Performance OK'!$C68,'Job Number'!$E$2:$E$290,'Line Performance OK'!$A$67),"")</f>
        <v/>
      </c>
      <c r="AG68" s="8" t="str">
        <f>IFERROR($C$67/SUMIFS('Job Number'!#REF!,'Job Number'!$A$2:$A$290,'Line Performance OK'!AG$1,'Job Number'!$B$2:$B$290,'Line Performance OK'!$C68,'Job Number'!$E$2:$E$290,'Line Performance OK'!$A$67),"")</f>
        <v/>
      </c>
      <c r="AH68" s="8" t="str">
        <f>IFERROR($C$67/SUMIFS('Job Number'!#REF!,'Job Number'!$A$2:$A$290,'Line Performance OK'!AH$1,'Job Number'!$B$2:$B$290,'Line Performance OK'!$C68,'Job Number'!$E$2:$E$290,'Line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Number'!$A$2:$A$290,'Line Performance OK'!D$1,'Job Number'!$B$2:$B$290,'Line Performance OK'!$C71,'Job Number'!$E$2:$E$290,'Line Performance OK'!$A$70),"")</f>
        <v/>
      </c>
      <c r="E71" s="8" t="str">
        <f>IFERROR($C$70/SUMIFS('Job Number'!#REF!,'Job Number'!$A$2:$A$290,'Line Performance OK'!E$1,'Job Number'!$B$2:$B$290,'Line Performance OK'!$C71,'Job Number'!$E$2:$E$290,'Line Performance OK'!$A$70),"")</f>
        <v/>
      </c>
      <c r="F71" s="8" t="s">
        <v>50</v>
      </c>
      <c r="G71" s="8" t="str">
        <f>IFERROR($C$70/SUMIFS('Job Number'!#REF!,'Job Number'!$A$2:$A$290,'Line Performance OK'!G$1,'Job Number'!$B$2:$B$290,'Line Performance OK'!$C71,'Job Number'!$E$2:$E$290,'Line Performance OK'!$A$70),"")</f>
        <v/>
      </c>
      <c r="H71" s="8" t="str">
        <f>IFERROR($C$70/SUMIFS('Job Number'!#REF!,'Job Number'!$A$2:$A$290,'Line Performance OK'!H$1,'Job Number'!$B$2:$B$290,'Line Performance OK'!$C71,'Job Number'!$E$2:$E$290,'Line Performance OK'!$A$70),"")</f>
        <v/>
      </c>
      <c r="I71" s="8" t="str">
        <f>IFERROR($C$70/SUMIFS('Job Number'!#REF!,'Job Number'!$A$2:$A$290,'Line Performance OK'!I$1,'Job Number'!$B$2:$B$290,'Line Performance OK'!$C71,'Job Number'!$E$2:$E$290,'Line Performance OK'!$A$70),"")</f>
        <v/>
      </c>
      <c r="J71" s="8" t="str">
        <f>IFERROR($C$70/SUMIFS('Job Number'!#REF!,'Job Number'!$A$2:$A$290,'Line Performance OK'!J$1,'Job Number'!$B$2:$B$290,'Line Performance OK'!$C71,'Job Number'!$E$2:$E$290,'Line Performance OK'!$A$70),"")</f>
        <v/>
      </c>
      <c r="K71" s="8" t="str">
        <f>IFERROR($C$70/SUMIFS('Job Number'!#REF!,'Job Number'!$A$2:$A$290,'Line Performance OK'!K$1,'Job Number'!$B$2:$B$290,'Line Performance OK'!$C71,'Job Number'!$E$2:$E$290,'Line Performance OK'!$A$70),"")</f>
        <v/>
      </c>
      <c r="L71" s="8" t="str">
        <f>IFERROR($C$70/SUMIFS('Job Number'!#REF!,'Job Number'!$A$2:$A$290,'Line Performance OK'!L$1,'Job Number'!$B$2:$B$290,'Line Performance OK'!$C71,'Job Number'!$E$2:$E$290,'Line Performance OK'!$A$70),"")</f>
        <v/>
      </c>
      <c r="M71" s="8" t="str">
        <f>IFERROR($C$70/SUMIFS('Job Number'!#REF!,'Job Number'!$A$2:$A$290,'Line Performance OK'!M$1,'Job Number'!$B$2:$B$290,'Line Performance OK'!$C71,'Job Number'!$E$2:$E$290,'Line Performance OK'!$A$70),"")</f>
        <v/>
      </c>
      <c r="N71" s="8" t="str">
        <f>IFERROR($C$70/SUMIFS('Job Number'!#REF!,'Job Number'!$A$2:$A$290,'Line Performance OK'!N$1,'Job Number'!$B$2:$B$290,'Line Performance OK'!$C71,'Job Number'!$E$2:$E$290,'Line Performance OK'!$A$70),"")</f>
        <v/>
      </c>
      <c r="O71" s="8" t="str">
        <f>IFERROR($C$70/SUMIFS('Job Number'!#REF!,'Job Number'!$A$2:$A$290,'Line Performance OK'!O$1,'Job Number'!$B$2:$B$290,'Line Performance OK'!$C71,'Job Number'!$E$2:$E$290,'Line Performance OK'!$A$70),"")</f>
        <v/>
      </c>
      <c r="P71" s="8" t="str">
        <f>IFERROR($C$70/SUMIFS('Job Number'!#REF!,'Job Number'!$A$2:$A$290,'Line Performance OK'!P$1,'Job Number'!$B$2:$B$290,'Line Performance OK'!$C71,'Job Number'!$E$2:$E$290,'Line Performance OK'!$A$70),"")</f>
        <v/>
      </c>
      <c r="Q71" s="8" t="str">
        <f>IFERROR($C$70/SUMIFS('Job Number'!#REF!,'Job Number'!$A$2:$A$290,'Line Performance OK'!Q$1,'Job Number'!$B$2:$B$290,'Line Performance OK'!$C71,'Job Number'!$E$2:$E$290,'Line Performance OK'!$A$70),"")</f>
        <v/>
      </c>
      <c r="R71" s="8" t="str">
        <f>IFERROR($C$70/SUMIFS('Job Number'!#REF!,'Job Number'!$A$2:$A$290,'Line Performance OK'!R$1,'Job Number'!$B$2:$B$290,'Line Performance OK'!$C71,'Job Number'!$E$2:$E$290,'Line Performance OK'!$A$70),"")</f>
        <v/>
      </c>
      <c r="S71" s="8" t="str">
        <f>IFERROR($C$70/SUMIFS('Job Number'!#REF!,'Job Number'!$A$2:$A$290,'Line Performance OK'!S$1,'Job Number'!$B$2:$B$290,'Line Performance OK'!$C71,'Job Number'!$E$2:$E$290,'Line Performance OK'!$A$70),"")</f>
        <v/>
      </c>
      <c r="T71" s="8" t="str">
        <f>IFERROR($C$70/SUMIFS('Job Number'!#REF!,'Job Number'!$A$2:$A$290,'Line Performance OK'!T$1,'Job Number'!$B$2:$B$290,'Line Performance OK'!$C71,'Job Number'!$E$2:$E$290,'Line Performance OK'!$A$70),"")</f>
        <v/>
      </c>
      <c r="U71" s="8" t="str">
        <f>IFERROR($C$70/SUMIFS('Job Number'!#REF!,'Job Number'!$A$2:$A$290,'Line Performance OK'!U$1,'Job Number'!$B$2:$B$290,'Line Performance OK'!$C71,'Job Number'!$E$2:$E$290,'Line Performance OK'!$A$70),"")</f>
        <v/>
      </c>
      <c r="V71" s="8" t="str">
        <f>IFERROR($C$70/SUMIFS('Job Number'!#REF!,'Job Number'!$A$2:$A$290,'Line Performance OK'!V$1,'Job Number'!$B$2:$B$290,'Line Performance OK'!$C71,'Job Number'!$E$2:$E$290,'Line Performance OK'!$A$70),"")</f>
        <v/>
      </c>
      <c r="W71" s="8" t="str">
        <f>IFERROR($C$70/SUMIFS('Job Number'!#REF!,'Job Number'!$A$2:$A$290,'Line Performance OK'!W$1,'Job Number'!$B$2:$B$290,'Line Performance OK'!$C71,'Job Number'!$E$2:$E$290,'Line Performance OK'!$A$70),"")</f>
        <v/>
      </c>
      <c r="X71" s="8" t="str">
        <f>IFERROR($C$70/SUMIFS('Job Number'!#REF!,'Job Number'!$A$2:$A$290,'Line Performance OK'!X$1,'Job Number'!$B$2:$B$290,'Line Performance OK'!$C71,'Job Number'!$E$2:$E$290,'Line Performance OK'!$A$70),"")</f>
        <v/>
      </c>
      <c r="Y71" s="8" t="str">
        <f>IFERROR($C$70/SUMIFS('Job Number'!#REF!,'Job Number'!$A$2:$A$290,'Line Performance OK'!Y$1,'Job Number'!$B$2:$B$290,'Line Performance OK'!$C71,'Job Number'!$E$2:$E$290,'Line Performance OK'!$A$70),"")</f>
        <v/>
      </c>
      <c r="Z71" s="8" t="str">
        <f>IFERROR($C$70/SUMIFS('Job Number'!#REF!,'Job Number'!$A$2:$A$290,'Line Performance OK'!Z$1,'Job Number'!$B$2:$B$290,'Line Performance OK'!$C71,'Job Number'!$E$2:$E$290,'Line Performance OK'!$A$70),"")</f>
        <v/>
      </c>
      <c r="AA71" s="8" t="str">
        <f>IFERROR($C$70/SUMIFS('Job Number'!#REF!,'Job Number'!$A$2:$A$290,'Line Performance OK'!AA$1,'Job Number'!$B$2:$B$290,'Line Performance OK'!$C71,'Job Number'!$E$2:$E$290,'Line Performance OK'!$A$70),"")</f>
        <v/>
      </c>
      <c r="AB71" s="8" t="str">
        <f>IFERROR($C$70/SUMIFS('Job Number'!#REF!,'Job Number'!$A$2:$A$290,'Line Performance OK'!AB$1,'Job Number'!$B$2:$B$290,'Line Performance OK'!$C71,'Job Number'!$E$2:$E$290,'Line Performance OK'!$A$70),"")</f>
        <v/>
      </c>
      <c r="AC71" s="8" t="str">
        <f>IFERROR($C$70/SUMIFS('Job Number'!#REF!,'Job Number'!$A$2:$A$290,'Line Performance OK'!AC$1,'Job Number'!$B$2:$B$290,'Line Performance OK'!$C71,'Job Number'!$E$2:$E$290,'Line Performance OK'!$A$70),"")</f>
        <v/>
      </c>
      <c r="AD71" s="8" t="str">
        <f>IFERROR($C$70/SUMIFS('Job Number'!#REF!,'Job Number'!$A$2:$A$290,'Line Performance OK'!AD$1,'Job Number'!$B$2:$B$290,'Line Performance OK'!$C71,'Job Number'!$E$2:$E$290,'Line Performance OK'!$A$70),"")</f>
        <v/>
      </c>
      <c r="AE71" s="8" t="str">
        <f>IFERROR($C$70/SUMIFS('Job Number'!#REF!,'Job Number'!$A$2:$A$290,'Line Performance OK'!AE$1,'Job Number'!$B$2:$B$290,'Line Performance OK'!$C71,'Job Number'!$E$2:$E$290,'Line Performance OK'!$A$70),"")</f>
        <v/>
      </c>
      <c r="AF71" s="8" t="str">
        <f>IFERROR($C$70/SUMIFS('Job Number'!#REF!,'Job Number'!$A$2:$A$290,'Line Performance OK'!AF$1,'Job Number'!$B$2:$B$290,'Line Performance OK'!$C71,'Job Number'!$E$2:$E$290,'Line Performance OK'!$A$70),"")</f>
        <v/>
      </c>
      <c r="AG71" s="8" t="str">
        <f>IFERROR($C$70/SUMIFS('Job Number'!#REF!,'Job Number'!$A$2:$A$290,'Line Performance OK'!AG$1,'Job Number'!$B$2:$B$290,'Line Performance OK'!$C71,'Job Number'!$E$2:$E$290,'Line Performance OK'!$A$70),"")</f>
        <v/>
      </c>
      <c r="AH71" s="8" t="str">
        <f>IFERROR($C$70/SUMIFS('Job Number'!#REF!,'Job Number'!$A$2:$A$290,'Line Performance OK'!AH$1,'Job Number'!$B$2:$B$290,'Line Performance OK'!$C71,'Job Number'!$E$2:$E$290,'Line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Number'!$A$2:$A$290,'Line Performance OK'!D$1,'Job Number'!$B$2:$B$290,'Line Performance OK'!$C74,'Job Number'!$E$2:$E$290,'Line Performance OK'!$A$73),"")</f>
        <v/>
      </c>
      <c r="E74" s="8" t="str">
        <f>IFERROR($C$73/SUMIFS('Job Number'!#REF!,'Job Number'!$A$2:$A$290,'Line Performance OK'!E$1,'Job Number'!$B$2:$B$290,'Line Performance OK'!$C74,'Job Number'!$E$2:$E$290,'Line Performance OK'!$A$73),"")</f>
        <v/>
      </c>
      <c r="F74" s="8" t="s">
        <v>50</v>
      </c>
      <c r="G74" s="8" t="str">
        <f>IFERROR($C$73/SUMIFS('Job Number'!#REF!,'Job Number'!$A$2:$A$290,'Line Performance OK'!G$1,'Job Number'!$B$2:$B$290,'Line Performance OK'!$C74,'Job Number'!$E$2:$E$290,'Line Performance OK'!$A$73),"")</f>
        <v/>
      </c>
      <c r="H74" s="8" t="str">
        <f>IFERROR($C$73/SUMIFS('Job Number'!#REF!,'Job Number'!$A$2:$A$290,'Line Performance OK'!H$1,'Job Number'!$B$2:$B$290,'Line Performance OK'!$C74,'Job Number'!$E$2:$E$290,'Line Performance OK'!$A$73),"")</f>
        <v/>
      </c>
      <c r="I74" s="8" t="str">
        <f>IFERROR($C$73/SUMIFS('Job Number'!#REF!,'Job Number'!$A$2:$A$290,'Line Performance OK'!I$1,'Job Number'!$B$2:$B$290,'Line Performance OK'!$C74,'Job Number'!$E$2:$E$290,'Line Performance OK'!$A$73),"")</f>
        <v/>
      </c>
      <c r="J74" s="8" t="str">
        <f>IFERROR($C$73/SUMIFS('Job Number'!#REF!,'Job Number'!$A$2:$A$290,'Line Performance OK'!J$1,'Job Number'!$B$2:$B$290,'Line Performance OK'!$C74,'Job Number'!$E$2:$E$290,'Line Performance OK'!$A$73),"")</f>
        <v/>
      </c>
      <c r="K74" s="8" t="str">
        <f>IFERROR($C$73/SUMIFS('Job Number'!#REF!,'Job Number'!$A$2:$A$290,'Line Performance OK'!K$1,'Job Number'!$B$2:$B$290,'Line Performance OK'!$C74,'Job Number'!$E$2:$E$290,'Line Performance OK'!$A$73),"")</f>
        <v/>
      </c>
      <c r="L74" s="8" t="str">
        <f>IFERROR($C$73/SUMIFS('Job Number'!#REF!,'Job Number'!$A$2:$A$290,'Line Performance OK'!L$1,'Job Number'!$B$2:$B$290,'Line Performance OK'!$C74,'Job Number'!$E$2:$E$290,'Line Performance OK'!$A$73),"")</f>
        <v/>
      </c>
      <c r="M74" s="8" t="str">
        <f>IFERROR($C$73/SUMIFS('Job Number'!#REF!,'Job Number'!$A$2:$A$290,'Line Performance OK'!M$1,'Job Number'!$B$2:$B$290,'Line Performance OK'!$C74,'Job Number'!$E$2:$E$290,'Line Performance OK'!$A$73),"")</f>
        <v/>
      </c>
      <c r="N74" s="8" t="str">
        <f>IFERROR($C$73/SUMIFS('Job Number'!#REF!,'Job Number'!$A$2:$A$290,'Line Performance OK'!N$1,'Job Number'!$B$2:$B$290,'Line Performance OK'!$C74,'Job Number'!$E$2:$E$290,'Line Performance OK'!$A$73),"")</f>
        <v/>
      </c>
      <c r="O74" s="8" t="str">
        <f>IFERROR($C$73/SUMIFS('Job Number'!#REF!,'Job Number'!$A$2:$A$290,'Line Performance OK'!O$1,'Job Number'!$B$2:$B$290,'Line Performance OK'!$C74,'Job Number'!$E$2:$E$290,'Line Performance OK'!$A$73),"")</f>
        <v/>
      </c>
      <c r="P74" s="8" t="str">
        <f>IFERROR($C$73/SUMIFS('Job Number'!#REF!,'Job Number'!$A$2:$A$290,'Line Performance OK'!P$1,'Job Number'!$B$2:$B$290,'Line Performance OK'!$C74,'Job Number'!$E$2:$E$290,'Line Performance OK'!$A$73),"")</f>
        <v/>
      </c>
      <c r="Q74" s="8" t="str">
        <f>IFERROR($C$73/SUMIFS('Job Number'!#REF!,'Job Number'!$A$2:$A$290,'Line Performance OK'!Q$1,'Job Number'!$B$2:$B$290,'Line Performance OK'!$C74,'Job Number'!$E$2:$E$290,'Line Performance OK'!$A$73),"")</f>
        <v/>
      </c>
      <c r="R74" s="8" t="str">
        <f>IFERROR($C$73/SUMIFS('Job Number'!#REF!,'Job Number'!$A$2:$A$290,'Line Performance OK'!R$1,'Job Number'!$B$2:$B$290,'Line Performance OK'!$C74,'Job Number'!$E$2:$E$290,'Line Performance OK'!$A$73),"")</f>
        <v/>
      </c>
      <c r="S74" s="8" t="str">
        <f>IFERROR($C$73/SUMIFS('Job Number'!#REF!,'Job Number'!$A$2:$A$290,'Line Performance OK'!S$1,'Job Number'!$B$2:$B$290,'Line Performance OK'!$C74,'Job Number'!$E$2:$E$290,'Line Performance OK'!$A$73),"")</f>
        <v/>
      </c>
      <c r="T74" s="8" t="str">
        <f>IFERROR($C$73/SUMIFS('Job Number'!#REF!,'Job Number'!$A$2:$A$290,'Line Performance OK'!T$1,'Job Number'!$B$2:$B$290,'Line Performance OK'!$C74,'Job Number'!$E$2:$E$290,'Line Performance OK'!$A$73),"")</f>
        <v/>
      </c>
      <c r="U74" s="8" t="str">
        <f>IFERROR($C$73/SUMIFS('Job Number'!#REF!,'Job Number'!$A$2:$A$290,'Line Performance OK'!U$1,'Job Number'!$B$2:$B$290,'Line Performance OK'!$C74,'Job Number'!$E$2:$E$290,'Line Performance OK'!$A$73),"")</f>
        <v/>
      </c>
      <c r="V74" s="8" t="str">
        <f>IFERROR($C$73/SUMIFS('Job Number'!#REF!,'Job Number'!$A$2:$A$290,'Line Performance OK'!V$1,'Job Number'!$B$2:$B$290,'Line Performance OK'!$C74,'Job Number'!$E$2:$E$290,'Line Performance OK'!$A$73),"")</f>
        <v/>
      </c>
      <c r="W74" s="8" t="str">
        <f>IFERROR($C$73/SUMIFS('Job Number'!#REF!,'Job Number'!$A$2:$A$290,'Line Performance OK'!W$1,'Job Number'!$B$2:$B$290,'Line Performance OK'!$C74,'Job Number'!$E$2:$E$290,'Line Performance OK'!$A$73),"")</f>
        <v/>
      </c>
      <c r="X74" s="8" t="str">
        <f>IFERROR($C$73/SUMIFS('Job Number'!#REF!,'Job Number'!$A$2:$A$290,'Line Performance OK'!X$1,'Job Number'!$B$2:$B$290,'Line Performance OK'!$C74,'Job Number'!$E$2:$E$290,'Line Performance OK'!$A$73),"")</f>
        <v/>
      </c>
      <c r="Y74" s="8" t="str">
        <f>IFERROR($C$73/SUMIFS('Job Number'!#REF!,'Job Number'!$A$2:$A$290,'Line Performance OK'!Y$1,'Job Number'!$B$2:$B$290,'Line Performance OK'!$C74,'Job Number'!$E$2:$E$290,'Line Performance OK'!$A$73),"")</f>
        <v/>
      </c>
      <c r="Z74" s="8" t="str">
        <f>IFERROR($C$73/SUMIFS('Job Number'!#REF!,'Job Number'!$A$2:$A$290,'Line Performance OK'!Z$1,'Job Number'!$B$2:$B$290,'Line Performance OK'!$C74,'Job Number'!$E$2:$E$290,'Line Performance OK'!$A$73),"")</f>
        <v/>
      </c>
      <c r="AA74" s="8" t="str">
        <f>IFERROR($C$73/SUMIFS('Job Number'!#REF!,'Job Number'!$A$2:$A$290,'Line Performance OK'!AA$1,'Job Number'!$B$2:$B$290,'Line Performance OK'!$C74,'Job Number'!$E$2:$E$290,'Line Performance OK'!$A$73),"")</f>
        <v/>
      </c>
      <c r="AB74" s="8" t="str">
        <f>IFERROR($C$73/SUMIFS('Job Number'!#REF!,'Job Number'!$A$2:$A$290,'Line Performance OK'!AB$1,'Job Number'!$B$2:$B$290,'Line Performance OK'!$C74,'Job Number'!$E$2:$E$290,'Line Performance OK'!$A$73),"")</f>
        <v/>
      </c>
      <c r="AC74" s="8" t="str">
        <f>IFERROR($C$73/SUMIFS('Job Number'!#REF!,'Job Number'!$A$2:$A$290,'Line Performance OK'!AC$1,'Job Number'!$B$2:$B$290,'Line Performance OK'!$C74,'Job Number'!$E$2:$E$290,'Line Performance OK'!$A$73),"")</f>
        <v/>
      </c>
      <c r="AD74" s="8" t="str">
        <f>IFERROR($C$73/SUMIFS('Job Number'!#REF!,'Job Number'!$A$2:$A$290,'Line Performance OK'!AD$1,'Job Number'!$B$2:$B$290,'Line Performance OK'!$C74,'Job Number'!$E$2:$E$290,'Line Performance OK'!$A$73),"")</f>
        <v/>
      </c>
      <c r="AE74" s="8" t="str">
        <f>IFERROR($C$73/SUMIFS('Job Number'!#REF!,'Job Number'!$A$2:$A$290,'Line Performance OK'!AE$1,'Job Number'!$B$2:$B$290,'Line Performance OK'!$C74,'Job Number'!$E$2:$E$290,'Line Performance OK'!$A$73),"")</f>
        <v/>
      </c>
      <c r="AF74" s="8" t="str">
        <f>IFERROR($C$73/SUMIFS('Job Number'!#REF!,'Job Number'!$A$2:$A$290,'Line Performance OK'!AF$1,'Job Number'!$B$2:$B$290,'Line Performance OK'!$C74,'Job Number'!$E$2:$E$290,'Line Performance OK'!$A$73),"")</f>
        <v/>
      </c>
      <c r="AG74" s="8" t="str">
        <f>IFERROR($C$73/SUMIFS('Job Number'!#REF!,'Job Number'!$A$2:$A$290,'Line Performance OK'!AG$1,'Job Number'!$B$2:$B$290,'Line Performance OK'!$C74,'Job Number'!$E$2:$E$290,'Line Performance OK'!$A$73),"")</f>
        <v/>
      </c>
      <c r="AH74" s="8" t="str">
        <f>IFERROR($C$73/SUMIFS('Job Number'!#REF!,'Job Number'!$A$2:$A$290,'Line Performance OK'!AH$1,'Job Number'!$B$2:$B$290,'Line Performance OK'!$C74,'Job Number'!$E$2:$E$290,'Line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Number'!$A$2:$A$290,'Line Performance OK'!D$1,'Job Number'!$B$2:$B$290,'Line Performance OK'!$C77,'Job Number'!$E$2:$E$290,'Line Performance OK'!$A$76),"")</f>
        <v/>
      </c>
      <c r="E77" s="8" t="str">
        <f>IFERROR($C$76/SUMIFS('Job Number'!#REF!,'Job Number'!$A$2:$A$290,'Line Performance OK'!E$1,'Job Number'!$B$2:$B$290,'Line Performance OK'!$C77,'Job Number'!$E$2:$E$290,'Line Performance OK'!$A$76),"")</f>
        <v/>
      </c>
      <c r="F77" s="8">
        <v>0.79</v>
      </c>
      <c r="G77" s="8">
        <v>0.64</v>
      </c>
      <c r="H77" s="8" t="str">
        <f>IFERROR($C$76/SUMIFS('Job Number'!#REF!,'Job Number'!$A$2:$A$290,'Line Performance OK'!H$1,'Job Number'!$B$2:$B$290,'Line Performance OK'!$C77,'Job Number'!$E$2:$E$290,'Line Performance OK'!$A$76),"")</f>
        <v/>
      </c>
      <c r="I77" s="8" t="str">
        <f>IFERROR($C$76/SUMIFS('Job Number'!#REF!,'Job Number'!$A$2:$A$290,'Line Performance OK'!I$1,'Job Number'!$B$2:$B$290,'Line Performance OK'!$C77,'Job Number'!$E$2:$E$290,'Line Performance OK'!$A$76),"")</f>
        <v/>
      </c>
      <c r="J77" s="8" t="str">
        <f>IFERROR($C$76/SUMIFS('Job Number'!#REF!,'Job Number'!$A$2:$A$290,'Line Performance OK'!J$1,'Job Number'!$B$2:$B$290,'Line Performance OK'!$C77,'Job Number'!$E$2:$E$290,'Line Performance OK'!$A$76),"")</f>
        <v/>
      </c>
      <c r="K77" s="8" t="str">
        <f>IFERROR($C$76/SUMIFS('Job Number'!#REF!,'Job Number'!$A$2:$A$290,'Line Performance OK'!K$1,'Job Number'!$B$2:$B$290,'Line Performance OK'!$C77,'Job Number'!$E$2:$E$290,'Line Performance OK'!$A$76),"")</f>
        <v/>
      </c>
      <c r="L77" s="8" t="str">
        <f>IFERROR($C$76/SUMIFS('Job Number'!#REF!,'Job Number'!$A$2:$A$290,'Line Performance OK'!L$1,'Job Number'!$B$2:$B$290,'Line Performance OK'!$C77,'Job Number'!$E$2:$E$290,'Line Performance OK'!$A$76),"")</f>
        <v/>
      </c>
      <c r="M77" s="8" t="str">
        <f>IFERROR($C$76/SUMIFS('Job Number'!#REF!,'Job Number'!$A$2:$A$290,'Line Performance OK'!M$1,'Job Number'!$B$2:$B$290,'Line Performance OK'!$C77,'Job Number'!$E$2:$E$290,'Line Performance OK'!$A$76),"")</f>
        <v/>
      </c>
      <c r="N77" s="8" t="str">
        <f>IFERROR($C$76/SUMIFS('Job Number'!#REF!,'Job Number'!$A$2:$A$290,'Line Performance OK'!N$1,'Job Number'!$B$2:$B$290,'Line Performance OK'!$C77,'Job Number'!$E$2:$E$290,'Line Performance OK'!$A$76),"")</f>
        <v/>
      </c>
      <c r="O77" s="8" t="str">
        <f>IFERROR($C$76/SUMIFS('Job Number'!#REF!,'Job Number'!$A$2:$A$290,'Line Performance OK'!O$1,'Job Number'!$B$2:$B$290,'Line Performance OK'!$C77,'Job Number'!$E$2:$E$290,'Line Performance OK'!$A$76),"")</f>
        <v/>
      </c>
      <c r="P77" s="8" t="str">
        <f>IFERROR($C$76/SUMIFS('Job Number'!#REF!,'Job Number'!$A$2:$A$290,'Line Performance OK'!P$1,'Job Number'!$B$2:$B$290,'Line Performance OK'!$C77,'Job Number'!$E$2:$E$290,'Line Performance OK'!$A$76),"")</f>
        <v/>
      </c>
      <c r="Q77" s="8" t="str">
        <f>IFERROR($C$76/SUMIFS('Job Number'!#REF!,'Job Number'!$A$2:$A$290,'Line Performance OK'!Q$1,'Job Number'!$B$2:$B$290,'Line Performance OK'!$C77,'Job Number'!$E$2:$E$290,'Line Performance OK'!$A$76),"")</f>
        <v/>
      </c>
      <c r="R77" s="8" t="str">
        <f>IFERROR($C$76/SUMIFS('Job Number'!#REF!,'Job Number'!$A$2:$A$290,'Line Performance OK'!R$1,'Job Number'!$B$2:$B$290,'Line Performance OK'!$C77,'Job Number'!$E$2:$E$290,'Line Performance OK'!$A$76),"")</f>
        <v/>
      </c>
      <c r="S77" s="8" t="str">
        <f>IFERROR($C$76/SUMIFS('Job Number'!#REF!,'Job Number'!$A$2:$A$290,'Line Performance OK'!S$1,'Job Number'!$B$2:$B$290,'Line Performance OK'!$C77,'Job Number'!$E$2:$E$290,'Line Performance OK'!$A$76),"")</f>
        <v/>
      </c>
      <c r="T77" s="8" t="str">
        <f>IFERROR($C$76/SUMIFS('Job Number'!#REF!,'Job Number'!$A$2:$A$290,'Line Performance OK'!T$1,'Job Number'!$B$2:$B$290,'Line Performance OK'!$C77,'Job Number'!$E$2:$E$290,'Line Performance OK'!$A$76),"")</f>
        <v/>
      </c>
      <c r="U77" s="8" t="str">
        <f>IFERROR($C$76/SUMIFS('Job Number'!#REF!,'Job Number'!$A$2:$A$290,'Line Performance OK'!U$1,'Job Number'!$B$2:$B$290,'Line Performance OK'!$C77,'Job Number'!$E$2:$E$290,'Line Performance OK'!$A$76),"")</f>
        <v/>
      </c>
      <c r="V77" s="8" t="str">
        <f>IFERROR($C$76/SUMIFS('Job Number'!#REF!,'Job Number'!$A$2:$A$290,'Line Performance OK'!V$1,'Job Number'!$B$2:$B$290,'Line Performance OK'!$C77,'Job Number'!$E$2:$E$290,'Line Performance OK'!$A$76),"")</f>
        <v/>
      </c>
      <c r="W77" s="8" t="str">
        <f>IFERROR($C$76/SUMIFS('Job Number'!#REF!,'Job Number'!$A$2:$A$290,'Line Performance OK'!W$1,'Job Number'!$B$2:$B$290,'Line Performance OK'!$C77,'Job Number'!$E$2:$E$290,'Line Performance OK'!$A$76),"")</f>
        <v/>
      </c>
      <c r="X77" s="8" t="str">
        <f>IFERROR($C$76/SUMIFS('Job Number'!#REF!,'Job Number'!$A$2:$A$290,'Line Performance OK'!X$1,'Job Number'!$B$2:$B$290,'Line Performance OK'!$C77,'Job Number'!$E$2:$E$290,'Line Performance OK'!$A$76),"")</f>
        <v/>
      </c>
      <c r="Y77" s="8" t="str">
        <f>IFERROR($C$76/SUMIFS('Job Number'!#REF!,'Job Number'!$A$2:$A$290,'Line Performance OK'!Y$1,'Job Number'!$B$2:$B$290,'Line Performance OK'!$C77,'Job Number'!$E$2:$E$290,'Line Performance OK'!$A$76),"")</f>
        <v/>
      </c>
      <c r="Z77" s="8" t="str">
        <f>IFERROR($C$76/SUMIFS('Job Number'!#REF!,'Job Number'!$A$2:$A$290,'Line Performance OK'!Z$1,'Job Number'!$B$2:$B$290,'Line Performance OK'!$C77,'Job Number'!$E$2:$E$290,'Line Performance OK'!$A$76),"")</f>
        <v/>
      </c>
      <c r="AA77" s="8" t="str">
        <f>IFERROR($C$76/SUMIFS('Job Number'!#REF!,'Job Number'!$A$2:$A$290,'Line Performance OK'!AA$1,'Job Number'!$B$2:$B$290,'Line Performance OK'!$C77,'Job Number'!$E$2:$E$290,'Line Performance OK'!$A$76),"")</f>
        <v/>
      </c>
      <c r="AB77" s="8" t="str">
        <f>IFERROR($C$76/SUMIFS('Job Number'!#REF!,'Job Number'!$A$2:$A$290,'Line Performance OK'!AB$1,'Job Number'!$B$2:$B$290,'Line Performance OK'!$C77,'Job Number'!$E$2:$E$290,'Line Performance OK'!$A$76),"")</f>
        <v/>
      </c>
      <c r="AC77" s="8" t="str">
        <f>IFERROR($C$76/SUMIFS('Job Number'!#REF!,'Job Number'!$A$2:$A$290,'Line Performance OK'!AC$1,'Job Number'!$B$2:$B$290,'Line Performance OK'!$C77,'Job Number'!$E$2:$E$290,'Line Performance OK'!$A$76),"")</f>
        <v/>
      </c>
      <c r="AD77" s="8" t="str">
        <f>IFERROR($C$76/SUMIFS('Job Number'!#REF!,'Job Number'!$A$2:$A$290,'Line Performance OK'!AD$1,'Job Number'!$B$2:$B$290,'Line Performance OK'!$C77,'Job Number'!$E$2:$E$290,'Line Performance OK'!$A$76),"")</f>
        <v/>
      </c>
      <c r="AE77" s="8" t="str">
        <f>IFERROR($C$76/SUMIFS('Job Number'!#REF!,'Job Number'!$A$2:$A$290,'Line Performance OK'!AE$1,'Job Number'!$B$2:$B$290,'Line Performance OK'!$C77,'Job Number'!$E$2:$E$290,'Line Performance OK'!$A$76),"")</f>
        <v/>
      </c>
      <c r="AF77" s="8" t="str">
        <f>IFERROR($C$76/SUMIFS('Job Number'!#REF!,'Job Number'!$A$2:$A$290,'Line Performance OK'!AF$1,'Job Number'!$B$2:$B$290,'Line Performance OK'!$C77,'Job Number'!$E$2:$E$290,'Line Performance OK'!$A$76),"")</f>
        <v/>
      </c>
      <c r="AG77" s="8" t="str">
        <f>IFERROR($C$76/SUMIFS('Job Number'!#REF!,'Job Number'!$A$2:$A$290,'Line Performance OK'!AG$1,'Job Number'!$B$2:$B$290,'Line Performance OK'!$C77,'Job Number'!$E$2:$E$290,'Line Performance OK'!$A$76),"")</f>
        <v/>
      </c>
      <c r="AH77" s="8" t="str">
        <f>IFERROR($C$76/SUMIFS('Job Number'!#REF!,'Job Number'!$A$2:$A$290,'Line Performance OK'!AH$1,'Job Number'!$B$2:$B$290,'Line Performance OK'!$C77,'Job Number'!$E$2:$E$290,'Line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Number'!$A$2:$A$290,'Line Performance OK'!D$1,'Job Number'!$B$2:$B$290,'Line Performance OK'!$C78,'Job Number'!$E$2:$E$290,'Line Performance OK'!$A$76),"")</f>
        <v/>
      </c>
      <c r="E78" s="8" t="str">
        <f>IFERROR($C$76/SUMIFS('Job Number'!#REF!,'Job Number'!$A$2:$A$290,'Line Performance OK'!E$1,'Job Number'!$B$2:$B$290,'Line Performance OK'!$C78,'Job Number'!$E$2:$E$290,'Line Performance OK'!$A$76),"")</f>
        <v/>
      </c>
      <c r="F78" s="8"/>
      <c r="G78" s="8"/>
      <c r="H78" s="8" t="str">
        <f>IFERROR($C$76/SUMIFS('Job Number'!#REF!,'Job Number'!$A$2:$A$290,'Line Performance OK'!H$1,'Job Number'!$B$2:$B$290,'Line Performance OK'!$C78,'Job Number'!$E$2:$E$290,'Line Performance OK'!$A$76),"")</f>
        <v/>
      </c>
      <c r="I78" s="8" t="str">
        <f>IFERROR($C$76/SUMIFS('Job Number'!#REF!,'Job Number'!$A$2:$A$290,'Line Performance OK'!I$1,'Job Number'!$B$2:$B$290,'Line Performance OK'!$C78,'Job Number'!$E$2:$E$290,'Line Performance OK'!$A$76),"")</f>
        <v/>
      </c>
      <c r="J78" s="8">
        <v>0.28999999999999998</v>
      </c>
      <c r="K78" s="8" t="str">
        <f>IFERROR($C$76/SUMIFS('Job Number'!#REF!,'Job Number'!$A$2:$A$290,'Line Performance OK'!K$1,'Job Number'!$B$2:$B$290,'Line Performance OK'!$C78,'Job Number'!$E$2:$E$290,'Line Performance OK'!$A$76),"")</f>
        <v/>
      </c>
      <c r="L78" s="8" t="str">
        <f>IFERROR($C$76/SUMIFS('Job Number'!#REF!,'Job Number'!$A$2:$A$290,'Line Performance OK'!L$1,'Job Number'!$B$2:$B$290,'Line Performance OK'!$C78,'Job Number'!$E$2:$E$290,'Line Performance OK'!$A$76),"")</f>
        <v/>
      </c>
      <c r="M78" s="8">
        <v>0.63</v>
      </c>
      <c r="N78" s="8" t="str">
        <f>IFERROR($C$76/SUMIFS('Job Number'!#REF!,'Job Number'!$A$2:$A$290,'Line Performance OK'!N$1,'Job Number'!$B$2:$B$290,'Line Performance OK'!$C78,'Job Number'!$E$2:$E$290,'Line Performance OK'!$A$76),"")</f>
        <v/>
      </c>
      <c r="O78" s="8" t="str">
        <f>IFERROR($C$76/SUMIFS('Job Number'!#REF!,'Job Number'!$A$2:$A$290,'Line Performance OK'!O$1,'Job Number'!$B$2:$B$290,'Line Performance OK'!$C78,'Job Number'!$E$2:$E$290,'Line Performance OK'!$A$76),"")</f>
        <v/>
      </c>
      <c r="P78" s="8" t="str">
        <f>IFERROR($C$76/SUMIFS('Job Number'!#REF!,'Job Number'!$A$2:$A$290,'Line Performance OK'!P$1,'Job Number'!$B$2:$B$290,'Line Performance OK'!$C78,'Job Number'!$E$2:$E$290,'Line Performance OK'!$A$76),"")</f>
        <v/>
      </c>
      <c r="Q78" s="8" t="str">
        <f>IFERROR($C$76/SUMIFS('Job Number'!#REF!,'Job Number'!$A$2:$A$290,'Line Performance OK'!Q$1,'Job Number'!$B$2:$B$290,'Line Performance OK'!$C78,'Job Number'!$E$2:$E$290,'Line Performance OK'!$A$76),"")</f>
        <v/>
      </c>
      <c r="R78" s="8" t="str">
        <f>IFERROR($C$76/SUMIFS('Job Number'!#REF!,'Job Number'!$A$2:$A$290,'Line Performance OK'!R$1,'Job Number'!$B$2:$B$290,'Line Performance OK'!$C78,'Job Number'!$E$2:$E$290,'Line Performance OK'!$A$76),"")</f>
        <v/>
      </c>
      <c r="S78" s="8" t="str">
        <f>IFERROR($C$76/SUMIFS('Job Number'!#REF!,'Job Number'!$A$2:$A$290,'Line Performance OK'!S$1,'Job Number'!$B$2:$B$290,'Line Performance OK'!$C78,'Job Number'!$E$2:$E$290,'Line Performance OK'!$A$76),"")</f>
        <v/>
      </c>
      <c r="T78" s="8" t="str">
        <f>IFERROR($C$76/SUMIFS('Job Number'!#REF!,'Job Number'!$A$2:$A$290,'Line Performance OK'!T$1,'Job Number'!$B$2:$B$290,'Line Performance OK'!$C78,'Job Number'!$E$2:$E$290,'Line Performance OK'!$A$76),"")</f>
        <v/>
      </c>
      <c r="U78" s="8" t="str">
        <f>IFERROR($C$76/SUMIFS('Job Number'!#REF!,'Job Number'!$A$2:$A$290,'Line Performance OK'!U$1,'Job Number'!$B$2:$B$290,'Line Performance OK'!$C78,'Job Number'!$E$2:$E$290,'Line Performance OK'!$A$76),"")</f>
        <v/>
      </c>
      <c r="V78" s="8" t="str">
        <f>IFERROR($C$76/SUMIFS('Job Number'!#REF!,'Job Number'!$A$2:$A$290,'Line Performance OK'!V$1,'Job Number'!$B$2:$B$290,'Line Performance OK'!$C78,'Job Number'!$E$2:$E$290,'Line Performance OK'!$A$76),"")</f>
        <v/>
      </c>
      <c r="W78" s="8" t="str">
        <f>IFERROR($C$76/SUMIFS('Job Number'!#REF!,'Job Number'!$A$2:$A$290,'Line Performance OK'!W$1,'Job Number'!$B$2:$B$290,'Line Performance OK'!$C78,'Job Number'!$E$2:$E$290,'Line Performance OK'!$A$76),"")</f>
        <v/>
      </c>
      <c r="X78" s="8" t="str">
        <f>IFERROR($C$76/SUMIFS('Job Number'!#REF!,'Job Number'!$A$2:$A$290,'Line Performance OK'!X$1,'Job Number'!$B$2:$B$290,'Line Performance OK'!$C78,'Job Number'!$E$2:$E$290,'Line Performance OK'!$A$76),"")</f>
        <v/>
      </c>
      <c r="Y78" s="8" t="str">
        <f>IFERROR($C$76/SUMIFS('Job Number'!#REF!,'Job Number'!$A$2:$A$290,'Line Performance OK'!Y$1,'Job Number'!$B$2:$B$290,'Line Performance OK'!$C78,'Job Number'!$E$2:$E$290,'Line Performance OK'!$A$76),"")</f>
        <v/>
      </c>
      <c r="Z78" s="8" t="str">
        <f>IFERROR($C$76/SUMIFS('Job Number'!#REF!,'Job Number'!$A$2:$A$290,'Line Performance OK'!Z$1,'Job Number'!$B$2:$B$290,'Line Performance OK'!$C78,'Job Number'!$E$2:$E$290,'Line Performance OK'!$A$76),"")</f>
        <v/>
      </c>
      <c r="AA78" s="8" t="str">
        <f>IFERROR($C$76/SUMIFS('Job Number'!#REF!,'Job Number'!$A$2:$A$290,'Line Performance OK'!AA$1,'Job Number'!$B$2:$B$290,'Line Performance OK'!$C78,'Job Number'!$E$2:$E$290,'Line Performance OK'!$A$76),"")</f>
        <v/>
      </c>
      <c r="AB78" s="8" t="str">
        <f>IFERROR($C$76/SUMIFS('Job Number'!#REF!,'Job Number'!$A$2:$A$290,'Line Performance OK'!AB$1,'Job Number'!$B$2:$B$290,'Line Performance OK'!$C78,'Job Number'!$E$2:$E$290,'Line Performance OK'!$A$76),"")</f>
        <v/>
      </c>
      <c r="AC78" s="8" t="str">
        <f>IFERROR($C$76/SUMIFS('Job Number'!#REF!,'Job Number'!$A$2:$A$290,'Line Performance OK'!AC$1,'Job Number'!$B$2:$B$290,'Line Performance OK'!$C78,'Job Number'!$E$2:$E$290,'Line Performance OK'!$A$76),"")</f>
        <v/>
      </c>
      <c r="AD78" s="8" t="str">
        <f>IFERROR($C$76/SUMIFS('Job Number'!#REF!,'Job Number'!$A$2:$A$290,'Line Performance OK'!AD$1,'Job Number'!$B$2:$B$290,'Line Performance OK'!$C78,'Job Number'!$E$2:$E$290,'Line Performance OK'!$A$76),"")</f>
        <v/>
      </c>
      <c r="AE78" s="8" t="str">
        <f>IFERROR($C$76/SUMIFS('Job Number'!#REF!,'Job Number'!$A$2:$A$290,'Line Performance OK'!AE$1,'Job Number'!$B$2:$B$290,'Line Performance OK'!$C78,'Job Number'!$E$2:$E$290,'Line Performance OK'!$A$76),"")</f>
        <v/>
      </c>
      <c r="AF78" s="8" t="str">
        <f>IFERROR($C$76/SUMIFS('Job Number'!#REF!,'Job Number'!$A$2:$A$290,'Line Performance OK'!AF$1,'Job Number'!$B$2:$B$290,'Line Performance OK'!$C78,'Job Number'!$E$2:$E$290,'Line Performance OK'!$A$76),"")</f>
        <v/>
      </c>
      <c r="AG78" s="8" t="str">
        <f>IFERROR($C$76/SUMIFS('Job Number'!#REF!,'Job Number'!$A$2:$A$290,'Line Performance OK'!AG$1,'Job Number'!$B$2:$B$290,'Line Performance OK'!$C78,'Job Number'!$E$2:$E$290,'Line Performance OK'!$A$76),"")</f>
        <v/>
      </c>
      <c r="AH78" s="8" t="str">
        <f>IFERROR($C$76/SUMIFS('Job Number'!#REF!,'Job Number'!$A$2:$A$290,'Line Performance OK'!AH$1,'Job Number'!$B$2:$B$290,'Line Performance OK'!$C78,'Job Number'!$E$2:$E$290,'Line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Number'!$A$2:$A$290,'Line Performance OK'!D$1,'Job Number'!$B$2:$B$290,'Line Performance OK'!$C81,'Job Number'!$E$2:$E$290,'Line Performance OK'!$A$80),"")</f>
        <v/>
      </c>
      <c r="E81" s="8" t="str">
        <f>IFERROR($C$80/SUMIFS('Job Number'!#REF!,'Job Number'!$A$2:$A$290,'Line Performance OK'!E$1,'Job Number'!$B$2:$B$290,'Line Performance OK'!$C81,'Job Number'!$E$2:$E$290,'Line Performance OK'!$A$80),"")</f>
        <v/>
      </c>
      <c r="F81" s="8" t="str">
        <f>IFERROR($C$80/SUMIFS('Job Number'!#REF!,'Job Number'!$A$2:$A$290,'Line Performance OK'!F$1,'Job Number'!$B$2:$B$290,'Line Performance OK'!$C81,'Job Number'!$E$2:$E$290,'Line Performance OK'!$A$80),"")</f>
        <v/>
      </c>
      <c r="G81" s="8" t="str">
        <f>IFERROR($C$80/SUMIFS('Job Number'!#REF!,'Job Number'!$A$2:$A$290,'Line Performance OK'!G$1,'Job Number'!$B$2:$B$290,'Line Performance OK'!$C81,'Job Number'!$E$2:$E$290,'Line Performance OK'!$A$80),"")</f>
        <v/>
      </c>
      <c r="H81" s="8" t="str">
        <f>IFERROR($C$80/SUMIFS('Job Number'!#REF!,'Job Number'!$A$2:$A$290,'Line Performance OK'!H$1,'Job Number'!$B$2:$B$290,'Line Performance OK'!$C81,'Job Number'!$E$2:$E$290,'Line Performance OK'!$A$80),"")</f>
        <v/>
      </c>
      <c r="I81" s="8" t="str">
        <f>IFERROR($C$80/SUMIFS('Job Number'!#REF!,'Job Number'!$A$2:$A$290,'Line Performance OK'!I$1,'Job Number'!$B$2:$B$290,'Line Performance OK'!$C81,'Job Number'!$E$2:$E$290,'Line Performance OK'!$A$80),"")</f>
        <v/>
      </c>
      <c r="J81" s="8" t="str">
        <f>IFERROR($C$80/SUMIFS('Job Number'!#REF!,'Job Number'!$A$2:$A$290,'Line Performance OK'!J$1,'Job Number'!$B$2:$B$290,'Line Performance OK'!$C81,'Job Number'!$E$2:$E$290,'Line Performance OK'!$A$80),"")</f>
        <v/>
      </c>
      <c r="K81" s="8" t="str">
        <f>IFERROR($C$80/SUMIFS('Job Number'!#REF!,'Job Number'!$A$2:$A$290,'Line Performance OK'!K$1,'Job Number'!$B$2:$B$290,'Line Performance OK'!$C81,'Job Number'!$E$2:$E$290,'Line Performance OK'!$A$80),"")</f>
        <v/>
      </c>
      <c r="L81" s="8" t="str">
        <f>IFERROR($C$80/SUMIFS('Job Number'!#REF!,'Job Number'!$A$2:$A$290,'Line Performance OK'!L$1,'Job Number'!$B$2:$B$290,'Line Performance OK'!$C81,'Job Number'!$E$2:$E$290,'Line Performance OK'!$A$80),"")</f>
        <v/>
      </c>
      <c r="M81" s="8" t="str">
        <f>IFERROR($C$80/SUMIFS('Job Number'!#REF!,'Job Number'!$A$2:$A$290,'Line Performance OK'!M$1,'Job Number'!$B$2:$B$290,'Line Performance OK'!$C81,'Job Number'!$E$2:$E$290,'Line Performance OK'!$A$80),"")</f>
        <v/>
      </c>
      <c r="N81" s="8" t="str">
        <f>IFERROR($C$80/SUMIFS('Job Number'!#REF!,'Job Number'!$A$2:$A$290,'Line Performance OK'!N$1,'Job Number'!$B$2:$B$290,'Line Performance OK'!$C81,'Job Number'!$E$2:$E$290,'Line Performance OK'!$A$80),"")</f>
        <v/>
      </c>
      <c r="O81" s="8" t="str">
        <f>IFERROR($C$80/SUMIFS('Job Number'!#REF!,'Job Number'!$A$2:$A$290,'Line Performance OK'!O$1,'Job Number'!$B$2:$B$290,'Line Performance OK'!$C81,'Job Number'!$E$2:$E$290,'Line Performance OK'!$A$80),"")</f>
        <v/>
      </c>
      <c r="P81" s="8" t="str">
        <f>IFERROR($C$80/SUMIFS('Job Number'!#REF!,'Job Number'!$A$2:$A$290,'Line Performance OK'!P$1,'Job Number'!$B$2:$B$290,'Line Performance OK'!$C81,'Job Number'!$E$2:$E$290,'Line Performance OK'!$A$80),"")</f>
        <v/>
      </c>
      <c r="Q81" s="8" t="str">
        <f>IFERROR($C$80/SUMIFS('Job Number'!#REF!,'Job Number'!$A$2:$A$290,'Line Performance OK'!Q$1,'Job Number'!$B$2:$B$290,'Line Performance OK'!$C81,'Job Number'!$E$2:$E$290,'Line Performance OK'!$A$80),"")</f>
        <v/>
      </c>
      <c r="R81" s="8" t="str">
        <f>IFERROR($C$80/SUMIFS('Job Number'!#REF!,'Job Number'!$A$2:$A$290,'Line Performance OK'!R$1,'Job Number'!$B$2:$B$290,'Line Performance OK'!$C81,'Job Number'!$E$2:$E$290,'Line Performance OK'!$A$80),"")</f>
        <v/>
      </c>
      <c r="S81" s="8" t="str">
        <f>IFERROR($C$80/SUMIFS('Job Number'!#REF!,'Job Number'!$A$2:$A$290,'Line Performance OK'!S$1,'Job Number'!$B$2:$B$290,'Line Performance OK'!$C81,'Job Number'!$E$2:$E$290,'Line Performance OK'!$A$80),"")</f>
        <v/>
      </c>
      <c r="T81" s="8" t="str">
        <f>IFERROR($C$80/SUMIFS('Job Number'!#REF!,'Job Number'!$A$2:$A$290,'Line Performance OK'!T$1,'Job Number'!$B$2:$B$290,'Line Performance OK'!$C81,'Job Number'!$E$2:$E$290,'Line Performance OK'!$A$80),"")</f>
        <v/>
      </c>
      <c r="U81" s="8" t="str">
        <f>IFERROR($C$80/SUMIFS('Job Number'!#REF!,'Job Number'!$A$2:$A$290,'Line Performance OK'!U$1,'Job Number'!$B$2:$B$290,'Line Performance OK'!$C81,'Job Number'!$E$2:$E$290,'Line Performance OK'!$A$80),"")</f>
        <v/>
      </c>
      <c r="V81" s="8" t="str">
        <f>IFERROR($C$80/SUMIFS('Job Number'!#REF!,'Job Number'!$A$2:$A$290,'Line Performance OK'!V$1,'Job Number'!$B$2:$B$290,'Line Performance OK'!$C81,'Job Number'!$E$2:$E$290,'Line Performance OK'!$A$80),"")</f>
        <v/>
      </c>
      <c r="W81" s="8" t="str">
        <f>IFERROR($C$80/SUMIFS('Job Number'!#REF!,'Job Number'!$A$2:$A$290,'Line Performance OK'!W$1,'Job Number'!$B$2:$B$290,'Line Performance OK'!$C81,'Job Number'!$E$2:$E$290,'Line Performance OK'!$A$80),"")</f>
        <v/>
      </c>
      <c r="X81" s="8" t="str">
        <f>IFERROR($C$80/SUMIFS('Job Number'!#REF!,'Job Number'!$A$2:$A$290,'Line Performance OK'!X$1,'Job Number'!$B$2:$B$290,'Line Performance OK'!$C81,'Job Number'!$E$2:$E$290,'Line Performance OK'!$A$80),"")</f>
        <v/>
      </c>
      <c r="Y81" s="8" t="str">
        <f>IFERROR($C$80/SUMIFS('Job Number'!#REF!,'Job Number'!$A$2:$A$290,'Line Performance OK'!Y$1,'Job Number'!$B$2:$B$290,'Line Performance OK'!$C81,'Job Number'!$E$2:$E$290,'Line Performance OK'!$A$80),"")</f>
        <v/>
      </c>
      <c r="Z81" s="8" t="str">
        <f>IFERROR($C$80/SUMIFS('Job Number'!#REF!,'Job Number'!$A$2:$A$290,'Line Performance OK'!Z$1,'Job Number'!$B$2:$B$290,'Line Performance OK'!$C81,'Job Number'!$E$2:$E$290,'Line Performance OK'!$A$80),"")</f>
        <v/>
      </c>
      <c r="AA81" s="8" t="str">
        <f>IFERROR($C$80/SUMIFS('Job Number'!#REF!,'Job Number'!$A$2:$A$290,'Line Performance OK'!AA$1,'Job Number'!$B$2:$B$290,'Line Performance OK'!$C81,'Job Number'!$E$2:$E$290,'Line Performance OK'!$A$80),"")</f>
        <v/>
      </c>
      <c r="AB81" s="8" t="str">
        <f>IFERROR($C$80/SUMIFS('Job Number'!#REF!,'Job Number'!$A$2:$A$290,'Line Performance OK'!AB$1,'Job Number'!$B$2:$B$290,'Line Performance OK'!$C81,'Job Number'!$E$2:$E$290,'Line Performance OK'!$A$80),"")</f>
        <v/>
      </c>
      <c r="AC81" s="8" t="str">
        <f>IFERROR($C$80/SUMIFS('Job Number'!#REF!,'Job Number'!$A$2:$A$290,'Line Performance OK'!AC$1,'Job Number'!$B$2:$B$290,'Line Performance OK'!$C81,'Job Number'!$E$2:$E$290,'Line Performance OK'!$A$80),"")</f>
        <v/>
      </c>
      <c r="AD81" s="8" t="str">
        <f>IFERROR($C$80/SUMIFS('Job Number'!#REF!,'Job Number'!$A$2:$A$290,'Line Performance OK'!AD$1,'Job Number'!$B$2:$B$290,'Line Performance OK'!$C81,'Job Number'!$E$2:$E$290,'Line Performance OK'!$A$80),"")</f>
        <v/>
      </c>
      <c r="AE81" s="8" t="str">
        <f>IFERROR($C$80/SUMIFS('Job Number'!#REF!,'Job Number'!$A$2:$A$290,'Line Performance OK'!AE$1,'Job Number'!$B$2:$B$290,'Line Performance OK'!$C81,'Job Number'!$E$2:$E$290,'Line Performance OK'!$A$80),"")</f>
        <v/>
      </c>
      <c r="AF81" s="8" t="str">
        <f>IFERROR($C$80/SUMIFS('Job Number'!#REF!,'Job Number'!$A$2:$A$290,'Line Performance OK'!AF$1,'Job Number'!$B$2:$B$290,'Line Performance OK'!$C81,'Job Number'!$E$2:$E$290,'Line Performance OK'!$A$80),"")</f>
        <v/>
      </c>
      <c r="AG81" s="8" t="str">
        <f>IFERROR($C$80/SUMIFS('Job Number'!#REF!,'Job Number'!$A$2:$A$290,'Line Performance OK'!AG$1,'Job Number'!$B$2:$B$290,'Line Performance OK'!$C81,'Job Number'!$E$2:$E$290,'Line Performance OK'!$A$80),"")</f>
        <v/>
      </c>
      <c r="AH81" s="8" t="str">
        <f>IFERROR($C$80/SUMIFS('Job Number'!#REF!,'Job Number'!$A$2:$A$290,'Line Performance OK'!AH$1,'Job Number'!$B$2:$B$290,'Line Performance OK'!$C81,'Job Number'!$E$2:$E$290,'Line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6" t="e">
        <f>'Line Output'!#REF!</f>
        <v>#REF!</v>
      </c>
      <c r="B83" s="106" t="e">
        <f>'Line Output'!#REF!</f>
        <v>#REF!</v>
      </c>
      <c r="C83" s="107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08"/>
      <c r="B84" s="109">
        <f>IFERROR(SUM(D84:AH84)/COUNTIF(D84:AH84,"&gt;0"),0)</f>
        <v>0</v>
      </c>
      <c r="C84" s="110" t="e">
        <f>'Line Output'!#REF!</f>
        <v>#REF!</v>
      </c>
      <c r="D84" s="8" t="str">
        <f>IFERROR($C$83/SUMIFS('Job Number'!#REF!,'Job Number'!$A$2:$A$290,'Line Performance OK'!D$1,'Job Number'!$B$2:$B$290,'Line Performance OK'!$C84,'Job Number'!$E$2:$E$290,'Line Performance OK'!$A$83),"")</f>
        <v/>
      </c>
      <c r="E84" s="8" t="str">
        <f>IFERROR($C$83/SUMIFS('Job Number'!#REF!,'Job Number'!$A$2:$A$290,'Line Performance OK'!E$1,'Job Number'!$B$2:$B$290,'Line Performance OK'!$C84,'Job Number'!$E$2:$E$290,'Line Performance OK'!$A$83),"")</f>
        <v/>
      </c>
      <c r="F84" s="8" t="str">
        <f>IFERROR($C$83/SUMIFS('Job Number'!#REF!,'Job Number'!$A$2:$A$290,'Line Performance OK'!F$1,'Job Number'!$B$2:$B$290,'Line Performance OK'!$C84,'Job Number'!$E$2:$E$290,'Line Performance OK'!$A$83),"")</f>
        <v/>
      </c>
      <c r="G84" s="8" t="str">
        <f>IFERROR($C$83/SUMIFS('Job Number'!#REF!,'Job Number'!$A$2:$A$290,'Line Performance OK'!G$1,'Job Number'!$B$2:$B$290,'Line Performance OK'!$C84,'Job Number'!$E$2:$E$290,'Line Performance OK'!$A$83),"")</f>
        <v/>
      </c>
      <c r="H84" s="8" t="str">
        <f>IFERROR($C$83/SUMIFS('Job Number'!#REF!,'Job Number'!$A$2:$A$290,'Line Performance OK'!H$1,'Job Number'!$B$2:$B$290,'Line Performance OK'!$C84,'Job Number'!$E$2:$E$290,'Line Performance OK'!$A$83),"")</f>
        <v/>
      </c>
      <c r="I84" s="8" t="str">
        <f>IFERROR($C$83/SUMIFS('Job Number'!#REF!,'Job Number'!$A$2:$A$290,'Line Performance OK'!I$1,'Job Number'!$B$2:$B$290,'Line Performance OK'!$C84,'Job Number'!$E$2:$E$290,'Line Performance OK'!$A$83),"")</f>
        <v/>
      </c>
      <c r="J84" s="8" t="str">
        <f>IFERROR($C$83/SUMIFS('Job Number'!#REF!,'Job Number'!$A$2:$A$290,'Line Performance OK'!J$1,'Job Number'!$B$2:$B$290,'Line Performance OK'!$C84,'Job Number'!$E$2:$E$290,'Line Performance OK'!$A$83),"")</f>
        <v/>
      </c>
      <c r="K84" s="8" t="str">
        <f>IFERROR($C$83/SUMIFS('Job Number'!#REF!,'Job Number'!$A$2:$A$290,'Line Performance OK'!K$1,'Job Number'!$B$2:$B$290,'Line Performance OK'!$C84,'Job Number'!$E$2:$E$290,'Line Performance OK'!$A$83),"")</f>
        <v/>
      </c>
      <c r="L84" s="105" t="str">
        <f>IFERROR($C$83/SUMIFS('Job Number'!#REF!,'Job Number'!$A$2:$A$290,'Line Performance OK'!L$1,'Job Number'!$B$2:$B$290,'Line Performance OK'!$C84,'Job Number'!$E$2:$E$290,'Line Performance OK'!$A$83),"")</f>
        <v/>
      </c>
      <c r="M84" s="105" t="str">
        <f>IFERROR($C$83/SUMIFS('Job Number'!#REF!,'Job Number'!$A$2:$A$290,'Line Performance OK'!M$1,'Job Number'!$B$2:$B$290,'Line Performance OK'!$C84,'Job Number'!$E$2:$E$290,'Line Performance OK'!$A$83),"")</f>
        <v/>
      </c>
      <c r="N84" s="8" t="str">
        <f>IFERROR($C$83/SUMIFS('Job Number'!#REF!,'Job Number'!$A$2:$A$290,'Line Performance OK'!N$1,'Job Number'!$B$2:$B$290,'Line Performance OK'!$C84,'Job Number'!$E$2:$E$290,'Line Performance OK'!$A$83),"")</f>
        <v/>
      </c>
      <c r="O84" s="8" t="str">
        <f>IFERROR($C$83/SUMIFS('Job Number'!#REF!,'Job Number'!$A$2:$A$290,'Line Performance OK'!O$1,'Job Number'!$B$2:$B$290,'Line Performance OK'!$C84,'Job Number'!$E$2:$E$290,'Line Performance OK'!$A$83),"")</f>
        <v/>
      </c>
      <c r="P84" s="8" t="str">
        <f>IFERROR($C$83/SUMIFS('Job Number'!#REF!,'Job Number'!$A$2:$A$290,'Line Performance OK'!P$1,'Job Number'!$B$2:$B$290,'Line Performance OK'!$C84,'Job Number'!$E$2:$E$290,'Line Performance OK'!$A$83),"")</f>
        <v/>
      </c>
      <c r="Q84" s="8" t="str">
        <f>IFERROR($C$83/SUMIFS('Job Number'!#REF!,'Job Number'!$A$2:$A$290,'Line Performance OK'!Q$1,'Job Number'!$B$2:$B$290,'Line Performance OK'!$C84,'Job Number'!$E$2:$E$290,'Line Performance OK'!$A$83),"")</f>
        <v/>
      </c>
      <c r="R84" s="8" t="str">
        <f>IFERROR($C$83/SUMIFS('Job Number'!#REF!,'Job Number'!$A$2:$A$290,'Line Performance OK'!R$1,'Job Number'!$B$2:$B$290,'Line Performance OK'!$C84,'Job Number'!$E$2:$E$290,'Line Performance OK'!$A$83),"")</f>
        <v/>
      </c>
      <c r="S84" s="8" t="str">
        <f>IFERROR($C$83/SUMIFS('Job Number'!#REF!,'Job Number'!$A$2:$A$290,'Line Performance OK'!S$1,'Job Number'!$B$2:$B$290,'Line Performance OK'!$C84,'Job Number'!$E$2:$E$290,'Line Performance OK'!$A$83),"")</f>
        <v/>
      </c>
      <c r="T84" s="8" t="str">
        <f>IFERROR($C$83/SUMIFS('Job Number'!#REF!,'Job Number'!$A$2:$A$290,'Line Performance OK'!T$1,'Job Number'!$B$2:$B$290,'Line Performance OK'!$C84,'Job Number'!$E$2:$E$290,'Line Performance OK'!$A$83),"")</f>
        <v/>
      </c>
      <c r="U84" s="8" t="str">
        <f>IFERROR($C$83/SUMIFS('Job Number'!#REF!,'Job Number'!$A$2:$A$290,'Line Performance OK'!U$1,'Job Number'!$B$2:$B$290,'Line Performance OK'!$C84,'Job Number'!$E$2:$E$290,'Line Performance OK'!$A$83),"")</f>
        <v/>
      </c>
      <c r="V84" s="8" t="str">
        <f>IFERROR($C$83/SUMIFS('Job Number'!#REF!,'Job Number'!$A$2:$A$290,'Line Performance OK'!V$1,'Job Number'!$B$2:$B$290,'Line Performance OK'!$C84,'Job Number'!$E$2:$E$290,'Line Performance OK'!$A$83),"")</f>
        <v/>
      </c>
      <c r="W84" s="8" t="str">
        <f>IFERROR($C$83/SUMIFS('Job Number'!#REF!,'Job Number'!$A$2:$A$290,'Line Performance OK'!W$1,'Job Number'!$B$2:$B$290,'Line Performance OK'!$C84,'Job Number'!$E$2:$E$290,'Line Performance OK'!$A$83),"")</f>
        <v/>
      </c>
      <c r="X84" s="8" t="str">
        <f>IFERROR($C$83/SUMIFS('Job Number'!#REF!,'Job Number'!$A$2:$A$290,'Line Performance OK'!X$1,'Job Number'!$B$2:$B$290,'Line Performance OK'!$C84,'Job Number'!$E$2:$E$290,'Line Performance OK'!$A$83),"")</f>
        <v/>
      </c>
      <c r="Y84" s="8" t="str">
        <f>IFERROR($C$83/SUMIFS('Job Number'!#REF!,'Job Number'!$A$2:$A$290,'Line Performance OK'!Y$1,'Job Number'!$B$2:$B$290,'Line Performance OK'!$C84,'Job Number'!$E$2:$E$290,'Line Performance OK'!$A$83),"")</f>
        <v/>
      </c>
      <c r="Z84" s="8" t="str">
        <f>IFERROR($C$83/SUMIFS('Job Number'!#REF!,'Job Number'!$A$2:$A$290,'Line Performance OK'!Z$1,'Job Number'!$B$2:$B$290,'Line Performance OK'!$C84,'Job Number'!$E$2:$E$290,'Line Performance OK'!$A$83),"")</f>
        <v/>
      </c>
      <c r="AA84" s="8" t="str">
        <f>IFERROR($C$83/SUMIFS('Job Number'!#REF!,'Job Number'!$A$2:$A$290,'Line Performance OK'!AA$1,'Job Number'!$B$2:$B$290,'Line Performance OK'!$C84,'Job Number'!$E$2:$E$290,'Line Performance OK'!$A$83),"")</f>
        <v/>
      </c>
      <c r="AB84" s="8" t="str">
        <f>IFERROR($C$83/SUMIFS('Job Number'!#REF!,'Job Number'!$A$2:$A$290,'Line Performance OK'!AB$1,'Job Number'!$B$2:$B$290,'Line Performance OK'!$C84,'Job Number'!$E$2:$E$290,'Line Performance OK'!$A$83),"")</f>
        <v/>
      </c>
      <c r="AC84" s="8" t="str">
        <f>IFERROR($C$83/SUMIFS('Job Number'!#REF!,'Job Number'!$A$2:$A$290,'Line Performance OK'!AC$1,'Job Number'!$B$2:$B$290,'Line Performance OK'!$C84,'Job Number'!$E$2:$E$290,'Line Performance OK'!$A$83),"")</f>
        <v/>
      </c>
      <c r="AD84" s="8" t="str">
        <f>IFERROR($C$83/SUMIFS('Job Number'!#REF!,'Job Number'!$A$2:$A$290,'Line Performance OK'!AD$1,'Job Number'!$B$2:$B$290,'Line Performance OK'!$C84,'Job Number'!$E$2:$E$290,'Line Performance OK'!$A$83),"")</f>
        <v/>
      </c>
      <c r="AE84" s="8" t="str">
        <f>IFERROR($C$83/SUMIFS('Job Number'!#REF!,'Job Number'!$A$2:$A$290,'Line Performance OK'!AE$1,'Job Number'!$B$2:$B$290,'Line Performance OK'!$C84,'Job Number'!$E$2:$E$290,'Line Performance OK'!$A$83),"")</f>
        <v/>
      </c>
      <c r="AF84" s="8" t="str">
        <f>IFERROR($C$83/SUMIFS('Job Number'!#REF!,'Job Number'!$A$2:$A$290,'Line Performance OK'!AF$1,'Job Number'!$B$2:$B$290,'Line Performance OK'!$C84,'Job Number'!$E$2:$E$290,'Line Performance OK'!$A$83),"")</f>
        <v/>
      </c>
      <c r="AG84" s="8" t="str">
        <f>IFERROR($C$83/SUMIFS('Job Number'!#REF!,'Job Number'!$A$2:$A$290,'Line Performance OK'!AG$1,'Job Number'!$B$2:$B$290,'Line Performance OK'!$C84,'Job Number'!$E$2:$E$290,'Line Performance OK'!$A$83),"")</f>
        <v/>
      </c>
      <c r="AH84" s="8" t="str">
        <f>IFERROR($C$83/SUMIFS('Job Number'!#REF!,'Job Number'!$A$2:$A$290,'Line Performance OK'!AH$1,'Job Number'!$B$2:$B$290,'Line Performance OK'!$C84,'Job Number'!$E$2:$E$290,'Line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Number'!$A$2:$A$290,'Line Performance OK'!D$1,'Job Number'!$B$2:$B$290,'Line Performance OK'!$C87,'Job Number'!$E$2:$E$290,'Line Performance OK'!$A$86),"")</f>
        <v/>
      </c>
      <c r="E87" s="8" t="str">
        <f>IFERROR($C$86/SUMIFS('Job Number'!#REF!,'Job Number'!$A$2:$A$290,'Line Performance OK'!E$1,'Job Number'!$B$2:$B$290,'Line Performance OK'!$C87,'Job Number'!$E$2:$E$290,'Line Performance OK'!$A$86),"")</f>
        <v/>
      </c>
      <c r="F87" s="8" t="str">
        <f>IFERROR($C$86/SUMIFS('Job Number'!#REF!,'Job Number'!$A$2:$A$290,'Line Performance OK'!F$1,'Job Number'!$B$2:$B$290,'Line Performance OK'!$C87,'Job Number'!$E$2:$E$290,'Line Performance OK'!$A$86),"")</f>
        <v/>
      </c>
      <c r="G87" s="8" t="str">
        <f>IFERROR($C$86/SUMIFS('Job Number'!#REF!,'Job Number'!$A$2:$A$290,'Line Performance OK'!G$1,'Job Number'!$B$2:$B$290,'Line Performance OK'!$C87,'Job Number'!$E$2:$E$290,'Line Performance OK'!$A$86),"")</f>
        <v/>
      </c>
      <c r="H87" s="8" t="str">
        <f>IFERROR($C$86/SUMIFS('Job Number'!#REF!,'Job Number'!$A$2:$A$290,'Line Performance OK'!H$1,'Job Number'!$B$2:$B$290,'Line Performance OK'!$C87,'Job Number'!$E$2:$E$290,'Line Performance OK'!$A$86),"")</f>
        <v/>
      </c>
      <c r="I87" s="8" t="str">
        <f>IFERROR($C$86/SUMIFS('Job Number'!#REF!,'Job Number'!$A$2:$A$290,'Line Performance OK'!I$1,'Job Number'!$B$2:$B$290,'Line Performance OK'!$C87,'Job Number'!$E$2:$E$290,'Line Performance OK'!$A$86),"")</f>
        <v/>
      </c>
      <c r="J87" s="8" t="str">
        <f>IFERROR($C$86/SUMIFS('Job Number'!#REF!,'Job Number'!$A$2:$A$290,'Line Performance OK'!J$1,'Job Number'!$B$2:$B$290,'Line Performance OK'!$C87,'Job Number'!$E$2:$E$290,'Line Performance OK'!$A$86),"")</f>
        <v/>
      </c>
      <c r="K87" s="8" t="str">
        <f>IFERROR($C$86/SUMIFS('Job Number'!#REF!,'Job Number'!$A$2:$A$290,'Line Performance OK'!K$1,'Job Number'!$B$2:$B$290,'Line Performance OK'!$C87,'Job Number'!$E$2:$E$290,'Line Performance OK'!$A$86),"")</f>
        <v/>
      </c>
      <c r="L87" s="8" t="str">
        <f>IFERROR($C$86/SUMIFS('Job Number'!#REF!,'Job Number'!$A$2:$A$290,'Line Performance OK'!L$1,'Job Number'!$B$2:$B$290,'Line Performance OK'!$C87,'Job Number'!$E$2:$E$290,'Line Performance OK'!$A$86),"")</f>
        <v/>
      </c>
      <c r="M87" s="8" t="str">
        <f>IFERROR($C$86/SUMIFS('Job Number'!#REF!,'Job Number'!$A$2:$A$290,'Line Performance OK'!M$1,'Job Number'!$B$2:$B$290,'Line Performance OK'!$C87,'Job Number'!$E$2:$E$290,'Line Performance OK'!$A$86),"")</f>
        <v/>
      </c>
      <c r="N87" s="8" t="str">
        <f>IFERROR($C$86/SUMIFS('Job Number'!#REF!,'Job Number'!$A$2:$A$290,'Line Performance OK'!N$1,'Job Number'!$B$2:$B$290,'Line Performance OK'!$C87,'Job Number'!$E$2:$E$290,'Line Performance OK'!$A$86),"")</f>
        <v/>
      </c>
      <c r="O87" s="8" t="str">
        <f>IFERROR($C$86/SUMIFS('Job Number'!#REF!,'Job Number'!$A$2:$A$290,'Line Performance OK'!O$1,'Job Number'!$B$2:$B$290,'Line Performance OK'!$C87,'Job Number'!$E$2:$E$290,'Line Performance OK'!$A$86),"")</f>
        <v/>
      </c>
      <c r="P87" s="8" t="str">
        <f>IFERROR($C$86/SUMIFS('Job Number'!#REF!,'Job Number'!$A$2:$A$290,'Line Performance OK'!P$1,'Job Number'!$B$2:$B$290,'Line Performance OK'!$C87,'Job Number'!$E$2:$E$290,'Line Performance OK'!$A$86),"")</f>
        <v/>
      </c>
      <c r="Q87" s="8" t="str">
        <f>IFERROR($C$86/SUMIFS('Job Number'!#REF!,'Job Number'!$A$2:$A$290,'Line Performance OK'!Q$1,'Job Number'!$B$2:$B$290,'Line Performance OK'!$C87,'Job Number'!$E$2:$E$290,'Line Performance OK'!$A$86),"")</f>
        <v/>
      </c>
      <c r="R87" s="8" t="str">
        <f>IFERROR($C$86/SUMIFS('Job Number'!#REF!,'Job Number'!$A$2:$A$290,'Line Performance OK'!R$1,'Job Number'!$B$2:$B$290,'Line Performance OK'!$C87,'Job Number'!$E$2:$E$290,'Line Performance OK'!$A$86),"")</f>
        <v/>
      </c>
      <c r="S87" s="8" t="str">
        <f>IFERROR($C$86/SUMIFS('Job Number'!#REF!,'Job Number'!$A$2:$A$290,'Line Performance OK'!S$1,'Job Number'!$B$2:$B$290,'Line Performance OK'!$C87,'Job Number'!$E$2:$E$290,'Line Performance OK'!$A$86),"")</f>
        <v/>
      </c>
      <c r="T87" s="8" t="str">
        <f>IFERROR($C$86/SUMIFS('Job Number'!#REF!,'Job Number'!$A$2:$A$290,'Line Performance OK'!T$1,'Job Number'!$B$2:$B$290,'Line Performance OK'!$C87,'Job Number'!$E$2:$E$290,'Line Performance OK'!$A$86),"")</f>
        <v/>
      </c>
      <c r="U87" s="8" t="str">
        <f>IFERROR($C$86/SUMIFS('Job Number'!#REF!,'Job Number'!$A$2:$A$290,'Line Performance OK'!U$1,'Job Number'!$B$2:$B$290,'Line Performance OK'!$C87,'Job Number'!$E$2:$E$290,'Line Performance OK'!$A$86),"")</f>
        <v/>
      </c>
      <c r="V87" s="8" t="str">
        <f>IFERROR($C$86/SUMIFS('Job Number'!#REF!,'Job Number'!$A$2:$A$290,'Line Performance OK'!V$1,'Job Number'!$B$2:$B$290,'Line Performance OK'!$C87,'Job Number'!$E$2:$E$290,'Line Performance OK'!$A$86),"")</f>
        <v/>
      </c>
      <c r="W87" s="8" t="str">
        <f>IFERROR($C$86/SUMIFS('Job Number'!#REF!,'Job Number'!$A$2:$A$290,'Line Performance OK'!W$1,'Job Number'!$B$2:$B$290,'Line Performance OK'!$C87,'Job Number'!$E$2:$E$290,'Line Performance OK'!$A$86),"")</f>
        <v/>
      </c>
      <c r="X87" s="8" t="str">
        <f>IFERROR($C$86/SUMIFS('Job Number'!#REF!,'Job Number'!$A$2:$A$290,'Line Performance OK'!X$1,'Job Number'!$B$2:$B$290,'Line Performance OK'!$C87,'Job Number'!$E$2:$E$290,'Line Performance OK'!$A$86),"")</f>
        <v/>
      </c>
      <c r="Y87" s="8" t="str">
        <f>IFERROR($C$86/SUMIFS('Job Number'!#REF!,'Job Number'!$A$2:$A$290,'Line Performance OK'!Y$1,'Job Number'!$B$2:$B$290,'Line Performance OK'!$C87,'Job Number'!$E$2:$E$290,'Line Performance OK'!$A$86),"")</f>
        <v/>
      </c>
      <c r="Z87" s="8" t="str">
        <f>IFERROR($C$86/SUMIFS('Job Number'!#REF!,'Job Number'!$A$2:$A$290,'Line Performance OK'!Z$1,'Job Number'!$B$2:$B$290,'Line Performance OK'!$C87,'Job Number'!$E$2:$E$290,'Line Performance OK'!$A$86),"")</f>
        <v/>
      </c>
      <c r="AA87" s="8" t="str">
        <f>IFERROR($C$86/SUMIFS('Job Number'!#REF!,'Job Number'!$A$2:$A$290,'Line Performance OK'!AA$1,'Job Number'!$B$2:$B$290,'Line Performance OK'!$C87,'Job Number'!$E$2:$E$290,'Line Performance OK'!$A$86),"")</f>
        <v/>
      </c>
      <c r="AB87" s="8" t="str">
        <f>IFERROR($C$86/SUMIFS('Job Number'!#REF!,'Job Number'!$A$2:$A$290,'Line Performance OK'!AB$1,'Job Number'!$B$2:$B$290,'Line Performance OK'!$C87,'Job Number'!$E$2:$E$290,'Line Performance OK'!$A$86),"")</f>
        <v/>
      </c>
      <c r="AC87" s="8" t="str">
        <f>IFERROR($C$86/SUMIFS('Job Number'!#REF!,'Job Number'!$A$2:$A$290,'Line Performance OK'!AC$1,'Job Number'!$B$2:$B$290,'Line Performance OK'!$C87,'Job Number'!$E$2:$E$290,'Line Performance OK'!$A$86),"")</f>
        <v/>
      </c>
      <c r="AD87" s="8" t="str">
        <f>IFERROR($C$86/SUMIFS('Job Number'!#REF!,'Job Number'!$A$2:$A$290,'Line Performance OK'!AD$1,'Job Number'!$B$2:$B$290,'Line Performance OK'!$C87,'Job Number'!$E$2:$E$290,'Line Performance OK'!$A$86),"")</f>
        <v/>
      </c>
      <c r="AE87" s="8" t="str">
        <f>IFERROR($C$86/SUMIFS('Job Number'!#REF!,'Job Number'!$A$2:$A$290,'Line Performance OK'!AE$1,'Job Number'!$B$2:$B$290,'Line Performance OK'!$C87,'Job Number'!$E$2:$E$290,'Line Performance OK'!$A$86),"")</f>
        <v/>
      </c>
      <c r="AF87" s="8" t="str">
        <f>IFERROR($C$86/SUMIFS('Job Number'!#REF!,'Job Number'!$A$2:$A$290,'Line Performance OK'!AF$1,'Job Number'!$B$2:$B$290,'Line Performance OK'!$C87,'Job Number'!$E$2:$E$290,'Line Performance OK'!$A$86),"")</f>
        <v/>
      </c>
      <c r="AG87" s="8" t="str">
        <f>IFERROR($C$86/SUMIFS('Job Number'!#REF!,'Job Number'!$A$2:$A$290,'Line Performance OK'!AG$1,'Job Number'!$B$2:$B$290,'Line Performance OK'!$C87,'Job Number'!$E$2:$E$290,'Line Performance OK'!$A$86),"")</f>
        <v/>
      </c>
      <c r="AH87" s="8" t="str">
        <f>IFERROR($C$86/SUMIFS('Job Number'!#REF!,'Job Number'!$A$2:$A$290,'Line Performance OK'!AH$1,'Job Number'!$B$2:$B$290,'Line Performance OK'!$C87,'Job Number'!$E$2:$E$290,'Line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Number'!$A$2:$A$290,'Line Performance OK'!D$1,'Job Number'!$B$2:$B$290,'Line Performance OK'!$C90,'Job Number'!$E$2:$E$290,'Line Performance OK'!$A$89),"")</f>
        <v/>
      </c>
      <c r="E90" s="8" t="str">
        <f>IFERROR($C$89/SUMIFS('Job Number'!#REF!,'Job Number'!$A$2:$A$290,'Line Performance OK'!E$1,'Job Number'!$B$2:$B$290,'Line Performance OK'!$C90,'Job Number'!$E$2:$E$290,'Line Performance OK'!$A$89),"")</f>
        <v/>
      </c>
      <c r="F90" s="8" t="str">
        <f>IFERROR($C$89/SUMIFS('Job Number'!#REF!,'Job Number'!$A$2:$A$290,'Line Performance OK'!F$1,'Job Number'!$B$2:$B$290,'Line Performance OK'!$C90,'Job Number'!$E$2:$E$290,'Line Performance OK'!$A$89),"")</f>
        <v/>
      </c>
      <c r="G90" s="8" t="str">
        <f>IFERROR($C$89/SUMIFS('Job Number'!#REF!,'Job Number'!$A$2:$A$290,'Line Performance OK'!G$1,'Job Number'!$B$2:$B$290,'Line Performance OK'!$C90,'Job Number'!$E$2:$E$290,'Line Performance OK'!$A$89),"")</f>
        <v/>
      </c>
      <c r="H90" s="8" t="str">
        <f>IFERROR($C$89/SUMIFS('Job Number'!#REF!,'Job Number'!$A$2:$A$290,'Line Performance OK'!H$1,'Job Number'!$B$2:$B$290,'Line Performance OK'!$C90,'Job Number'!$E$2:$E$290,'Line Performance OK'!$A$89),"")</f>
        <v/>
      </c>
      <c r="I90" s="8" t="str">
        <f>IFERROR($C$89/SUMIFS('Job Number'!#REF!,'Job Number'!$A$2:$A$290,'Line Performance OK'!I$1,'Job Number'!$B$2:$B$290,'Line Performance OK'!$C90,'Job Number'!$E$2:$E$290,'Line Performance OK'!$A$89),"")</f>
        <v/>
      </c>
      <c r="J90" s="8" t="str">
        <f>IFERROR($C$89/SUMIFS('Job Number'!#REF!,'Job Number'!$A$2:$A$290,'Line Performance OK'!J$1,'Job Number'!$B$2:$B$290,'Line Performance OK'!$C90,'Job Number'!$E$2:$E$290,'Line Performance OK'!$A$89),"")</f>
        <v/>
      </c>
      <c r="K90" s="8" t="str">
        <f>IFERROR($C$89/SUMIFS('Job Number'!#REF!,'Job Number'!$A$2:$A$290,'Line Performance OK'!K$1,'Job Number'!$B$2:$B$290,'Line Performance OK'!$C90,'Job Number'!$E$2:$E$290,'Line Performance OK'!$A$89),"")</f>
        <v/>
      </c>
      <c r="L90" s="8" t="str">
        <f>IFERROR($C$89/SUMIFS('Job Number'!#REF!,'Job Number'!$A$2:$A$290,'Line Performance OK'!L$1,'Job Number'!$B$2:$B$290,'Line Performance OK'!$C90,'Job Number'!$E$2:$E$290,'Line Performance OK'!$A$89),"")</f>
        <v/>
      </c>
      <c r="M90" s="8" t="str">
        <f>IFERROR($C$89/SUMIFS('Job Number'!#REF!,'Job Number'!$A$2:$A$290,'Line Performance OK'!M$1,'Job Number'!$B$2:$B$290,'Line Performance OK'!$C90,'Job Number'!$E$2:$E$290,'Line Performance OK'!$A$89),"")</f>
        <v/>
      </c>
      <c r="N90" s="8" t="str">
        <f>IFERROR($C$89/SUMIFS('Job Number'!#REF!,'Job Number'!$A$2:$A$290,'Line Performance OK'!N$1,'Job Number'!$B$2:$B$290,'Line Performance OK'!$C90,'Job Number'!$E$2:$E$290,'Line Performance OK'!$A$89),"")</f>
        <v/>
      </c>
      <c r="O90" s="8" t="str">
        <f>IFERROR($C$89/SUMIFS('Job Number'!#REF!,'Job Number'!$A$2:$A$290,'Line Performance OK'!O$1,'Job Number'!$B$2:$B$290,'Line Performance OK'!$C90,'Job Number'!$E$2:$E$290,'Line Performance OK'!$A$89),"")</f>
        <v/>
      </c>
      <c r="P90" s="8" t="str">
        <f>IFERROR($C$89/SUMIFS('Job Number'!#REF!,'Job Number'!$A$2:$A$290,'Line Performance OK'!P$1,'Job Number'!$B$2:$B$290,'Line Performance OK'!$C90,'Job Number'!$E$2:$E$290,'Line Performance OK'!$A$89),"")</f>
        <v/>
      </c>
      <c r="Q90" s="8" t="str">
        <f>IFERROR($C$89/SUMIFS('Job Number'!#REF!,'Job Number'!$A$2:$A$290,'Line Performance OK'!Q$1,'Job Number'!$B$2:$B$290,'Line Performance OK'!$C90,'Job Number'!$E$2:$E$290,'Line Performance OK'!$A$89),"")</f>
        <v/>
      </c>
      <c r="R90" s="8" t="str">
        <f>IFERROR($C$89/SUMIFS('Job Number'!#REF!,'Job Number'!$A$2:$A$290,'Line Performance OK'!R$1,'Job Number'!$B$2:$B$290,'Line Performance OK'!$C90,'Job Number'!$E$2:$E$290,'Line Performance OK'!$A$89),"")</f>
        <v/>
      </c>
      <c r="S90" s="8" t="str">
        <f>IFERROR($C$89/SUMIFS('Job Number'!#REF!,'Job Number'!$A$2:$A$290,'Line Performance OK'!S$1,'Job Number'!$B$2:$B$290,'Line Performance OK'!$C90,'Job Number'!$E$2:$E$290,'Line Performance OK'!$A$89),"")</f>
        <v/>
      </c>
      <c r="T90" s="8" t="str">
        <f>IFERROR($C$89/SUMIFS('Job Number'!#REF!,'Job Number'!$A$2:$A$290,'Line Performance OK'!T$1,'Job Number'!$B$2:$B$290,'Line Performance OK'!$C90,'Job Number'!$E$2:$E$290,'Line Performance OK'!$A$89),"")</f>
        <v/>
      </c>
      <c r="U90" s="8" t="str">
        <f>IFERROR($C$89/SUMIFS('Job Number'!#REF!,'Job Number'!$A$2:$A$290,'Line Performance OK'!U$1,'Job Number'!$B$2:$B$290,'Line Performance OK'!$C90,'Job Number'!$E$2:$E$290,'Line Performance OK'!$A$89),"")</f>
        <v/>
      </c>
      <c r="V90" s="8" t="str">
        <f>IFERROR($C$89/SUMIFS('Job Number'!#REF!,'Job Number'!$A$2:$A$290,'Line Performance OK'!V$1,'Job Number'!$B$2:$B$290,'Line Performance OK'!$C90,'Job Number'!$E$2:$E$290,'Line Performance OK'!$A$89),"")</f>
        <v/>
      </c>
      <c r="W90" s="8" t="str">
        <f>IFERROR($C$89/SUMIFS('Job Number'!#REF!,'Job Number'!$A$2:$A$290,'Line Performance OK'!W$1,'Job Number'!$B$2:$B$290,'Line Performance OK'!$C90,'Job Number'!$E$2:$E$290,'Line Performance OK'!$A$89),"")</f>
        <v/>
      </c>
      <c r="X90" s="8" t="str">
        <f>IFERROR($C$89/SUMIFS('Job Number'!#REF!,'Job Number'!$A$2:$A$290,'Line Performance OK'!X$1,'Job Number'!$B$2:$B$290,'Line Performance OK'!$C90,'Job Number'!$E$2:$E$290,'Line Performance OK'!$A$89),"")</f>
        <v/>
      </c>
      <c r="Y90" s="8" t="str">
        <f>IFERROR($C$89/SUMIFS('Job Number'!#REF!,'Job Number'!$A$2:$A$290,'Line Performance OK'!Y$1,'Job Number'!$B$2:$B$290,'Line Performance OK'!$C90,'Job Number'!$E$2:$E$290,'Line Performance OK'!$A$89),"")</f>
        <v/>
      </c>
      <c r="Z90" s="8" t="str">
        <f>IFERROR($C$89/SUMIFS('Job Number'!#REF!,'Job Number'!$A$2:$A$290,'Line Performance OK'!Z$1,'Job Number'!$B$2:$B$290,'Line Performance OK'!$C90,'Job Number'!$E$2:$E$290,'Line Performance OK'!$A$89),"")</f>
        <v/>
      </c>
      <c r="AA90" s="8" t="str">
        <f>IFERROR($C$89/SUMIFS('Job Number'!#REF!,'Job Number'!$A$2:$A$290,'Line Performance OK'!AA$1,'Job Number'!$B$2:$B$290,'Line Performance OK'!$C90,'Job Number'!$E$2:$E$290,'Line Performance OK'!$A$89),"")</f>
        <v/>
      </c>
      <c r="AB90" s="8" t="str">
        <f>IFERROR($C$89/SUMIFS('Job Number'!#REF!,'Job Number'!$A$2:$A$290,'Line Performance OK'!AB$1,'Job Number'!$B$2:$B$290,'Line Performance OK'!$C90,'Job Number'!$E$2:$E$290,'Line Performance OK'!$A$89),"")</f>
        <v/>
      </c>
      <c r="AC90" s="8" t="str">
        <f>IFERROR($C$89/SUMIFS('Job Number'!#REF!,'Job Number'!$A$2:$A$290,'Line Performance OK'!AC$1,'Job Number'!$B$2:$B$290,'Line Performance OK'!$C90,'Job Number'!$E$2:$E$290,'Line Performance OK'!$A$89),"")</f>
        <v/>
      </c>
      <c r="AD90" s="8" t="str">
        <f>IFERROR($C$89/SUMIFS('Job Number'!#REF!,'Job Number'!$A$2:$A$290,'Line Performance OK'!AD$1,'Job Number'!$B$2:$B$290,'Line Performance OK'!$C90,'Job Number'!$E$2:$E$290,'Line Performance OK'!$A$89),"")</f>
        <v/>
      </c>
      <c r="AE90" s="8" t="str">
        <f>IFERROR($C$89/SUMIFS('Job Number'!#REF!,'Job Number'!$A$2:$A$290,'Line Performance OK'!AE$1,'Job Number'!$B$2:$B$290,'Line Performance OK'!$C90,'Job Number'!$E$2:$E$290,'Line Performance OK'!$A$89),"")</f>
        <v/>
      </c>
      <c r="AF90" s="8" t="str">
        <f>IFERROR($C$89/SUMIFS('Job Number'!#REF!,'Job Number'!$A$2:$A$290,'Line Performance OK'!AF$1,'Job Number'!$B$2:$B$290,'Line Performance OK'!$C90,'Job Number'!$E$2:$E$290,'Line Performance OK'!$A$89),"")</f>
        <v/>
      </c>
      <c r="AG90" s="8" t="str">
        <f>IFERROR($C$89/SUMIFS('Job Number'!#REF!,'Job Number'!$A$2:$A$290,'Line Performance OK'!AG$1,'Job Number'!$B$2:$B$290,'Line Performance OK'!$C90,'Job Number'!$E$2:$E$290,'Line Performance OK'!$A$89),"")</f>
        <v/>
      </c>
      <c r="AH90" s="8" t="str">
        <f>IFERROR($C$89/SUMIFS('Job Number'!#REF!,'Job Number'!$A$2:$A$290,'Line Performance OK'!AH$1,'Job Number'!$B$2:$B$290,'Line Performance OK'!$C90,'Job Number'!$E$2:$E$290,'Line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Number'!$A$2:$A$290,'Line Performance OK'!D$1,'Job Number'!$B$2:$B$290,'Line Performance OK'!$C93,'Job Number'!$E$2:$E$290,'Line Performance OK'!$A$92),"")</f>
        <v/>
      </c>
      <c r="E93" s="8" t="str">
        <f>IFERROR($C$92/SUMIFS('Job Number'!#REF!,'Job Number'!$A$2:$A$290,'Line Performance OK'!E$1,'Job Number'!$B$2:$B$290,'Line Performance OK'!$C93,'Job Number'!$E$2:$E$290,'Line Performance OK'!$A$92),"")</f>
        <v/>
      </c>
      <c r="F93" s="8" t="str">
        <f>IFERROR($C$92/SUMIFS('Job Number'!#REF!,'Job Number'!$A$2:$A$290,'Line Performance OK'!F$1,'Job Number'!$B$2:$B$290,'Line Performance OK'!$C93,'Job Number'!$E$2:$E$290,'Line Performance OK'!$A$92),"")</f>
        <v/>
      </c>
      <c r="G93" s="8" t="str">
        <f>IFERROR($C$92/SUMIFS('Job Number'!#REF!,'Job Number'!$A$2:$A$290,'Line Performance OK'!G$1,'Job Number'!$B$2:$B$290,'Line Performance OK'!$C93,'Job Number'!$E$2:$E$290,'Line Performance OK'!$A$92),"")</f>
        <v/>
      </c>
      <c r="H93" s="8" t="str">
        <f>IFERROR($C$92/SUMIFS('Job Number'!#REF!,'Job Number'!$A$2:$A$290,'Line Performance OK'!H$1,'Job Number'!$B$2:$B$290,'Line Performance OK'!$C93,'Job Number'!$E$2:$E$290,'Line Performance OK'!$A$92),"")</f>
        <v/>
      </c>
      <c r="I93" s="8" t="str">
        <f>IFERROR($C$92/SUMIFS('Job Number'!#REF!,'Job Number'!$A$2:$A$290,'Line Performance OK'!I$1,'Job Number'!$B$2:$B$290,'Line Performance OK'!$C93,'Job Number'!$E$2:$E$290,'Line Performance OK'!$A$92),"")</f>
        <v/>
      </c>
      <c r="J93" s="8" t="str">
        <f>IFERROR($C$92/SUMIFS('Job Number'!#REF!,'Job Number'!$A$2:$A$290,'Line Performance OK'!J$1,'Job Number'!$B$2:$B$290,'Line Performance OK'!$C93,'Job Number'!$E$2:$E$290,'Line Performance OK'!$A$92),"")</f>
        <v/>
      </c>
      <c r="K93" s="8" t="str">
        <f>IFERROR($C$92/SUMIFS('Job Number'!#REF!,'Job Number'!$A$2:$A$290,'Line Performance OK'!K$1,'Job Number'!$B$2:$B$290,'Line Performance OK'!$C93,'Job Number'!$E$2:$E$290,'Line Performance OK'!$A$92),"")</f>
        <v/>
      </c>
      <c r="L93" s="8" t="str">
        <f>IFERROR($C$92/SUMIFS('Job Number'!#REF!,'Job Number'!$A$2:$A$290,'Line Performance OK'!L$1,'Job Number'!$B$2:$B$290,'Line Performance OK'!$C93,'Job Number'!$E$2:$E$290,'Line Performance OK'!$A$92),"")</f>
        <v/>
      </c>
      <c r="M93" s="8" t="str">
        <f>IFERROR($C$92/SUMIFS('Job Number'!#REF!,'Job Number'!$A$2:$A$290,'Line Performance OK'!M$1,'Job Number'!$B$2:$B$290,'Line Performance OK'!$C93,'Job Number'!$E$2:$E$290,'Line Performance OK'!$A$92),"")</f>
        <v/>
      </c>
      <c r="N93" s="8" t="str">
        <f>IFERROR($C$92/SUMIFS('Job Number'!#REF!,'Job Number'!$A$2:$A$290,'Line Performance OK'!N$1,'Job Number'!$B$2:$B$290,'Line Performance OK'!$C93,'Job Number'!$E$2:$E$290,'Line Performance OK'!$A$92),"")</f>
        <v/>
      </c>
      <c r="O93" s="8">
        <v>0.6</v>
      </c>
      <c r="P93" s="8" t="str">
        <f>IFERROR($C$92/SUMIFS('Job Number'!#REF!,'Job Number'!$A$2:$A$290,'Line Performance OK'!P$1,'Job Number'!$B$2:$B$290,'Line Performance OK'!$C93,'Job Number'!$E$2:$E$290,'Line Performance OK'!$A$92),"")</f>
        <v/>
      </c>
      <c r="Q93" s="8" t="str">
        <f>IFERROR($C$92/SUMIFS('Job Number'!#REF!,'Job Number'!$A$2:$A$290,'Line Performance OK'!Q$1,'Job Number'!$B$2:$B$290,'Line Performance OK'!$C93,'Job Number'!$E$2:$E$290,'Line Performance OK'!$A$92),"")</f>
        <v/>
      </c>
      <c r="R93" s="8" t="str">
        <f>IFERROR($C$92/SUMIFS('Job Number'!#REF!,'Job Number'!$A$2:$A$290,'Line Performance OK'!R$1,'Job Number'!$B$2:$B$290,'Line Performance OK'!$C93,'Job Number'!$E$2:$E$290,'Line Performance OK'!$A$92),"")</f>
        <v/>
      </c>
      <c r="S93" s="8" t="str">
        <f>IFERROR($C$92/SUMIFS('Job Number'!#REF!,'Job Number'!$A$2:$A$290,'Line Performance OK'!S$1,'Job Number'!$B$2:$B$290,'Line Performance OK'!$C93,'Job Number'!$E$2:$E$290,'Line Performance OK'!$A$92),"")</f>
        <v/>
      </c>
      <c r="T93" s="8" t="str">
        <f>IFERROR($C$92/SUMIFS('Job Number'!#REF!,'Job Number'!$A$2:$A$290,'Line Performance OK'!T$1,'Job Number'!$B$2:$B$290,'Line Performance OK'!$C93,'Job Number'!$E$2:$E$290,'Line Performance OK'!$A$92),"")</f>
        <v/>
      </c>
      <c r="U93" s="8" t="str">
        <f>IFERROR($C$92/SUMIFS('Job Number'!#REF!,'Job Number'!$A$2:$A$290,'Line Performance OK'!U$1,'Job Number'!$B$2:$B$290,'Line Performance OK'!$C93,'Job Number'!$E$2:$E$290,'Line Performance OK'!$A$92),"")</f>
        <v/>
      </c>
      <c r="V93" s="8" t="str">
        <f>IFERROR($C$92/SUMIFS('Job Number'!#REF!,'Job Number'!$A$2:$A$290,'Line Performance OK'!V$1,'Job Number'!$B$2:$B$290,'Line Performance OK'!$C93,'Job Number'!$E$2:$E$290,'Line Performance OK'!$A$92),"")</f>
        <v/>
      </c>
      <c r="W93" s="8" t="str">
        <f>IFERROR($C$92/SUMIFS('Job Number'!#REF!,'Job Number'!$A$2:$A$290,'Line Performance OK'!W$1,'Job Number'!$B$2:$B$290,'Line Performance OK'!$C93,'Job Number'!$E$2:$E$290,'Line Performance OK'!$A$92),"")</f>
        <v/>
      </c>
      <c r="X93" s="8" t="str">
        <f>IFERROR($C$92/SUMIFS('Job Number'!#REF!,'Job Number'!$A$2:$A$290,'Line Performance OK'!X$1,'Job Number'!$B$2:$B$290,'Line Performance OK'!$C93,'Job Number'!$E$2:$E$290,'Line Performance OK'!$A$92),"")</f>
        <v/>
      </c>
      <c r="Y93" s="8" t="str">
        <f>IFERROR($C$92/SUMIFS('Job Number'!#REF!,'Job Number'!$A$2:$A$290,'Line Performance OK'!Y$1,'Job Number'!$B$2:$B$290,'Line Performance OK'!$C93,'Job Number'!$E$2:$E$290,'Line Performance OK'!$A$92),"")</f>
        <v/>
      </c>
      <c r="Z93" s="8" t="str">
        <f>IFERROR($C$92/SUMIFS('Job Number'!#REF!,'Job Number'!$A$2:$A$290,'Line Performance OK'!Z$1,'Job Number'!$B$2:$B$290,'Line Performance OK'!$C93,'Job Number'!$E$2:$E$290,'Line Performance OK'!$A$92),"")</f>
        <v/>
      </c>
      <c r="AA93" s="8" t="str">
        <f>IFERROR($C$92/SUMIFS('Job Number'!#REF!,'Job Number'!$A$2:$A$290,'Line Performance OK'!AA$1,'Job Number'!$B$2:$B$290,'Line Performance OK'!$C93,'Job Number'!$E$2:$E$290,'Line Performance OK'!$A$92),"")</f>
        <v/>
      </c>
      <c r="AB93" s="8" t="str">
        <f>IFERROR($C$92/SUMIFS('Job Number'!#REF!,'Job Number'!$A$2:$A$290,'Line Performance OK'!AB$1,'Job Number'!$B$2:$B$290,'Line Performance OK'!$C93,'Job Number'!$E$2:$E$290,'Line Performance OK'!$A$92),"")</f>
        <v/>
      </c>
      <c r="AC93" s="8" t="str">
        <f>IFERROR($C$92/SUMIFS('Job Number'!#REF!,'Job Number'!$A$2:$A$290,'Line Performance OK'!AC$1,'Job Number'!$B$2:$B$290,'Line Performance OK'!$C93,'Job Number'!$E$2:$E$290,'Line Performance OK'!$A$92),"")</f>
        <v/>
      </c>
      <c r="AD93" s="8" t="str">
        <f>IFERROR($C$92/SUMIFS('Job Number'!#REF!,'Job Number'!$A$2:$A$290,'Line Performance OK'!AD$1,'Job Number'!$B$2:$B$290,'Line Performance OK'!$C93,'Job Number'!$E$2:$E$290,'Line Performance OK'!$A$92),"")</f>
        <v/>
      </c>
      <c r="AE93" s="8" t="str">
        <f>IFERROR($C$92/SUMIFS('Job Number'!#REF!,'Job Number'!$A$2:$A$290,'Line Performance OK'!AE$1,'Job Number'!$B$2:$B$290,'Line Performance OK'!$C93,'Job Number'!$E$2:$E$290,'Line Performance OK'!$A$92),"")</f>
        <v/>
      </c>
      <c r="AF93" s="8" t="str">
        <f>IFERROR($C$92/SUMIFS('Job Number'!#REF!,'Job Number'!$A$2:$A$290,'Line Performance OK'!AF$1,'Job Number'!$B$2:$B$290,'Line Performance OK'!$C93,'Job Number'!$E$2:$E$290,'Line Performance OK'!$A$92),"")</f>
        <v/>
      </c>
      <c r="AG93" s="8" t="str">
        <f>IFERROR($C$92/SUMIFS('Job Number'!#REF!,'Job Number'!$A$2:$A$290,'Line Performance OK'!AG$1,'Job Number'!$B$2:$B$290,'Line Performance OK'!$C93,'Job Number'!$E$2:$E$290,'Line Performance OK'!$A$92),"")</f>
        <v/>
      </c>
      <c r="AH93" s="8" t="str">
        <f>IFERROR($C$92/SUMIFS('Job Number'!#REF!,'Job Number'!$A$2:$A$290,'Line Performance OK'!AH$1,'Job Number'!$B$2:$B$290,'Line Performance OK'!$C93,'Job Number'!$E$2:$E$290,'Line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Number'!$A$2:$A$290,'Line Performance OK'!D$1,'Job Number'!$B$2:$B$290,'Line Performance OK'!$C96,'Job Number'!$E$2:$E$290,'Line Performance OK'!$A$95),"")</f>
        <v/>
      </c>
      <c r="E96" s="8" t="str">
        <f>IFERROR($C$95/SUMIFS('Job Number'!#REF!,'Job Number'!$A$2:$A$290,'Line Performance OK'!E$1,'Job Number'!$B$2:$B$290,'Line Performance OK'!$C96,'Job Number'!$E$2:$E$290,'Line Performance OK'!$A$95),"")</f>
        <v/>
      </c>
      <c r="F96" s="8" t="str">
        <f>IFERROR($C$95/SUMIFS('Job Number'!#REF!,'Job Number'!$A$2:$A$290,'Line Performance OK'!F$1,'Job Number'!$B$2:$B$290,'Line Performance OK'!$C96,'Job Number'!$E$2:$E$290,'Line Performance OK'!$A$95),"")</f>
        <v/>
      </c>
      <c r="G96" s="8" t="str">
        <f>IFERROR($C$95/SUMIFS('Job Number'!#REF!,'Job Number'!$A$2:$A$290,'Line Performance OK'!G$1,'Job Number'!$B$2:$B$290,'Line Performance OK'!$C96,'Job Number'!$E$2:$E$290,'Line Performance OK'!$A$95),"")</f>
        <v/>
      </c>
      <c r="H96" s="8" t="str">
        <f>IFERROR($C$95/SUMIFS('Job Number'!#REF!,'Job Number'!$A$2:$A$290,'Line Performance OK'!H$1,'Job Number'!$B$2:$B$290,'Line Performance OK'!$C96,'Job Number'!$E$2:$E$290,'Line Performance OK'!$A$95),"")</f>
        <v/>
      </c>
      <c r="I96" s="8" t="str">
        <f>IFERROR($C$95/SUMIFS('Job Number'!#REF!,'Job Number'!$A$2:$A$290,'Line Performance OK'!I$1,'Job Number'!$B$2:$B$290,'Line Performance OK'!$C96,'Job Number'!$E$2:$E$290,'Line Performance OK'!$A$95),"")</f>
        <v/>
      </c>
      <c r="J96" s="8" t="str">
        <f>IFERROR($C$95/SUMIFS('Job Number'!#REF!,'Job Number'!$A$2:$A$290,'Line Performance OK'!J$1,'Job Number'!$B$2:$B$290,'Line Performance OK'!$C96,'Job Number'!$E$2:$E$290,'Line Performance OK'!$A$95),"")</f>
        <v/>
      </c>
      <c r="K96" s="8" t="str">
        <f>IFERROR($C$95/SUMIFS('Job Number'!#REF!,'Job Number'!$A$2:$A$290,'Line Performance OK'!K$1,'Job Number'!$B$2:$B$290,'Line Performance OK'!$C96,'Job Number'!$E$2:$E$290,'Line Performance OK'!$A$95),"")</f>
        <v/>
      </c>
      <c r="L96" s="8" t="str">
        <f>IFERROR($C$95/SUMIFS('Job Number'!#REF!,'Job Number'!$A$2:$A$290,'Line Performance OK'!L$1,'Job Number'!$B$2:$B$290,'Line Performance OK'!$C96,'Job Number'!$E$2:$E$290,'Line Performance OK'!$A$95),"")</f>
        <v/>
      </c>
      <c r="M96" s="8" t="str">
        <f>IFERROR($C$95/SUMIFS('Job Number'!#REF!,'Job Number'!$A$2:$A$290,'Line Performance OK'!M$1,'Job Number'!$B$2:$B$290,'Line Performance OK'!$C96,'Job Number'!$E$2:$E$290,'Line Performance OK'!$A$95),"")</f>
        <v/>
      </c>
      <c r="N96" s="8" t="str">
        <f>IFERROR($C$95/SUMIFS('Job Number'!#REF!,'Job Number'!$A$2:$A$290,'Line Performance OK'!N$1,'Job Number'!$B$2:$B$290,'Line Performance OK'!$C96,'Job Number'!$E$2:$E$290,'Line Performance OK'!$A$95),"")</f>
        <v/>
      </c>
      <c r="O96" s="8" t="str">
        <f>IFERROR($C$95/SUMIFS('Job Number'!#REF!,'Job Number'!$A$2:$A$290,'Line Performance OK'!O$1,'Job Number'!$B$2:$B$290,'Line Performance OK'!$C96,'Job Number'!$E$2:$E$290,'Line Performance OK'!$A$95),"")</f>
        <v/>
      </c>
      <c r="P96" s="8" t="str">
        <f>IFERROR($C$95/SUMIFS('Job Number'!#REF!,'Job Number'!$A$2:$A$290,'Line Performance OK'!P$1,'Job Number'!$B$2:$B$290,'Line Performance OK'!$C96,'Job Number'!$E$2:$E$290,'Line Performance OK'!$A$95),"")</f>
        <v/>
      </c>
      <c r="Q96" s="8" t="str">
        <f>IFERROR($C$95/SUMIFS('Job Number'!#REF!,'Job Number'!$A$2:$A$290,'Line Performance OK'!Q$1,'Job Number'!$B$2:$B$290,'Line Performance OK'!$C96,'Job Number'!$E$2:$E$290,'Line Performance OK'!$A$95),"")</f>
        <v/>
      </c>
      <c r="R96" s="8" t="str">
        <f>IFERROR($C$95/SUMIFS('Job Number'!#REF!,'Job Number'!$A$2:$A$290,'Line Performance OK'!R$1,'Job Number'!$B$2:$B$290,'Line Performance OK'!$C96,'Job Number'!$E$2:$E$290,'Line Performance OK'!$A$95),"")</f>
        <v/>
      </c>
      <c r="S96" s="8" t="str">
        <f>IFERROR($C$95/SUMIFS('Job Number'!#REF!,'Job Number'!$A$2:$A$290,'Line Performance OK'!S$1,'Job Number'!$B$2:$B$290,'Line Performance OK'!$C96,'Job Number'!$E$2:$E$290,'Line Performance OK'!$A$95),"")</f>
        <v/>
      </c>
      <c r="T96" s="8" t="str">
        <f>IFERROR($C$95/SUMIFS('Job Number'!#REF!,'Job Number'!$A$2:$A$290,'Line Performance OK'!T$1,'Job Number'!$B$2:$B$290,'Line Performance OK'!$C96,'Job Number'!$E$2:$E$290,'Line Performance OK'!$A$95),"")</f>
        <v/>
      </c>
      <c r="U96" s="8" t="str">
        <f>IFERROR($C$95/SUMIFS('Job Number'!#REF!,'Job Number'!$A$2:$A$290,'Line Performance OK'!U$1,'Job Number'!$B$2:$B$290,'Line Performance OK'!$C96,'Job Number'!$E$2:$E$290,'Line Performance OK'!$A$95),"")</f>
        <v/>
      </c>
      <c r="V96" s="8" t="str">
        <f>IFERROR($C$95/SUMIFS('Job Number'!#REF!,'Job Number'!$A$2:$A$290,'Line Performance OK'!V$1,'Job Number'!$B$2:$B$290,'Line Performance OK'!$C96,'Job Number'!$E$2:$E$290,'Line Performance OK'!$A$95),"")</f>
        <v/>
      </c>
      <c r="W96" s="8" t="str">
        <f>IFERROR($C$95/SUMIFS('Job Number'!#REF!,'Job Number'!$A$2:$A$290,'Line Performance OK'!W$1,'Job Number'!$B$2:$B$290,'Line Performance OK'!$C96,'Job Number'!$E$2:$E$290,'Line Performance OK'!$A$95),"")</f>
        <v/>
      </c>
      <c r="X96" s="8" t="str">
        <f>IFERROR($C$95/SUMIFS('Job Number'!#REF!,'Job Number'!$A$2:$A$290,'Line Performance OK'!X$1,'Job Number'!$B$2:$B$290,'Line Performance OK'!$C96,'Job Number'!$E$2:$E$290,'Line Performance OK'!$A$95),"")</f>
        <v/>
      </c>
      <c r="Y96" s="8" t="str">
        <f>IFERROR($C$95/SUMIFS('Job Number'!#REF!,'Job Number'!$A$2:$A$290,'Line Performance OK'!Y$1,'Job Number'!$B$2:$B$290,'Line Performance OK'!$C96,'Job Number'!$E$2:$E$290,'Line Performance OK'!$A$95),"")</f>
        <v/>
      </c>
      <c r="Z96" s="8" t="str">
        <f>IFERROR($C$95/SUMIFS('Job Number'!#REF!,'Job Number'!$A$2:$A$290,'Line Performance OK'!Z$1,'Job Number'!$B$2:$B$290,'Line Performance OK'!$C96,'Job Number'!$E$2:$E$290,'Line Performance OK'!$A$95),"")</f>
        <v/>
      </c>
      <c r="AA96" s="8" t="str">
        <f>IFERROR($C$95/SUMIFS('Job Number'!#REF!,'Job Number'!$A$2:$A$290,'Line Performance OK'!AA$1,'Job Number'!$B$2:$B$290,'Line Performance OK'!$C96,'Job Number'!$E$2:$E$290,'Line Performance OK'!$A$95),"")</f>
        <v/>
      </c>
      <c r="AB96" s="8" t="str">
        <f>IFERROR($C$95/SUMIFS('Job Number'!#REF!,'Job Number'!$A$2:$A$290,'Line Performance OK'!AB$1,'Job Number'!$B$2:$B$290,'Line Performance OK'!$C96,'Job Number'!$E$2:$E$290,'Line Performance OK'!$A$95),"")</f>
        <v/>
      </c>
      <c r="AC96" s="8" t="str">
        <f>IFERROR($C$95/SUMIFS('Job Number'!#REF!,'Job Number'!$A$2:$A$290,'Line Performance OK'!AC$1,'Job Number'!$B$2:$B$290,'Line Performance OK'!$C96,'Job Number'!$E$2:$E$290,'Line Performance OK'!$A$95),"")</f>
        <v/>
      </c>
      <c r="AD96" s="8" t="str">
        <f>IFERROR($C$95/SUMIFS('Job Number'!#REF!,'Job Number'!$A$2:$A$290,'Line Performance OK'!AD$1,'Job Number'!$B$2:$B$290,'Line Performance OK'!$C96,'Job Number'!$E$2:$E$290,'Line Performance OK'!$A$95),"")</f>
        <v/>
      </c>
      <c r="AE96" s="8" t="str">
        <f>IFERROR($C$95/SUMIFS('Job Number'!#REF!,'Job Number'!$A$2:$A$290,'Line Performance OK'!AE$1,'Job Number'!$B$2:$B$290,'Line Performance OK'!$C96,'Job Number'!$E$2:$E$290,'Line Performance OK'!$A$95),"")</f>
        <v/>
      </c>
      <c r="AF96" s="8" t="str">
        <f>IFERROR($C$95/SUMIFS('Job Number'!#REF!,'Job Number'!$A$2:$A$290,'Line Performance OK'!AF$1,'Job Number'!$B$2:$B$290,'Line Performance OK'!$C96,'Job Number'!$E$2:$E$290,'Line Performance OK'!$A$95),"")</f>
        <v/>
      </c>
      <c r="AG96" s="8" t="str">
        <f>IFERROR($C$95/SUMIFS('Job Number'!#REF!,'Job Number'!$A$2:$A$290,'Line Performance OK'!AG$1,'Job Number'!$B$2:$B$290,'Line Performance OK'!$C96,'Job Number'!$E$2:$E$290,'Line Performance OK'!$A$95),"")</f>
        <v/>
      </c>
      <c r="AH96" s="8" t="str">
        <f>IFERROR($C$95/SUMIFS('Job Number'!#REF!,'Job Number'!$A$2:$A$290,'Line Performance OK'!AH$1,'Job Number'!$B$2:$B$290,'Line Performance OK'!$C96,'Job Number'!$E$2:$E$290,'Line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Number'!$A$2:$A$290,'Line Performance OK'!D$1,'Job Number'!$B$2:$B$290,'Line Performance OK'!$C99,'Job Number'!$E$2:$E$290,'Line Performance OK'!$A$98),"")</f>
        <v/>
      </c>
      <c r="E99" s="8" t="str">
        <f>IFERROR($C$98/SUMIFS('Job Number'!#REF!,'Job Number'!$A$2:$A$290,'Line Performance OK'!E$1,'Job Number'!$B$2:$B$290,'Line Performance OK'!$C99,'Job Number'!$E$2:$E$290,'Line Performance OK'!$A$98),"")</f>
        <v/>
      </c>
      <c r="F99" s="8" t="str">
        <f>IFERROR($C$98/SUMIFS('Job Number'!#REF!,'Job Number'!$A$2:$A$290,'Line Performance OK'!F$1,'Job Number'!$B$2:$B$290,'Line Performance OK'!$C99,'Job Number'!$E$2:$E$290,'Line Performance OK'!$A$98),"")</f>
        <v/>
      </c>
      <c r="G99" s="8" t="str">
        <f>IFERROR($C$98/SUMIFS('Job Number'!#REF!,'Job Number'!$A$2:$A$290,'Line Performance OK'!G$1,'Job Number'!$B$2:$B$290,'Line Performance OK'!$C99,'Job Number'!$E$2:$E$290,'Line Performance OK'!$A$98),"")</f>
        <v/>
      </c>
      <c r="H99" s="8" t="str">
        <f>IFERROR($C$98/SUMIFS('Job Number'!#REF!,'Job Number'!$A$2:$A$290,'Line Performance OK'!H$1,'Job Number'!$B$2:$B$290,'Line Performance OK'!$C99,'Job Number'!$E$2:$E$290,'Line Performance OK'!$A$98),"")</f>
        <v/>
      </c>
      <c r="I99" s="8" t="str">
        <f>IFERROR($C$98/SUMIFS('Job Number'!#REF!,'Job Number'!$A$2:$A$290,'Line Performance OK'!I$1,'Job Number'!$B$2:$B$290,'Line Performance OK'!$C99,'Job Number'!$E$2:$E$290,'Line Performance OK'!$A$98),"")</f>
        <v/>
      </c>
      <c r="J99" s="8" t="str">
        <f>IFERROR($C$98/SUMIFS('Job Number'!#REF!,'Job Number'!$A$2:$A$290,'Line Performance OK'!J$1,'Job Number'!$B$2:$B$290,'Line Performance OK'!$C99,'Job Number'!$E$2:$E$290,'Line Performance OK'!$A$98),"")</f>
        <v/>
      </c>
      <c r="K99" s="8" t="str">
        <f>IFERROR($C$98/SUMIFS('Job Number'!#REF!,'Job Number'!$A$2:$A$290,'Line Performance OK'!K$1,'Job Number'!$B$2:$B$290,'Line Performance OK'!$C99,'Job Number'!$E$2:$E$290,'Line Performance OK'!$A$98),"")</f>
        <v/>
      </c>
      <c r="L99" s="8" t="str">
        <f>IFERROR($C$98/SUMIFS('Job Number'!#REF!,'Job Number'!$A$2:$A$290,'Line Performance OK'!L$1,'Job Number'!$B$2:$B$290,'Line Performance OK'!$C99,'Job Number'!$E$2:$E$290,'Line Performance OK'!$A$98),"")</f>
        <v/>
      </c>
      <c r="M99" s="8" t="str">
        <f>IFERROR($C$98/SUMIFS('Job Number'!#REF!,'Job Number'!$A$2:$A$290,'Line Performance OK'!M$1,'Job Number'!$B$2:$B$290,'Line Performance OK'!$C99,'Job Number'!$E$2:$E$290,'Line Performance OK'!$A$98),"")</f>
        <v/>
      </c>
      <c r="N99" s="8" t="str">
        <f>IFERROR($C$98/SUMIFS('Job Number'!#REF!,'Job Number'!$A$2:$A$290,'Line Performance OK'!N$1,'Job Number'!$B$2:$B$290,'Line Performance OK'!$C99,'Job Number'!$E$2:$E$290,'Line Performance OK'!$A$98),"")</f>
        <v/>
      </c>
      <c r="O99" s="8" t="str">
        <f>IFERROR($C$98/SUMIFS('Job Number'!#REF!,'Job Number'!$A$2:$A$290,'Line Performance OK'!O$1,'Job Number'!$B$2:$B$290,'Line Performance OK'!$C99,'Job Number'!$E$2:$E$290,'Line Performance OK'!$A$98),"")</f>
        <v/>
      </c>
      <c r="P99" s="8" t="str">
        <f>IFERROR($C$98/SUMIFS('Job Number'!#REF!,'Job Number'!$A$2:$A$290,'Line Performance OK'!P$1,'Job Number'!$B$2:$B$290,'Line Performance OK'!$C99,'Job Number'!$E$2:$E$290,'Line Performance OK'!$A$98),"")</f>
        <v/>
      </c>
      <c r="Q99" s="8" t="str">
        <f>IFERROR($C$98/SUMIFS('Job Number'!#REF!,'Job Number'!$A$2:$A$290,'Line Performance OK'!Q$1,'Job Number'!$B$2:$B$290,'Line Performance OK'!$C99,'Job Number'!$E$2:$E$290,'Line Performance OK'!$A$98),"")</f>
        <v/>
      </c>
      <c r="R99" s="8" t="str">
        <f>IFERROR($C$98/SUMIFS('Job Number'!#REF!,'Job Number'!$A$2:$A$290,'Line Performance OK'!R$1,'Job Number'!$B$2:$B$290,'Line Performance OK'!$C99,'Job Number'!$E$2:$E$290,'Line Performance OK'!$A$98),"")</f>
        <v/>
      </c>
      <c r="S99" s="8" t="str">
        <f>IFERROR($C$98/SUMIFS('Job Number'!#REF!,'Job Number'!$A$2:$A$290,'Line Performance OK'!S$1,'Job Number'!$B$2:$B$290,'Line Performance OK'!$C99,'Job Number'!$E$2:$E$290,'Line Performance OK'!$A$98),"")</f>
        <v/>
      </c>
      <c r="T99" s="8" t="str">
        <f>IFERROR($C$98/SUMIFS('Job Number'!#REF!,'Job Number'!$A$2:$A$290,'Line Performance OK'!T$1,'Job Number'!$B$2:$B$290,'Line Performance OK'!$C99,'Job Number'!$E$2:$E$290,'Line Performance OK'!$A$98),"")</f>
        <v/>
      </c>
      <c r="U99" s="8" t="str">
        <f>IFERROR($C$98/SUMIFS('Job Number'!#REF!,'Job Number'!$A$2:$A$290,'Line Performance OK'!U$1,'Job Number'!$B$2:$B$290,'Line Performance OK'!$C99,'Job Number'!$E$2:$E$290,'Line Performance OK'!$A$98),"")</f>
        <v/>
      </c>
      <c r="V99" s="8" t="str">
        <f>IFERROR($C$98/SUMIFS('Job Number'!#REF!,'Job Number'!$A$2:$A$290,'Line Performance OK'!V$1,'Job Number'!$B$2:$B$290,'Line Performance OK'!$C99,'Job Number'!$E$2:$E$290,'Line Performance OK'!$A$98),"")</f>
        <v/>
      </c>
      <c r="W99" s="8" t="str">
        <f>IFERROR($C$98/SUMIFS('Job Number'!#REF!,'Job Number'!$A$2:$A$290,'Line Performance OK'!W$1,'Job Number'!$B$2:$B$290,'Line Performance OK'!$C99,'Job Number'!$E$2:$E$290,'Line Performance OK'!$A$98),"")</f>
        <v/>
      </c>
      <c r="X99" s="8" t="str">
        <f>IFERROR($C$98/SUMIFS('Job Number'!#REF!,'Job Number'!$A$2:$A$290,'Line Performance OK'!X$1,'Job Number'!$B$2:$B$290,'Line Performance OK'!$C99,'Job Number'!$E$2:$E$290,'Line Performance OK'!$A$98),"")</f>
        <v/>
      </c>
      <c r="Y99" s="8" t="str">
        <f>IFERROR($C$98/SUMIFS('Job Number'!#REF!,'Job Number'!$A$2:$A$290,'Line Performance OK'!Y$1,'Job Number'!$B$2:$B$290,'Line Performance OK'!$C99,'Job Number'!$E$2:$E$290,'Line Performance OK'!$A$98),"")</f>
        <v/>
      </c>
      <c r="Z99" s="8" t="str">
        <f>IFERROR($C$98/SUMIFS('Job Number'!#REF!,'Job Number'!$A$2:$A$290,'Line Performance OK'!Z$1,'Job Number'!$B$2:$B$290,'Line Performance OK'!$C99,'Job Number'!$E$2:$E$290,'Line Performance OK'!$A$98),"")</f>
        <v/>
      </c>
      <c r="AA99" s="8" t="str">
        <f>IFERROR($C$98/SUMIFS('Job Number'!#REF!,'Job Number'!$A$2:$A$290,'Line Performance OK'!AA$1,'Job Number'!$B$2:$B$290,'Line Performance OK'!$C99,'Job Number'!$E$2:$E$290,'Line Performance OK'!$A$98),"")</f>
        <v/>
      </c>
      <c r="AB99" s="8" t="str">
        <f>IFERROR($C$98/SUMIFS('Job Number'!#REF!,'Job Number'!$A$2:$A$290,'Line Performance OK'!AB$1,'Job Number'!$B$2:$B$290,'Line Performance OK'!$C99,'Job Number'!$E$2:$E$290,'Line Performance OK'!$A$98),"")</f>
        <v/>
      </c>
      <c r="AC99" s="8" t="str">
        <f>IFERROR($C$98/SUMIFS('Job Number'!#REF!,'Job Number'!$A$2:$A$290,'Line Performance OK'!AC$1,'Job Number'!$B$2:$B$290,'Line Performance OK'!$C99,'Job Number'!$E$2:$E$290,'Line Performance OK'!$A$98),"")</f>
        <v/>
      </c>
      <c r="AD99" s="8" t="str">
        <f>IFERROR($C$98/SUMIFS('Job Number'!#REF!,'Job Number'!$A$2:$A$290,'Line Performance OK'!AD$1,'Job Number'!$B$2:$B$290,'Line Performance OK'!$C99,'Job Number'!$E$2:$E$290,'Line Performance OK'!$A$98),"")</f>
        <v/>
      </c>
      <c r="AE99" s="8" t="str">
        <f>IFERROR($C$98/SUMIFS('Job Number'!#REF!,'Job Number'!$A$2:$A$290,'Line Performance OK'!AE$1,'Job Number'!$B$2:$B$290,'Line Performance OK'!$C99,'Job Number'!$E$2:$E$290,'Line Performance OK'!$A$98),"")</f>
        <v/>
      </c>
      <c r="AF99" s="8" t="str">
        <f>IFERROR($C$98/SUMIFS('Job Number'!#REF!,'Job Number'!$A$2:$A$290,'Line Performance OK'!AF$1,'Job Number'!$B$2:$B$290,'Line Performance OK'!$C99,'Job Number'!$E$2:$E$290,'Line Performance OK'!$A$98),"")</f>
        <v/>
      </c>
      <c r="AG99" s="8" t="str">
        <f>IFERROR($C$98/SUMIFS('Job Number'!#REF!,'Job Number'!$A$2:$A$290,'Line Performance OK'!AG$1,'Job Number'!$B$2:$B$290,'Line Performance OK'!$C99,'Job Number'!$E$2:$E$290,'Line Performance OK'!$A$98),"")</f>
        <v/>
      </c>
      <c r="AH99" s="8" t="str">
        <f>IFERROR($C$98/SUMIFS('Job Number'!#REF!,'Job Number'!$A$2:$A$290,'Line Performance OK'!AH$1,'Job Number'!$B$2:$B$290,'Line Performance OK'!$C99,'Job Number'!$E$2:$E$290,'Line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Number'!$A$2:$A$290,'Line Performance OK'!D$1,'Job Number'!$B$2:$B$290,'Line Performance OK'!$C102,'Job Number'!$E$2:$E$290,'Line Performance OK'!$A$101),"")</f>
        <v/>
      </c>
      <c r="E102" s="8" t="str">
        <f>IFERROR($C$101/SUMIFS('Job Number'!#REF!,'Job Number'!$A$2:$A$290,'Line Performance OK'!E$1,'Job Number'!$B$2:$B$290,'Line Performance OK'!$C102,'Job Number'!$E$2:$E$290,'Line Performance OK'!$A$101),"")</f>
        <v/>
      </c>
      <c r="F102" s="8" t="str">
        <f>IFERROR($C$101/SUMIFS('Job Number'!#REF!,'Job Number'!$A$2:$A$290,'Line Performance OK'!F$1,'Job Number'!$B$2:$B$290,'Line Performance OK'!$C102,'Job Number'!$E$2:$E$290,'Line Performance OK'!$A$101),"")</f>
        <v/>
      </c>
      <c r="G102" s="8" t="str">
        <f>IFERROR($C$101/SUMIFS('Job Number'!#REF!,'Job Number'!$A$2:$A$290,'Line Performance OK'!G$1,'Job Number'!$B$2:$B$290,'Line Performance OK'!$C102,'Job Number'!$E$2:$E$290,'Line Performance OK'!$A$101),"")</f>
        <v/>
      </c>
      <c r="H102" s="8" t="str">
        <f>IFERROR($C$101/SUMIFS('Job Number'!#REF!,'Job Number'!$A$2:$A$290,'Line Performance OK'!H$1,'Job Number'!$B$2:$B$290,'Line Performance OK'!$C102,'Job Number'!$E$2:$E$290,'Line Performance OK'!$A$101),"")</f>
        <v/>
      </c>
      <c r="I102" s="8" t="str">
        <f>IFERROR($C$101/SUMIFS('Job Number'!#REF!,'Job Number'!$A$2:$A$290,'Line Performance OK'!I$1,'Job Number'!$B$2:$B$290,'Line Performance OK'!$C102,'Job Number'!$E$2:$E$290,'Line Performance OK'!$A$101),"")</f>
        <v/>
      </c>
      <c r="J102" s="8" t="str">
        <f>IFERROR($C$101/SUMIFS('Job Number'!#REF!,'Job Number'!$A$2:$A$290,'Line Performance OK'!J$1,'Job Number'!$B$2:$B$290,'Line Performance OK'!$C102,'Job Number'!$E$2:$E$290,'Line Performance OK'!$A$101),"")</f>
        <v/>
      </c>
      <c r="K102" s="8" t="str">
        <f>IFERROR($C$101/SUMIFS('Job Number'!#REF!,'Job Number'!$A$2:$A$290,'Line Performance OK'!K$1,'Job Number'!$B$2:$B$290,'Line Performance OK'!$C102,'Job Number'!$E$2:$E$290,'Line Performance OK'!$A$101),"")</f>
        <v/>
      </c>
      <c r="L102" s="8" t="str">
        <f>IFERROR($C$101/SUMIFS('Job Number'!#REF!,'Job Number'!$A$2:$A$290,'Line Performance OK'!L$1,'Job Number'!$B$2:$B$290,'Line Performance OK'!$C102,'Job Number'!$E$2:$E$290,'Line Performance OK'!$A$101),"")</f>
        <v/>
      </c>
      <c r="M102" s="8" t="str">
        <f>IFERROR($C$101/SUMIFS('Job Number'!#REF!,'Job Number'!$A$2:$A$290,'Line Performance OK'!M$1,'Job Number'!$B$2:$B$290,'Line Performance OK'!$C102,'Job Number'!$E$2:$E$290,'Line Performance OK'!$A$101),"")</f>
        <v/>
      </c>
      <c r="N102" s="8" t="str">
        <f>IFERROR($C$101/SUMIFS('Job Number'!#REF!,'Job Number'!$A$2:$A$290,'Line Performance OK'!N$1,'Job Number'!$B$2:$B$290,'Line Performance OK'!$C102,'Job Number'!$E$2:$E$290,'Line Performance OK'!$A$101),"")</f>
        <v/>
      </c>
      <c r="O102" s="8" t="str">
        <f>IFERROR($C$101/SUMIFS('Job Number'!#REF!,'Job Number'!$A$2:$A$290,'Line Performance OK'!O$1,'Job Number'!$B$2:$B$290,'Line Performance OK'!$C102,'Job Number'!$E$2:$E$290,'Line Performance OK'!$A$101),"")</f>
        <v/>
      </c>
      <c r="P102" s="8" t="str">
        <f>IFERROR($C$101/SUMIFS('Job Number'!#REF!,'Job Number'!$A$2:$A$290,'Line Performance OK'!P$1,'Job Number'!$B$2:$B$290,'Line Performance OK'!$C102,'Job Number'!$E$2:$E$290,'Line Performance OK'!$A$101),"")</f>
        <v/>
      </c>
      <c r="Q102" s="8" t="str">
        <f>IFERROR($C$101/SUMIFS('Job Number'!#REF!,'Job Number'!$A$2:$A$290,'Line Performance OK'!Q$1,'Job Number'!$B$2:$B$290,'Line Performance OK'!$C102,'Job Number'!$E$2:$E$290,'Line Performance OK'!$A$101),"")</f>
        <v/>
      </c>
      <c r="R102" s="8" t="str">
        <f>IFERROR($C$101/SUMIFS('Job Number'!#REF!,'Job Number'!$A$2:$A$290,'Line Performance OK'!R$1,'Job Number'!$B$2:$B$290,'Line Performance OK'!$C102,'Job Number'!$E$2:$E$290,'Line Performance OK'!$A$101),"")</f>
        <v/>
      </c>
      <c r="S102" s="8" t="str">
        <f>IFERROR($C$101/SUMIFS('Job Number'!#REF!,'Job Number'!$A$2:$A$290,'Line Performance OK'!S$1,'Job Number'!$B$2:$B$290,'Line Performance OK'!$C102,'Job Number'!$E$2:$E$290,'Line Performance OK'!$A$101),"")</f>
        <v/>
      </c>
      <c r="T102" s="8" t="str">
        <f>IFERROR($C$101/SUMIFS('Job Number'!#REF!,'Job Number'!$A$2:$A$290,'Line Performance OK'!T$1,'Job Number'!$B$2:$B$290,'Line Performance OK'!$C102,'Job Number'!$E$2:$E$290,'Line Performance OK'!$A$101),"")</f>
        <v/>
      </c>
      <c r="U102" s="8" t="str">
        <f>IFERROR($C$101/SUMIFS('Job Number'!#REF!,'Job Number'!$A$2:$A$290,'Line Performance OK'!U$1,'Job Number'!$B$2:$B$290,'Line Performance OK'!$C102,'Job Number'!$E$2:$E$290,'Line Performance OK'!$A$101),"")</f>
        <v/>
      </c>
      <c r="V102" s="8" t="str">
        <f>IFERROR($C$101/SUMIFS('Job Number'!#REF!,'Job Number'!$A$2:$A$290,'Line Performance OK'!V$1,'Job Number'!$B$2:$B$290,'Line Performance OK'!$C102,'Job Number'!$E$2:$E$290,'Line Performance OK'!$A$101),"")</f>
        <v/>
      </c>
      <c r="W102" s="8" t="str">
        <f>IFERROR($C$101/SUMIFS('Job Number'!#REF!,'Job Number'!$A$2:$A$290,'Line Performance OK'!W$1,'Job Number'!$B$2:$B$290,'Line Performance OK'!$C102,'Job Number'!$E$2:$E$290,'Line Performance OK'!$A$101),"")</f>
        <v/>
      </c>
      <c r="X102" s="8" t="str">
        <f>IFERROR($C$101/SUMIFS('Job Number'!#REF!,'Job Number'!$A$2:$A$290,'Line Performance OK'!X$1,'Job Number'!$B$2:$B$290,'Line Performance OK'!$C102,'Job Number'!$E$2:$E$290,'Line Performance OK'!$A$101),"")</f>
        <v/>
      </c>
      <c r="Y102" s="8" t="str">
        <f>IFERROR($C$101/SUMIFS('Job Number'!#REF!,'Job Number'!$A$2:$A$290,'Line Performance OK'!Y$1,'Job Number'!$B$2:$B$290,'Line Performance OK'!$C102,'Job Number'!$E$2:$E$290,'Line Performance OK'!$A$101),"")</f>
        <v/>
      </c>
      <c r="Z102" s="8" t="str">
        <f>IFERROR($C$101/SUMIFS('Job Number'!#REF!,'Job Number'!$A$2:$A$290,'Line Performance OK'!Z$1,'Job Number'!$B$2:$B$290,'Line Performance OK'!$C102,'Job Number'!$E$2:$E$290,'Line Performance OK'!$A$101),"")</f>
        <v/>
      </c>
      <c r="AA102" s="8" t="str">
        <f>IFERROR($C$101/SUMIFS('Job Number'!#REF!,'Job Number'!$A$2:$A$290,'Line Performance OK'!AA$1,'Job Number'!$B$2:$B$290,'Line Performance OK'!$C102,'Job Number'!$E$2:$E$290,'Line Performance OK'!$A$101),"")</f>
        <v/>
      </c>
      <c r="AB102" s="8" t="str">
        <f>IFERROR($C$101/SUMIFS('Job Number'!#REF!,'Job Number'!$A$2:$A$290,'Line Performance OK'!AB$1,'Job Number'!$B$2:$B$290,'Line Performance OK'!$C102,'Job Number'!$E$2:$E$290,'Line Performance OK'!$A$101),"")</f>
        <v/>
      </c>
      <c r="AC102" s="8" t="str">
        <f>IFERROR($C$101/SUMIFS('Job Number'!#REF!,'Job Number'!$A$2:$A$290,'Line Performance OK'!AC$1,'Job Number'!$B$2:$B$290,'Line Performance OK'!$C102,'Job Number'!$E$2:$E$290,'Line Performance OK'!$A$101),"")</f>
        <v/>
      </c>
      <c r="AD102" s="8" t="str">
        <f>IFERROR($C$101/SUMIFS('Job Number'!#REF!,'Job Number'!$A$2:$A$290,'Line Performance OK'!AD$1,'Job Number'!$B$2:$B$290,'Line Performance OK'!$C102,'Job Number'!$E$2:$E$290,'Line Performance OK'!$A$101),"")</f>
        <v/>
      </c>
      <c r="AE102" s="8" t="str">
        <f>IFERROR($C$101/SUMIFS('Job Number'!#REF!,'Job Number'!$A$2:$A$290,'Line Performance OK'!AE$1,'Job Number'!$B$2:$B$290,'Line Performance OK'!$C102,'Job Number'!$E$2:$E$290,'Line Performance OK'!$A$101),"")</f>
        <v/>
      </c>
      <c r="AF102" s="8" t="str">
        <f>IFERROR($C$101/SUMIFS('Job Number'!#REF!,'Job Number'!$A$2:$A$290,'Line Performance OK'!AF$1,'Job Number'!$B$2:$B$290,'Line Performance OK'!$C102,'Job Number'!$E$2:$E$290,'Line Performance OK'!$A$101),"")</f>
        <v/>
      </c>
      <c r="AG102" s="8" t="str">
        <f>IFERROR($C$101/SUMIFS('Job Number'!#REF!,'Job Number'!$A$2:$A$290,'Line Performance OK'!AG$1,'Job Number'!$B$2:$B$290,'Line Performance OK'!$C102,'Job Number'!$E$2:$E$290,'Line Performance OK'!$A$101),"")</f>
        <v/>
      </c>
      <c r="AH102" s="8" t="str">
        <f>IFERROR($C$101/SUMIFS('Job Number'!#REF!,'Job Number'!$A$2:$A$290,'Line Performance OK'!AH$1,'Job Number'!$B$2:$B$290,'Line Performance OK'!$C102,'Job Number'!$E$2:$E$290,'Line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Number'!$A$2:$A$290,'Line Performance OK'!D$1,'Job Number'!$B$2:$B$290,'Line Performance OK'!$C105,'Job Number'!$E$2:$E$290,'Line Performance OK'!$A$104),"")</f>
        <v/>
      </c>
      <c r="E105" s="8" t="str">
        <f>IFERROR($C$104/SUMIFS('Job Number'!#REF!,'Job Number'!$A$2:$A$290,'Line Performance OK'!E$1,'Job Number'!$B$2:$B$290,'Line Performance OK'!$C105,'Job Number'!$E$2:$E$290,'Line Performance OK'!$A$104),"")</f>
        <v/>
      </c>
      <c r="F105" s="8" t="str">
        <f>IFERROR($C$104/SUMIFS('Job Number'!#REF!,'Job Number'!$A$2:$A$290,'Line Performance OK'!F$1,'Job Number'!$B$2:$B$290,'Line Performance OK'!$C105,'Job Number'!$E$2:$E$290,'Line Performance OK'!$A$104),"")</f>
        <v/>
      </c>
      <c r="G105" s="8" t="str">
        <f>IFERROR($C$104/SUMIFS('Job Number'!#REF!,'Job Number'!$A$2:$A$290,'Line Performance OK'!G$1,'Job Number'!$B$2:$B$290,'Line Performance OK'!$C105,'Job Number'!$E$2:$E$290,'Line Performance OK'!$A$104),"")</f>
        <v/>
      </c>
      <c r="H105" s="8" t="str">
        <f>IFERROR($C$104/SUMIFS('Job Number'!#REF!,'Job Number'!$A$2:$A$290,'Line Performance OK'!H$1,'Job Number'!$B$2:$B$290,'Line Performance OK'!$C105,'Job Number'!$E$2:$E$290,'Line Performance OK'!$A$104),"")</f>
        <v/>
      </c>
      <c r="I105" s="8" t="str">
        <f>IFERROR($C$104/SUMIFS('Job Number'!#REF!,'Job Number'!$A$2:$A$290,'Line Performance OK'!I$1,'Job Number'!$B$2:$B$290,'Line Performance OK'!$C105,'Job Number'!$E$2:$E$290,'Line Performance OK'!$A$104),"")</f>
        <v/>
      </c>
      <c r="J105" s="8" t="str">
        <f>IFERROR($C$104/SUMIFS('Job Number'!#REF!,'Job Number'!$A$2:$A$290,'Line Performance OK'!J$1,'Job Number'!$B$2:$B$290,'Line Performance OK'!$C105,'Job Number'!$E$2:$E$290,'Line Performance OK'!$A$104),"")</f>
        <v/>
      </c>
      <c r="K105" s="8" t="str">
        <f>IFERROR($C$104/SUMIFS('Job Number'!#REF!,'Job Number'!$A$2:$A$290,'Line Performance OK'!K$1,'Job Number'!$B$2:$B$290,'Line Performance OK'!$C105,'Job Number'!$E$2:$E$290,'Line Performance OK'!$A$104),"")</f>
        <v/>
      </c>
      <c r="L105" s="8" t="str">
        <f>IFERROR($C$104/SUMIFS('Job Number'!#REF!,'Job Number'!$A$2:$A$290,'Line Performance OK'!L$1,'Job Number'!$B$2:$B$290,'Line Performance OK'!$C105,'Job Number'!$E$2:$E$290,'Line Performance OK'!$A$104),"")</f>
        <v/>
      </c>
      <c r="M105" s="8" t="str">
        <f>IFERROR($C$104/SUMIFS('Job Number'!#REF!,'Job Number'!$A$2:$A$290,'Line Performance OK'!M$1,'Job Number'!$B$2:$B$290,'Line Performance OK'!$C105,'Job Number'!$E$2:$E$290,'Line Performance OK'!$A$104),"")</f>
        <v/>
      </c>
      <c r="N105" s="8" t="str">
        <f>IFERROR($C$104/SUMIFS('Job Number'!#REF!,'Job Number'!$A$2:$A$290,'Line Performance OK'!N$1,'Job Number'!$B$2:$B$290,'Line Performance OK'!$C105,'Job Number'!$E$2:$E$290,'Line Performance OK'!$A$104),"")</f>
        <v/>
      </c>
      <c r="O105" s="8" t="str">
        <f>IFERROR($C$104/SUMIFS('Job Number'!#REF!,'Job Number'!$A$2:$A$290,'Line Performance OK'!O$1,'Job Number'!$B$2:$B$290,'Line Performance OK'!$C105,'Job Number'!$E$2:$E$290,'Line Performance OK'!$A$104),"")</f>
        <v/>
      </c>
      <c r="P105" s="8" t="str">
        <f>IFERROR($C$104/SUMIFS('Job Number'!#REF!,'Job Number'!$A$2:$A$290,'Line Performance OK'!P$1,'Job Number'!$B$2:$B$290,'Line Performance OK'!$C105,'Job Number'!$E$2:$E$290,'Line Performance OK'!$A$104),"")</f>
        <v/>
      </c>
      <c r="Q105" s="8" t="str">
        <f>IFERROR($C$104/SUMIFS('Job Number'!#REF!,'Job Number'!$A$2:$A$290,'Line Performance OK'!Q$1,'Job Number'!$B$2:$B$290,'Line Performance OK'!$C105,'Job Number'!$E$2:$E$290,'Line Performance OK'!$A$104),"")</f>
        <v/>
      </c>
      <c r="R105" s="8" t="str">
        <f>IFERROR($C$104/SUMIFS('Job Number'!#REF!,'Job Number'!$A$2:$A$290,'Line Performance OK'!R$1,'Job Number'!$B$2:$B$290,'Line Performance OK'!$C105,'Job Number'!$E$2:$E$290,'Line Performance OK'!$A$104),"")</f>
        <v/>
      </c>
      <c r="S105" s="8" t="str">
        <f>IFERROR($C$104/SUMIFS('Job Number'!#REF!,'Job Number'!$A$2:$A$290,'Line Performance OK'!S$1,'Job Number'!$B$2:$B$290,'Line Performance OK'!$C105,'Job Number'!$E$2:$E$290,'Line Performance OK'!$A$104),"")</f>
        <v/>
      </c>
      <c r="T105" s="8" t="str">
        <f>IFERROR($C$104/SUMIFS('Job Number'!#REF!,'Job Number'!$A$2:$A$290,'Line Performance OK'!T$1,'Job Number'!$B$2:$B$290,'Line Performance OK'!$C105,'Job Number'!$E$2:$E$290,'Line Performance OK'!$A$104),"")</f>
        <v/>
      </c>
      <c r="U105" s="8" t="str">
        <f>IFERROR($C$104/SUMIFS('Job Number'!#REF!,'Job Number'!$A$2:$A$290,'Line Performance OK'!U$1,'Job Number'!$B$2:$B$290,'Line Performance OK'!$C105,'Job Number'!$E$2:$E$290,'Line Performance OK'!$A$104),"")</f>
        <v/>
      </c>
      <c r="V105" s="8" t="str">
        <f>IFERROR($C$104/SUMIFS('Job Number'!#REF!,'Job Number'!$A$2:$A$290,'Line Performance OK'!V$1,'Job Number'!$B$2:$B$290,'Line Performance OK'!$C105,'Job Number'!$E$2:$E$290,'Line Performance OK'!$A$104),"")</f>
        <v/>
      </c>
      <c r="W105" s="8" t="str">
        <f>IFERROR($C$104/SUMIFS('Job Number'!#REF!,'Job Number'!$A$2:$A$290,'Line Performance OK'!W$1,'Job Number'!$B$2:$B$290,'Line Performance OK'!$C105,'Job Number'!$E$2:$E$290,'Line Performance OK'!$A$104),"")</f>
        <v/>
      </c>
      <c r="X105" s="8" t="str">
        <f>IFERROR($C$104/SUMIFS('Job Number'!#REF!,'Job Number'!$A$2:$A$290,'Line Performance OK'!X$1,'Job Number'!$B$2:$B$290,'Line Performance OK'!$C105,'Job Number'!$E$2:$E$290,'Line Performance OK'!$A$104),"")</f>
        <v/>
      </c>
      <c r="Y105" s="8" t="str">
        <f>IFERROR($C$104/SUMIFS('Job Number'!#REF!,'Job Number'!$A$2:$A$290,'Line Performance OK'!Y$1,'Job Number'!$B$2:$B$290,'Line Performance OK'!$C105,'Job Number'!$E$2:$E$290,'Line Performance OK'!$A$104),"")</f>
        <v/>
      </c>
      <c r="Z105" s="8" t="str">
        <f>IFERROR($C$104/SUMIFS('Job Number'!#REF!,'Job Number'!$A$2:$A$290,'Line Performance OK'!Z$1,'Job Number'!$B$2:$B$290,'Line Performance OK'!$C105,'Job Number'!$E$2:$E$290,'Line Performance OK'!$A$104),"")</f>
        <v/>
      </c>
      <c r="AA105" s="8" t="str">
        <f>IFERROR($C$104/SUMIFS('Job Number'!#REF!,'Job Number'!$A$2:$A$290,'Line Performance OK'!AA$1,'Job Number'!$B$2:$B$290,'Line Performance OK'!$C105,'Job Number'!$E$2:$E$290,'Line Performance OK'!$A$104),"")</f>
        <v/>
      </c>
      <c r="AB105" s="8" t="str">
        <f>IFERROR($C$104/SUMIFS('Job Number'!#REF!,'Job Number'!$A$2:$A$290,'Line Performance OK'!AB$1,'Job Number'!$B$2:$B$290,'Line Performance OK'!$C105,'Job Number'!$E$2:$E$290,'Line Performance OK'!$A$104),"")</f>
        <v/>
      </c>
      <c r="AC105" s="8" t="str">
        <f>IFERROR($C$104/SUMIFS('Job Number'!#REF!,'Job Number'!$A$2:$A$290,'Line Performance OK'!AC$1,'Job Number'!$B$2:$B$290,'Line Performance OK'!$C105,'Job Number'!$E$2:$E$290,'Line Performance OK'!$A$104),"")</f>
        <v/>
      </c>
      <c r="AD105" s="8" t="str">
        <f>IFERROR($C$104/SUMIFS('Job Number'!#REF!,'Job Number'!$A$2:$A$290,'Line Performance OK'!AD$1,'Job Number'!$B$2:$B$290,'Line Performance OK'!$C105,'Job Number'!$E$2:$E$290,'Line Performance OK'!$A$104),"")</f>
        <v/>
      </c>
      <c r="AE105" s="8" t="str">
        <f>IFERROR($C$104/SUMIFS('Job Number'!#REF!,'Job Number'!$A$2:$A$290,'Line Performance OK'!AE$1,'Job Number'!$B$2:$B$290,'Line Performance OK'!$C105,'Job Number'!$E$2:$E$290,'Line Performance OK'!$A$104),"")</f>
        <v/>
      </c>
      <c r="AF105" s="8" t="str">
        <f>IFERROR($C$104/SUMIFS('Job Number'!#REF!,'Job Number'!$A$2:$A$290,'Line Performance OK'!AF$1,'Job Number'!$B$2:$B$290,'Line Performance OK'!$C105,'Job Number'!$E$2:$E$290,'Line Performance OK'!$A$104),"")</f>
        <v/>
      </c>
      <c r="AG105" s="8" t="str">
        <f>IFERROR($C$104/SUMIFS('Job Number'!#REF!,'Job Number'!$A$2:$A$290,'Line Performance OK'!AG$1,'Job Number'!$B$2:$B$290,'Line Performance OK'!$C105,'Job Number'!$E$2:$E$290,'Line Performance OK'!$A$104),"")</f>
        <v/>
      </c>
      <c r="AH105" s="8" t="str">
        <f>IFERROR($C$104/SUMIFS('Job Number'!#REF!,'Job Number'!$A$2:$A$290,'Line Performance OK'!AH$1,'Job Number'!$B$2:$B$290,'Line Performance OK'!$C105,'Job Number'!$E$2:$E$290,'Line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Number'!$A$2:$A$290,'Line Performance OK'!D$1,'Job Number'!$B$2:$B$290,'Line Performance OK'!$C108,'Job Number'!$E$2:$E$290,'Line Performance OK'!$A$107),"")</f>
        <v/>
      </c>
      <c r="E108" s="8" t="str">
        <f>IFERROR($C$107/SUMIFS('Job Number'!#REF!,'Job Number'!$A$2:$A$290,'Line Performance OK'!E$1,'Job Number'!$B$2:$B$290,'Line Performance OK'!$C108,'Job Number'!$E$2:$E$290,'Line Performance OK'!$A$107),"")</f>
        <v/>
      </c>
      <c r="F108" s="8" t="str">
        <f>IFERROR($C$107/SUMIFS('Job Number'!#REF!,'Job Number'!$A$2:$A$290,'Line Performance OK'!F$1,'Job Number'!$B$2:$B$290,'Line Performance OK'!$C108,'Job Number'!$E$2:$E$290,'Line Performance OK'!$A$107),"")</f>
        <v/>
      </c>
      <c r="G108" s="8" t="str">
        <f>IFERROR($C$107/SUMIFS('Job Number'!#REF!,'Job Number'!$A$2:$A$290,'Line Performance OK'!G$1,'Job Number'!$B$2:$B$290,'Line Performance OK'!$C108,'Job Number'!$E$2:$E$290,'Line Performance OK'!$A$107),"")</f>
        <v/>
      </c>
      <c r="H108" s="8" t="str">
        <f>IFERROR($C$107/SUMIFS('Job Number'!#REF!,'Job Number'!$A$2:$A$290,'Line Performance OK'!H$1,'Job Number'!$B$2:$B$290,'Line Performance OK'!$C108,'Job Number'!$E$2:$E$290,'Line Performance OK'!$A$107),"")</f>
        <v/>
      </c>
      <c r="I108" s="8" t="str">
        <f>IFERROR($C$107/SUMIFS('Job Number'!#REF!,'Job Number'!$A$2:$A$290,'Line Performance OK'!I$1,'Job Number'!$B$2:$B$290,'Line Performance OK'!$C108,'Job Number'!$E$2:$E$290,'Line Performance OK'!$A$107),"")</f>
        <v/>
      </c>
      <c r="J108" s="8" t="str">
        <f>IFERROR($C$107/SUMIFS('Job Number'!#REF!,'Job Number'!$A$2:$A$290,'Line Performance OK'!J$1,'Job Number'!$B$2:$B$290,'Line Performance OK'!$C108,'Job Number'!$E$2:$E$290,'Line Performance OK'!$A$107),"")</f>
        <v/>
      </c>
      <c r="K108" s="8" t="str">
        <f>IFERROR($C$107/SUMIFS('Job Number'!#REF!,'Job Number'!$A$2:$A$290,'Line Performance OK'!K$1,'Job Number'!$B$2:$B$290,'Line Performance OK'!$C108,'Job Number'!$E$2:$E$290,'Line Performance OK'!$A$107),"")</f>
        <v/>
      </c>
      <c r="L108" s="8" t="str">
        <f>IFERROR($C$107/SUMIFS('Job Number'!#REF!,'Job Number'!$A$2:$A$290,'Line Performance OK'!L$1,'Job Number'!$B$2:$B$290,'Line Performance OK'!$C108,'Job Number'!$E$2:$E$290,'Line Performance OK'!$A$107),"")</f>
        <v/>
      </c>
      <c r="M108" s="8" t="str">
        <f>IFERROR($C$107/SUMIFS('Job Number'!#REF!,'Job Number'!$A$2:$A$290,'Line Performance OK'!M$1,'Job Number'!$B$2:$B$290,'Line Performance OK'!$C108,'Job Number'!$E$2:$E$290,'Line Performance OK'!$A$107),"")</f>
        <v/>
      </c>
      <c r="N108" s="8" t="str">
        <f>IFERROR($C$107/SUMIFS('Job Number'!#REF!,'Job Number'!$A$2:$A$290,'Line Performance OK'!N$1,'Job Number'!$B$2:$B$290,'Line Performance OK'!$C108,'Job Number'!$E$2:$E$290,'Line Performance OK'!$A$107),"")</f>
        <v/>
      </c>
      <c r="O108" s="8" t="str">
        <f>IFERROR($C$107/SUMIFS('Job Number'!#REF!,'Job Number'!$A$2:$A$290,'Line Performance OK'!O$1,'Job Number'!$B$2:$B$290,'Line Performance OK'!$C108,'Job Number'!$E$2:$E$290,'Line Performance OK'!$A$107),"")</f>
        <v/>
      </c>
      <c r="P108" s="8" t="str">
        <f>IFERROR($C$107/SUMIFS('Job Number'!#REF!,'Job Number'!$A$2:$A$290,'Line Performance OK'!P$1,'Job Number'!$B$2:$B$290,'Line Performance OK'!$C108,'Job Number'!$E$2:$E$290,'Line Performance OK'!$A$107),"")</f>
        <v/>
      </c>
      <c r="Q108" s="8" t="str">
        <f>IFERROR($C$107/SUMIFS('Job Number'!#REF!,'Job Number'!$A$2:$A$290,'Line Performance OK'!Q$1,'Job Number'!$B$2:$B$290,'Line Performance OK'!$C108,'Job Number'!$E$2:$E$290,'Line Performance OK'!$A$107),"")</f>
        <v/>
      </c>
      <c r="R108" s="8" t="str">
        <f>IFERROR($C$107/SUMIFS('Job Number'!#REF!,'Job Number'!$A$2:$A$290,'Line Performance OK'!R$1,'Job Number'!$B$2:$B$290,'Line Performance OK'!$C108,'Job Number'!$E$2:$E$290,'Line Performance OK'!$A$107),"")</f>
        <v/>
      </c>
      <c r="S108" s="8" t="str">
        <f>IFERROR($C$107/SUMIFS('Job Number'!#REF!,'Job Number'!$A$2:$A$290,'Line Performance OK'!S$1,'Job Number'!$B$2:$B$290,'Line Performance OK'!$C108,'Job Number'!$E$2:$E$290,'Line Performance OK'!$A$107),"")</f>
        <v/>
      </c>
      <c r="T108" s="8" t="str">
        <f>IFERROR($C$107/SUMIFS('Job Number'!#REF!,'Job Number'!$A$2:$A$290,'Line Performance OK'!T$1,'Job Number'!$B$2:$B$290,'Line Performance OK'!$C108,'Job Number'!$E$2:$E$290,'Line Performance OK'!$A$107),"")</f>
        <v/>
      </c>
      <c r="U108" s="8" t="str">
        <f>IFERROR($C$107/SUMIFS('Job Number'!#REF!,'Job Number'!$A$2:$A$290,'Line Performance OK'!U$1,'Job Number'!$B$2:$B$290,'Line Performance OK'!$C108,'Job Number'!$E$2:$E$290,'Line Performance OK'!$A$107),"")</f>
        <v/>
      </c>
      <c r="V108" s="8" t="str">
        <f>IFERROR($C$107/SUMIFS('Job Number'!#REF!,'Job Number'!$A$2:$A$290,'Line Performance OK'!V$1,'Job Number'!$B$2:$B$290,'Line Performance OK'!$C108,'Job Number'!$E$2:$E$290,'Line Performance OK'!$A$107),"")</f>
        <v/>
      </c>
      <c r="W108" s="8" t="str">
        <f>IFERROR($C$107/SUMIFS('Job Number'!#REF!,'Job Number'!$A$2:$A$290,'Line Performance OK'!W$1,'Job Number'!$B$2:$B$290,'Line Performance OK'!$C108,'Job Number'!$E$2:$E$290,'Line Performance OK'!$A$107),"")</f>
        <v/>
      </c>
      <c r="X108" s="8" t="str">
        <f>IFERROR($C$107/SUMIFS('Job Number'!#REF!,'Job Number'!$A$2:$A$290,'Line Performance OK'!X$1,'Job Number'!$B$2:$B$290,'Line Performance OK'!$C108,'Job Number'!$E$2:$E$290,'Line Performance OK'!$A$107),"")</f>
        <v/>
      </c>
      <c r="Y108" s="8" t="str">
        <f>IFERROR($C$107/SUMIFS('Job Number'!#REF!,'Job Number'!$A$2:$A$290,'Line Performance OK'!Y$1,'Job Number'!$B$2:$B$290,'Line Performance OK'!$C108,'Job Number'!$E$2:$E$290,'Line Performance OK'!$A$107),"")</f>
        <v/>
      </c>
      <c r="Z108" s="8" t="str">
        <f>IFERROR($C$107/SUMIFS('Job Number'!#REF!,'Job Number'!$A$2:$A$290,'Line Performance OK'!Z$1,'Job Number'!$B$2:$B$290,'Line Performance OK'!$C108,'Job Number'!$E$2:$E$290,'Line Performance OK'!$A$107),"")</f>
        <v/>
      </c>
      <c r="AA108" s="8" t="str">
        <f>IFERROR($C$107/SUMIFS('Job Number'!#REF!,'Job Number'!$A$2:$A$290,'Line Performance OK'!AA$1,'Job Number'!$B$2:$B$290,'Line Performance OK'!$C108,'Job Number'!$E$2:$E$290,'Line Performance OK'!$A$107),"")</f>
        <v/>
      </c>
      <c r="AB108" s="8" t="str">
        <f>IFERROR($C$107/SUMIFS('Job Number'!#REF!,'Job Number'!$A$2:$A$290,'Line Performance OK'!AB$1,'Job Number'!$B$2:$B$290,'Line Performance OK'!$C108,'Job Number'!$E$2:$E$290,'Line Performance OK'!$A$107),"")</f>
        <v/>
      </c>
      <c r="AC108" s="8" t="str">
        <f>IFERROR($C$107/SUMIFS('Job Number'!#REF!,'Job Number'!$A$2:$A$290,'Line Performance OK'!AC$1,'Job Number'!$B$2:$B$290,'Line Performance OK'!$C108,'Job Number'!$E$2:$E$290,'Line Performance OK'!$A$107),"")</f>
        <v/>
      </c>
      <c r="AD108" s="8" t="str">
        <f>IFERROR($C$107/SUMIFS('Job Number'!#REF!,'Job Number'!$A$2:$A$290,'Line Performance OK'!AD$1,'Job Number'!$B$2:$B$290,'Line Performance OK'!$C108,'Job Number'!$E$2:$E$290,'Line Performance OK'!$A$107),"")</f>
        <v/>
      </c>
      <c r="AE108" s="8" t="str">
        <f>IFERROR($C$107/SUMIFS('Job Number'!#REF!,'Job Number'!$A$2:$A$290,'Line Performance OK'!AE$1,'Job Number'!$B$2:$B$290,'Line Performance OK'!$C108,'Job Number'!$E$2:$E$290,'Line Performance OK'!$A$107),"")</f>
        <v/>
      </c>
      <c r="AF108" s="8" t="str">
        <f>IFERROR($C$107/SUMIFS('Job Number'!#REF!,'Job Number'!$A$2:$A$290,'Line Performance OK'!AF$1,'Job Number'!$B$2:$B$290,'Line Performance OK'!$C108,'Job Number'!$E$2:$E$290,'Line Performance OK'!$A$107),"")</f>
        <v/>
      </c>
      <c r="AG108" s="8" t="str">
        <f>IFERROR($C$107/SUMIFS('Job Number'!#REF!,'Job Number'!$A$2:$A$290,'Line Performance OK'!AG$1,'Job Number'!$B$2:$B$290,'Line Performance OK'!$C108,'Job Number'!$E$2:$E$290,'Line Performance OK'!$A$107),"")</f>
        <v/>
      </c>
      <c r="AH108" s="8" t="str">
        <f>IFERROR($C$107/SUMIFS('Job Number'!#REF!,'Job Number'!$A$2:$A$290,'Line Performance OK'!AH$1,'Job Number'!$B$2:$B$290,'Line Performance OK'!$C108,'Job Number'!$E$2:$E$290,'Line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Number'!$A$2:$A$290,'Line Performance OK'!D$1,'Job Number'!$B$2:$B$290,'Line Performance OK'!$C111,'Job Number'!$E$2:$E$290,'Line Performance OK'!$A$110),"")</f>
        <v/>
      </c>
      <c r="E111" s="8" t="str">
        <f>IFERROR($C$110/SUMIFS('Job Number'!#REF!,'Job Number'!$A$2:$A$290,'Line Performance OK'!E$1,'Job Number'!$B$2:$B$290,'Line Performance OK'!$C111,'Job Number'!$E$2:$E$290,'Line Performance OK'!$A$110),"")</f>
        <v/>
      </c>
      <c r="F111" s="8" t="str">
        <f>IFERROR($C$110/SUMIFS('Job Number'!#REF!,'Job Number'!$A$2:$A$290,'Line Performance OK'!F$1,'Job Number'!$B$2:$B$290,'Line Performance OK'!$C111,'Job Number'!$E$2:$E$290,'Line Performance OK'!$A$110),"")</f>
        <v/>
      </c>
      <c r="G111" s="8" t="str">
        <f>IFERROR($C$110/SUMIFS('Job Number'!#REF!,'Job Number'!$A$2:$A$290,'Line Performance OK'!G$1,'Job Number'!$B$2:$B$290,'Line Performance OK'!$C111,'Job Number'!$E$2:$E$290,'Line Performance OK'!$A$110),"")</f>
        <v/>
      </c>
      <c r="H111" s="8" t="str">
        <f>IFERROR($C$110/SUMIFS('Job Number'!#REF!,'Job Number'!$A$2:$A$290,'Line Performance OK'!H$1,'Job Number'!$B$2:$B$290,'Line Performance OK'!$C111,'Job Number'!$E$2:$E$290,'Line Performance OK'!$A$110),"")</f>
        <v/>
      </c>
      <c r="I111" s="8" t="str">
        <f>IFERROR($C$110/SUMIFS('Job Number'!#REF!,'Job Number'!$A$2:$A$290,'Line Performance OK'!I$1,'Job Number'!$B$2:$B$290,'Line Performance OK'!$C111,'Job Number'!$E$2:$E$290,'Line Performance OK'!$A$110),"")</f>
        <v/>
      </c>
      <c r="J111" s="8" t="str">
        <f>IFERROR($C$110/SUMIFS('Job Number'!#REF!,'Job Number'!$A$2:$A$290,'Line Performance OK'!J$1,'Job Number'!$B$2:$B$290,'Line Performance OK'!$C111,'Job Number'!$E$2:$E$290,'Line Performance OK'!$A$110),"")</f>
        <v/>
      </c>
      <c r="K111" s="8" t="str">
        <f>IFERROR($C$110/SUMIFS('Job Number'!#REF!,'Job Number'!$A$2:$A$290,'Line Performance OK'!K$1,'Job Number'!$B$2:$B$290,'Line Performance OK'!$C111,'Job Number'!$E$2:$E$290,'Line Performance OK'!$A$110),"")</f>
        <v/>
      </c>
      <c r="L111" s="8" t="str">
        <f>IFERROR($C$110/SUMIFS('Job Number'!#REF!,'Job Number'!$A$2:$A$290,'Line Performance OK'!L$1,'Job Number'!$B$2:$B$290,'Line Performance OK'!$C111,'Job Number'!$E$2:$E$290,'Line Performance OK'!$A$110),"")</f>
        <v/>
      </c>
      <c r="M111" s="8" t="str">
        <f>IFERROR($C$110/SUMIFS('Job Number'!#REF!,'Job Number'!$A$2:$A$290,'Line Performance OK'!M$1,'Job Number'!$B$2:$B$290,'Line Performance OK'!$C111,'Job Number'!$E$2:$E$290,'Line Performance OK'!$A$110),"")</f>
        <v/>
      </c>
      <c r="N111" s="8" t="str">
        <f>IFERROR($C$110/SUMIFS('Job Number'!#REF!,'Job Number'!$A$2:$A$290,'Line Performance OK'!N$1,'Job Number'!$B$2:$B$290,'Line Performance OK'!$C111,'Job Number'!$E$2:$E$290,'Line Performance OK'!$A$110),"")</f>
        <v/>
      </c>
      <c r="O111" s="8" t="str">
        <f>IFERROR($C$110/SUMIFS('Job Number'!#REF!,'Job Number'!$A$2:$A$290,'Line Performance OK'!O$1,'Job Number'!$B$2:$B$290,'Line Performance OK'!$C111,'Job Number'!$E$2:$E$290,'Line Performance OK'!$A$110),"")</f>
        <v/>
      </c>
      <c r="P111" s="8" t="str">
        <f>IFERROR($C$110/SUMIFS('Job Number'!#REF!,'Job Number'!$A$2:$A$290,'Line Performance OK'!P$1,'Job Number'!$B$2:$B$290,'Line Performance OK'!$C111,'Job Number'!$E$2:$E$290,'Line Performance OK'!$A$110),"")</f>
        <v/>
      </c>
      <c r="Q111" s="8" t="str">
        <f>IFERROR($C$110/SUMIFS('Job Number'!#REF!,'Job Number'!$A$2:$A$290,'Line Performance OK'!Q$1,'Job Number'!$B$2:$B$290,'Line Performance OK'!$C111,'Job Number'!$E$2:$E$290,'Line Performance OK'!$A$110),"")</f>
        <v/>
      </c>
      <c r="R111" s="8" t="str">
        <f>IFERROR($C$110/SUMIFS('Job Number'!#REF!,'Job Number'!$A$2:$A$290,'Line Performance OK'!R$1,'Job Number'!$B$2:$B$290,'Line Performance OK'!$C111,'Job Number'!$E$2:$E$290,'Line Performance OK'!$A$110),"")</f>
        <v/>
      </c>
      <c r="S111" s="8" t="str">
        <f>IFERROR($C$110/SUMIFS('Job Number'!#REF!,'Job Number'!$A$2:$A$290,'Line Performance OK'!S$1,'Job Number'!$B$2:$B$290,'Line Performance OK'!$C111,'Job Number'!$E$2:$E$290,'Line Performance OK'!$A$110),"")</f>
        <v/>
      </c>
      <c r="T111" s="8" t="str">
        <f>IFERROR($C$110/SUMIFS('Job Number'!#REF!,'Job Number'!$A$2:$A$290,'Line Performance OK'!T$1,'Job Number'!$B$2:$B$290,'Line Performance OK'!$C111,'Job Number'!$E$2:$E$290,'Line Performance OK'!$A$110),"")</f>
        <v/>
      </c>
      <c r="U111" s="8" t="str">
        <f>IFERROR($C$110/SUMIFS('Job Number'!#REF!,'Job Number'!$A$2:$A$290,'Line Performance OK'!U$1,'Job Number'!$B$2:$B$290,'Line Performance OK'!$C111,'Job Number'!$E$2:$E$290,'Line Performance OK'!$A$110),"")</f>
        <v/>
      </c>
      <c r="V111" s="8" t="str">
        <f>IFERROR($C$110/SUMIFS('Job Number'!#REF!,'Job Number'!$A$2:$A$290,'Line Performance OK'!V$1,'Job Number'!$B$2:$B$290,'Line Performance OK'!$C111,'Job Number'!$E$2:$E$290,'Line Performance OK'!$A$110),"")</f>
        <v/>
      </c>
      <c r="W111" s="8" t="str">
        <f>IFERROR($C$110/SUMIFS('Job Number'!#REF!,'Job Number'!$A$2:$A$290,'Line Performance OK'!W$1,'Job Number'!$B$2:$B$290,'Line Performance OK'!$C111,'Job Number'!$E$2:$E$290,'Line Performance OK'!$A$110),"")</f>
        <v/>
      </c>
      <c r="X111" s="8" t="str">
        <f>IFERROR($C$110/SUMIFS('Job Number'!#REF!,'Job Number'!$A$2:$A$290,'Line Performance OK'!X$1,'Job Number'!$B$2:$B$290,'Line Performance OK'!$C111,'Job Number'!$E$2:$E$290,'Line Performance OK'!$A$110),"")</f>
        <v/>
      </c>
      <c r="Y111" s="8" t="str">
        <f>IFERROR($C$110/SUMIFS('Job Number'!#REF!,'Job Number'!$A$2:$A$290,'Line Performance OK'!Y$1,'Job Number'!$B$2:$B$290,'Line Performance OK'!$C111,'Job Number'!$E$2:$E$290,'Line Performance OK'!$A$110),"")</f>
        <v/>
      </c>
      <c r="Z111" s="8" t="str">
        <f>IFERROR($C$110/SUMIFS('Job Number'!#REF!,'Job Number'!$A$2:$A$290,'Line Performance OK'!Z$1,'Job Number'!$B$2:$B$290,'Line Performance OK'!$C111,'Job Number'!$E$2:$E$290,'Line Performance OK'!$A$110),"")</f>
        <v/>
      </c>
      <c r="AA111" s="8" t="str">
        <f>IFERROR($C$110/SUMIFS('Job Number'!#REF!,'Job Number'!$A$2:$A$290,'Line Performance OK'!AA$1,'Job Number'!$B$2:$B$290,'Line Performance OK'!$C111,'Job Number'!$E$2:$E$290,'Line Performance OK'!$A$110),"")</f>
        <v/>
      </c>
      <c r="AB111" s="8" t="str">
        <f>IFERROR($C$110/SUMIFS('Job Number'!#REF!,'Job Number'!$A$2:$A$290,'Line Performance OK'!AB$1,'Job Number'!$B$2:$B$290,'Line Performance OK'!$C111,'Job Number'!$E$2:$E$290,'Line Performance OK'!$A$110),"")</f>
        <v/>
      </c>
      <c r="AC111" s="8" t="str">
        <f>IFERROR($C$110/SUMIFS('Job Number'!#REF!,'Job Number'!$A$2:$A$290,'Line Performance OK'!AC$1,'Job Number'!$B$2:$B$290,'Line Performance OK'!$C111,'Job Number'!$E$2:$E$290,'Line Performance OK'!$A$110),"")</f>
        <v/>
      </c>
      <c r="AD111" s="8" t="str">
        <f>IFERROR($C$110/SUMIFS('Job Number'!#REF!,'Job Number'!$A$2:$A$290,'Line Performance OK'!AD$1,'Job Number'!$B$2:$B$290,'Line Performance OK'!$C111,'Job Number'!$E$2:$E$290,'Line Performance OK'!$A$110),"")</f>
        <v/>
      </c>
      <c r="AE111" s="8" t="str">
        <f>IFERROR($C$110/SUMIFS('Job Number'!#REF!,'Job Number'!$A$2:$A$290,'Line Performance OK'!AE$1,'Job Number'!$B$2:$B$290,'Line Performance OK'!$C111,'Job Number'!$E$2:$E$290,'Line Performance OK'!$A$110),"")</f>
        <v/>
      </c>
      <c r="AF111" s="8" t="str">
        <f>IFERROR($C$110/SUMIFS('Job Number'!#REF!,'Job Number'!$A$2:$A$290,'Line Performance OK'!AF$1,'Job Number'!$B$2:$B$290,'Line Performance OK'!$C111,'Job Number'!$E$2:$E$290,'Line Performance OK'!$A$110),"")</f>
        <v/>
      </c>
      <c r="AG111" s="8" t="str">
        <f>IFERROR($C$110/SUMIFS('Job Number'!#REF!,'Job Number'!$A$2:$A$290,'Line Performance OK'!AG$1,'Job Number'!$B$2:$B$290,'Line Performance OK'!$C111,'Job Number'!$E$2:$E$290,'Line Performance OK'!$A$110),"")</f>
        <v/>
      </c>
      <c r="AH111" s="8" t="str">
        <f>IFERROR($C$110/SUMIFS('Job Number'!#REF!,'Job Number'!$A$2:$A$290,'Line Performance OK'!AH$1,'Job Number'!$B$2:$B$290,'Line Performance OK'!$C111,'Job Number'!$E$2:$E$290,'Line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1" customFormat="1" ht="35.25" customHeight="1">
      <c r="A119" s="288" t="s">
        <v>49</v>
      </c>
      <c r="B119" s="289"/>
      <c r="C119" s="290"/>
      <c r="D119" s="104"/>
      <c r="E119" s="100">
        <f t="shared" ref="E119:L119" si="2">AVERAGE(E2:E113)</f>
        <v>0.93221137602557713</v>
      </c>
      <c r="F119" s="100">
        <f t="shared" si="2"/>
        <v>0.99742842155916711</v>
      </c>
      <c r="G119" s="100">
        <f t="shared" si="2"/>
        <v>0.94897361971935323</v>
      </c>
      <c r="H119" s="100">
        <f t="shared" si="2"/>
        <v>0.92500000000000004</v>
      </c>
      <c r="I119" s="100">
        <f t="shared" si="2"/>
        <v>1.0024999999999999</v>
      </c>
      <c r="J119" s="100">
        <f t="shared" si="2"/>
        <v>0.89500000000000002</v>
      </c>
      <c r="K119" s="100"/>
      <c r="L119" s="100" t="e">
        <f t="shared" si="2"/>
        <v>#DIV/0!</v>
      </c>
      <c r="M119" s="100">
        <f>AVERAGE(M2:M113)</f>
        <v>0.93241496689696068</v>
      </c>
      <c r="N119" s="100">
        <f>AVERAGE(N2:N113)</f>
        <v>0.79000000000000015</v>
      </c>
      <c r="O119" s="100">
        <f>AVERAGE(O2:O113)</f>
        <v>0.79999999999999993</v>
      </c>
      <c r="P119" s="100" t="e">
        <f>AVERAGE(P2:P113)</f>
        <v>#DIV/0!</v>
      </c>
      <c r="Q119" s="100" t="e">
        <f>AVERAGE(Q2:Q113)</f>
        <v>#DIV/0!</v>
      </c>
      <c r="R119" s="100"/>
      <c r="S119" s="100" t="e">
        <f t="shared" ref="S119:X119" si="3">AVERAGE(S2:S113)</f>
        <v>#DIV/0!</v>
      </c>
      <c r="T119" s="100" t="e">
        <f t="shared" si="3"/>
        <v>#DIV/0!</v>
      </c>
      <c r="U119" s="100" t="e">
        <f t="shared" si="3"/>
        <v>#DIV/0!</v>
      </c>
      <c r="V119" s="100" t="e">
        <f t="shared" si="3"/>
        <v>#DIV/0!</v>
      </c>
      <c r="W119" s="100" t="e">
        <f t="shared" si="3"/>
        <v>#DIV/0!</v>
      </c>
      <c r="X119" s="100" t="e">
        <f t="shared" si="3"/>
        <v>#DIV/0!</v>
      </c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2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Aini</cp:lastModifiedBy>
  <cp:lastPrinted>2023-10-17T06:03:56Z</cp:lastPrinted>
  <dcterms:created xsi:type="dcterms:W3CDTF">2013-08-01T08:14:06Z</dcterms:created>
  <dcterms:modified xsi:type="dcterms:W3CDTF">2024-04-01T08:03:11Z</dcterms:modified>
</cp:coreProperties>
</file>