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490" activeTab="3"/>
  </bookViews>
  <sheets>
    <sheet name="03-12" sheetId="16" r:id="rId1"/>
    <sheet name="03-13" sheetId="17" r:id="rId2"/>
    <sheet name="03-18" sheetId="18" r:id="rId3"/>
    <sheet name="03-22" sheetId="19" r:id="rId4"/>
    <sheet name="No Material" sheetId="3" r:id="rId5"/>
  </sheets>
  <definedNames>
    <definedName name="_xlnm._FilterDatabase" localSheetId="0" hidden="1">'03-12'!$F$1:$L$12</definedName>
    <definedName name="_xlnm._FilterDatabase" localSheetId="1" hidden="1">'03-13'!$F$1:$M$13</definedName>
    <definedName name="_xlnm._FilterDatabase" localSheetId="2" hidden="1">'03-18'!$F$1:$M$26</definedName>
    <definedName name="_xlnm._FilterDatabase" localSheetId="3" hidden="1">'03-22'!$F$1:$M$26</definedName>
  </definedNames>
  <calcPr calcId="144525"/>
</workbook>
</file>

<file path=xl/calcChain.xml><?xml version="1.0" encoding="utf-8"?>
<calcChain xmlns="http://schemas.openxmlformats.org/spreadsheetml/2006/main">
  <c r="I2" i="19" l="1"/>
  <c r="I2" i="18"/>
  <c r="I11" i="19" l="1"/>
  <c r="J11" i="19" l="1"/>
  <c r="H11" i="19"/>
  <c r="J10" i="19"/>
  <c r="H10" i="19"/>
  <c r="J9" i="19"/>
  <c r="H9" i="19"/>
  <c r="J8" i="19"/>
  <c r="H8" i="19"/>
  <c r="L8" i="19" s="1"/>
  <c r="J7" i="19"/>
  <c r="H7" i="19"/>
  <c r="J6" i="19"/>
  <c r="H6" i="19"/>
  <c r="J5" i="19"/>
  <c r="H5" i="19"/>
  <c r="J4" i="19"/>
  <c r="H4" i="19"/>
  <c r="L4" i="19" s="1"/>
  <c r="J3" i="19"/>
  <c r="H3" i="19"/>
  <c r="J2" i="19"/>
  <c r="H2" i="19"/>
  <c r="L3" i="19" l="1"/>
  <c r="L5" i="19"/>
  <c r="L7" i="19"/>
  <c r="L2" i="19"/>
  <c r="L6" i="19"/>
  <c r="L10" i="19"/>
  <c r="L9" i="19"/>
  <c r="L11" i="19"/>
  <c r="J2" i="18" l="1"/>
  <c r="H2" i="18"/>
  <c r="J5" i="18"/>
  <c r="H5" i="18"/>
  <c r="J10" i="18"/>
  <c r="H10" i="18"/>
  <c r="J9" i="18"/>
  <c r="H9" i="18"/>
  <c r="J8" i="18"/>
  <c r="H8" i="18"/>
  <c r="J3" i="18"/>
  <c r="J4" i="18"/>
  <c r="J6" i="18"/>
  <c r="J11" i="18"/>
  <c r="J3" i="17"/>
  <c r="J4" i="17"/>
  <c r="J5" i="17"/>
  <c r="J2" i="17"/>
  <c r="H11" i="18"/>
  <c r="H7" i="18"/>
  <c r="H6" i="18"/>
  <c r="H4" i="18"/>
  <c r="H3" i="18"/>
  <c r="L3" i="18" l="1"/>
  <c r="L5" i="18"/>
  <c r="L2" i="18"/>
  <c r="L6" i="18"/>
  <c r="L9" i="18"/>
  <c r="L8" i="18"/>
  <c r="L10" i="18"/>
  <c r="L11" i="18"/>
  <c r="L4" i="18"/>
  <c r="H5" i="17"/>
  <c r="H4" i="17"/>
  <c r="H3" i="17"/>
  <c r="H2" i="17"/>
  <c r="L2" i="17" s="1"/>
  <c r="L5" i="17" l="1"/>
  <c r="L3" i="17"/>
  <c r="L4" i="17"/>
  <c r="J3" i="16"/>
  <c r="J4" i="16"/>
  <c r="J5" i="16"/>
  <c r="J6" i="16"/>
  <c r="J7" i="16"/>
  <c r="J8" i="16"/>
  <c r="J9" i="16"/>
  <c r="J10" i="16"/>
  <c r="J11" i="16"/>
  <c r="J12" i="16"/>
  <c r="J2" i="16"/>
  <c r="H12" i="16"/>
  <c r="H11" i="16"/>
  <c r="H10" i="16"/>
  <c r="H9" i="16"/>
  <c r="H8" i="16"/>
  <c r="H7" i="16"/>
  <c r="H6" i="16"/>
  <c r="H5" i="16"/>
  <c r="H4" i="16"/>
  <c r="H3" i="16"/>
  <c r="H2" i="16"/>
  <c r="L3" i="16" l="1"/>
  <c r="L7" i="16"/>
  <c r="L4" i="16"/>
  <c r="L6" i="16"/>
  <c r="J7" i="18" s="1"/>
  <c r="L7" i="18" s="1"/>
  <c r="L10" i="16"/>
  <c r="L12" i="16"/>
  <c r="L2" i="16"/>
  <c r="L9" i="16"/>
  <c r="L11" i="16"/>
  <c r="L8" i="16"/>
  <c r="L5" i="16"/>
</calcChain>
</file>

<file path=xl/sharedStrings.xml><?xml version="1.0" encoding="utf-8"?>
<sst xmlns="http://schemas.openxmlformats.org/spreadsheetml/2006/main" count="489" uniqueCount="113">
  <si>
    <t>28 + 24</t>
  </si>
  <si>
    <t>PVC HITAM</t>
  </si>
  <si>
    <t>PVC CORE HITAM</t>
  </si>
  <si>
    <t>PVC CORE MERAH</t>
  </si>
  <si>
    <t>M02-02000003</t>
  </si>
  <si>
    <t>HDPE</t>
  </si>
  <si>
    <t>M13-05300004</t>
  </si>
  <si>
    <t xml:space="preserve">Description </t>
  </si>
  <si>
    <t>No Material</t>
  </si>
  <si>
    <t>MASTER PUTIH</t>
  </si>
  <si>
    <t>M13-05600001</t>
  </si>
  <si>
    <t>MASTER HIJAU</t>
  </si>
  <si>
    <t>M14-07012001</t>
  </si>
  <si>
    <t>MYLAR</t>
  </si>
  <si>
    <t>W01-03000013</t>
  </si>
  <si>
    <t>W01-03000026</t>
  </si>
  <si>
    <t>W01-03000027</t>
  </si>
  <si>
    <t>0,127A</t>
  </si>
  <si>
    <t>W01-04040043</t>
  </si>
  <si>
    <t>Alumunium Magnesium</t>
  </si>
  <si>
    <t>28 + 28</t>
  </si>
  <si>
    <t>AX88 / AY01</t>
  </si>
  <si>
    <t>PVC</t>
  </si>
  <si>
    <t>M02-01035010-KTY</t>
  </si>
  <si>
    <t>M02-01055004-KTY</t>
  </si>
  <si>
    <t>M02-01235003-KTY</t>
  </si>
  <si>
    <t>M02-01055065-KTY</t>
  </si>
  <si>
    <t>M02-05935005-KTY</t>
  </si>
  <si>
    <t>PVC PUTIH</t>
  </si>
  <si>
    <t>PVC CORE PUTIH</t>
  </si>
  <si>
    <t>W01-03000020</t>
  </si>
  <si>
    <t>0,120A</t>
  </si>
  <si>
    <t>0,200A</t>
  </si>
  <si>
    <t>0,160A</t>
  </si>
  <si>
    <t>M02-01965005</t>
  </si>
  <si>
    <t>M02-03900004</t>
  </si>
  <si>
    <t>PP</t>
  </si>
  <si>
    <t>M02-08900001</t>
  </si>
  <si>
    <t>KS EVA</t>
  </si>
  <si>
    <t>M13-05100004</t>
  </si>
  <si>
    <t>MASTER HITAM</t>
  </si>
  <si>
    <t>M13-05200006</t>
  </si>
  <si>
    <t>MASTER MERAH</t>
  </si>
  <si>
    <t>M13-05400001</t>
  </si>
  <si>
    <t>MASTER KUNING</t>
  </si>
  <si>
    <t>M14-03010003</t>
  </si>
  <si>
    <t>KERTAS 10mm</t>
  </si>
  <si>
    <t>M14-05013001</t>
  </si>
  <si>
    <t>NYLON 200D</t>
  </si>
  <si>
    <t>W01-03000004</t>
  </si>
  <si>
    <t>0,08A</t>
  </si>
  <si>
    <t>MM38 (W03-00040033-Y)</t>
  </si>
  <si>
    <t>M14-02020009</t>
  </si>
  <si>
    <t>BENANG</t>
  </si>
  <si>
    <t>M14-02020007</t>
  </si>
  <si>
    <t>M13-05700001</t>
  </si>
  <si>
    <t>M02-01865001-KTY</t>
  </si>
  <si>
    <t>M14-02020004</t>
  </si>
  <si>
    <t>M14-03010001</t>
  </si>
  <si>
    <t>KERTAS 12mm</t>
  </si>
  <si>
    <t>M14-04015001</t>
  </si>
  <si>
    <t>NYLON 150D</t>
  </si>
  <si>
    <t>MK83</t>
  </si>
  <si>
    <t>M02-01060009</t>
  </si>
  <si>
    <t>M02-02000009</t>
  </si>
  <si>
    <t>PE</t>
  </si>
  <si>
    <t>M02-02000028</t>
  </si>
  <si>
    <t>M13-05500001</t>
  </si>
  <si>
    <t>M13-05800001</t>
  </si>
  <si>
    <t>M14-02020010</t>
  </si>
  <si>
    <t>POLYESTER</t>
  </si>
  <si>
    <t>M14-07006003</t>
  </si>
  <si>
    <t>MYLAR BIRU</t>
  </si>
  <si>
    <t>M14-07006005</t>
  </si>
  <si>
    <t>MYLAR EMAS</t>
  </si>
  <si>
    <t>M14-07006006</t>
  </si>
  <si>
    <t>MYLAR MERAH</t>
  </si>
  <si>
    <t>M14-07006007</t>
  </si>
  <si>
    <t>MYLAR HIJAU</t>
  </si>
  <si>
    <t>M14-07006008</t>
  </si>
  <si>
    <t>MYLAR PERAK</t>
  </si>
  <si>
    <t>M14-07017001</t>
  </si>
  <si>
    <t>Mylar Alumunium Foil</t>
  </si>
  <si>
    <t>M14-07080001</t>
  </si>
  <si>
    <t>W01-03000034</t>
  </si>
  <si>
    <t>0,08 UEW</t>
  </si>
  <si>
    <t>W01-04040011</t>
  </si>
  <si>
    <t>0,08 T</t>
  </si>
  <si>
    <t>W01-04040013</t>
  </si>
  <si>
    <t>Required Qty</t>
  </si>
  <si>
    <t>Issued Qty</t>
  </si>
  <si>
    <t>SONY HDMI (W03-27601194-Y)</t>
  </si>
  <si>
    <t>Kurang</t>
  </si>
  <si>
    <t>Satuan</t>
  </si>
  <si>
    <t>kg</t>
  </si>
  <si>
    <t>Sisa</t>
  </si>
  <si>
    <t>MK09 (W03-00030005-Y)</t>
  </si>
  <si>
    <t>MASTER ABU-ABU</t>
  </si>
  <si>
    <t>W03-25040033-Y</t>
  </si>
  <si>
    <t>W03-25040034-Y</t>
  </si>
  <si>
    <t>W03-25040035-Y</t>
  </si>
  <si>
    <t>M02-01050022-TW</t>
  </si>
  <si>
    <t>M02-01938001</t>
  </si>
  <si>
    <t>M14-05020003</t>
  </si>
  <si>
    <t>W01-04040001</t>
  </si>
  <si>
    <t>0,080 UEW</t>
  </si>
  <si>
    <t>TECHNORA</t>
  </si>
  <si>
    <t>W03-71010064-Y</t>
  </si>
  <si>
    <t>MB50</t>
  </si>
  <si>
    <t>W03-25040037-Y</t>
  </si>
  <si>
    <t>Ket</t>
  </si>
  <si>
    <t>W03-25050003-Y</t>
  </si>
  <si>
    <t>Peminjaman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</si>
</sst>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PCS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0" fontId="1" fillId="2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40" fontId="1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Normal="100"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1" max="1" width="19" style="1" bestFit="1" customWidth="1"/>
    <col min="2" max="2" width="20.140625" style="1" bestFit="1" customWidth="1"/>
    <col min="3" max="3" width="13.85546875" style="1" bestFit="1" customWidth="1"/>
    <col min="4" max="4" width="11.28515625" style="1" bestFit="1" customWidth="1"/>
    <col min="5" max="5" width="9.140625" style="1"/>
    <col min="6" max="6" width="19.28515625" style="1" customWidth="1"/>
    <col min="7" max="7" width="18.85546875" style="1" bestFit="1" customWidth="1"/>
    <col min="8" max="8" width="15.140625" style="1" customWidth="1"/>
    <col min="9" max="9" width="14.140625" style="1" customWidth="1"/>
    <col min="10" max="10" width="10.42578125" style="1" customWidth="1"/>
    <col min="11" max="11" width="9.140625" style="1"/>
    <col min="12" max="12" width="9.85546875" style="1" customWidth="1"/>
    <col min="13" max="16384" width="9.140625" style="1"/>
  </cols>
  <sheetData>
    <row r="1" spans="1:12" ht="15.75" x14ac:dyDescent="0.25">
      <c r="F1" s="7" t="s">
        <v>8</v>
      </c>
      <c r="G1" s="4" t="s">
        <v>7</v>
      </c>
      <c r="H1" s="4" t="s">
        <v>89</v>
      </c>
      <c r="I1" s="8" t="s">
        <v>90</v>
      </c>
      <c r="J1" s="8" t="s">
        <v>95</v>
      </c>
      <c r="K1" s="8" t="s">
        <v>93</v>
      </c>
      <c r="L1" s="12" t="s">
        <v>92</v>
      </c>
    </row>
    <row r="2" spans="1:12" x14ac:dyDescent="0.25">
      <c r="F2" s="5" t="s">
        <v>23</v>
      </c>
      <c r="G2" s="5" t="s">
        <v>2</v>
      </c>
      <c r="H2" s="5">
        <f t="shared" ref="H2:H12" si="0">IFERROR(SUMIF($A:$A, $F2,$C:$C ), 0)</f>
        <v>81.38</v>
      </c>
      <c r="I2" s="5"/>
      <c r="J2" s="5">
        <f>IFERROR(IF( SUMIF(#REF!, F2,#REF!)&lt;0, 0, SUMIF(#REF!, F2,#REF!)), 0)</f>
        <v>0</v>
      </c>
      <c r="K2" s="5" t="s">
        <v>94</v>
      </c>
      <c r="L2" s="13">
        <f t="shared" ref="L2:L12" si="1">J2+I2-H2</f>
        <v>-81.38</v>
      </c>
    </row>
    <row r="3" spans="1:12" x14ac:dyDescent="0.25">
      <c r="F3" s="5" t="s">
        <v>24</v>
      </c>
      <c r="G3" s="5" t="s">
        <v>1</v>
      </c>
      <c r="H3" s="5">
        <f t="shared" si="0"/>
        <v>1274.6199999999999</v>
      </c>
      <c r="I3" s="5">
        <v>1274.6199999999999</v>
      </c>
      <c r="J3" s="5">
        <f>IFERROR(IF( SUMIF(#REF!, F3,#REF!)&lt;0, 0, SUMIF(#REF!, F3,#REF!)), 0)</f>
        <v>0</v>
      </c>
      <c r="K3" s="5" t="s">
        <v>94</v>
      </c>
      <c r="L3" s="13">
        <f t="shared" si="1"/>
        <v>0</v>
      </c>
    </row>
    <row r="4" spans="1:12" x14ac:dyDescent="0.25">
      <c r="F4" s="5" t="s">
        <v>25</v>
      </c>
      <c r="G4" s="5" t="s">
        <v>3</v>
      </c>
      <c r="H4" s="5">
        <f t="shared" si="0"/>
        <v>81.38</v>
      </c>
      <c r="I4" s="5"/>
      <c r="J4" s="5">
        <f>IFERROR(IF( SUMIF(#REF!, F4,#REF!)&lt;0, 0, SUMIF(#REF!, F4,#REF!)), 0)</f>
        <v>0</v>
      </c>
      <c r="K4" s="5" t="s">
        <v>94</v>
      </c>
      <c r="L4" s="13">
        <f t="shared" si="1"/>
        <v>-81.38</v>
      </c>
    </row>
    <row r="5" spans="1:12" x14ac:dyDescent="0.25">
      <c r="F5" s="5" t="s">
        <v>4</v>
      </c>
      <c r="G5" s="5" t="s">
        <v>5</v>
      </c>
      <c r="H5" s="5">
        <f t="shared" si="0"/>
        <v>79.13</v>
      </c>
      <c r="I5" s="5">
        <v>75</v>
      </c>
      <c r="J5" s="5">
        <f>IFERROR(IF( SUMIF(#REF!, F5,#REF!)&lt;0, 0, SUMIF(#REF!, F5,#REF!)), 0)</f>
        <v>0</v>
      </c>
      <c r="K5" s="5" t="s">
        <v>94</v>
      </c>
      <c r="L5" s="13">
        <f t="shared" si="1"/>
        <v>-4.1299999999999955</v>
      </c>
    </row>
    <row r="6" spans="1:12" x14ac:dyDescent="0.25">
      <c r="F6" s="2" t="s">
        <v>6</v>
      </c>
      <c r="G6" s="2" t="s">
        <v>9</v>
      </c>
      <c r="H6" s="5">
        <f t="shared" si="0"/>
        <v>1.04</v>
      </c>
      <c r="I6" s="5"/>
      <c r="J6" s="5">
        <f>IFERROR(IF( SUMIF(#REF!, F6,#REF!)&lt;0, 0, SUMIF(#REF!, F6,#REF!)), 0)</f>
        <v>0</v>
      </c>
      <c r="K6" s="5" t="s">
        <v>94</v>
      </c>
      <c r="L6" s="13">
        <f t="shared" si="1"/>
        <v>-1.04</v>
      </c>
    </row>
    <row r="7" spans="1:12" x14ac:dyDescent="0.25">
      <c r="F7" s="2" t="s">
        <v>10</v>
      </c>
      <c r="G7" s="2" t="s">
        <v>11</v>
      </c>
      <c r="H7" s="5">
        <f t="shared" si="0"/>
        <v>1.04</v>
      </c>
      <c r="I7" s="5"/>
      <c r="J7" s="5">
        <f>IFERROR(IF( SUMIF(#REF!, F7,#REF!)&lt;0, 0, SUMIF(#REF!, F7,#REF!)), 0)</f>
        <v>0</v>
      </c>
      <c r="K7" s="5" t="s">
        <v>94</v>
      </c>
      <c r="L7" s="13">
        <f t="shared" si="1"/>
        <v>-1.04</v>
      </c>
    </row>
    <row r="8" spans="1:12" x14ac:dyDescent="0.25">
      <c r="F8" s="2" t="s">
        <v>12</v>
      </c>
      <c r="G8" s="2" t="s">
        <v>13</v>
      </c>
      <c r="H8" s="5">
        <f t="shared" si="0"/>
        <v>45.330000000000005</v>
      </c>
      <c r="I8" s="5">
        <v>46.04</v>
      </c>
      <c r="J8" s="5">
        <f>IFERROR(IF( SUMIF(#REF!, F8,#REF!)&lt;0, 0, SUMIF(#REF!, F8,#REF!)), 0)</f>
        <v>0</v>
      </c>
      <c r="K8" s="5" t="s">
        <v>94</v>
      </c>
      <c r="L8" s="13">
        <f t="shared" si="1"/>
        <v>0.70999999999999375</v>
      </c>
    </row>
    <row r="9" spans="1:12" x14ac:dyDescent="0.25">
      <c r="F9" s="2" t="s">
        <v>14</v>
      </c>
      <c r="G9" s="2" t="s">
        <v>31</v>
      </c>
      <c r="H9" s="5">
        <f t="shared" si="0"/>
        <v>64.42</v>
      </c>
      <c r="I9" s="5">
        <v>66.12</v>
      </c>
      <c r="J9" s="5">
        <f>IFERROR(IF( SUMIF(#REF!, F9,#REF!)&lt;0, 0, SUMIF(#REF!, F9,#REF!)), 0)</f>
        <v>0</v>
      </c>
      <c r="K9" s="5" t="s">
        <v>94</v>
      </c>
      <c r="L9" s="13">
        <f t="shared" si="1"/>
        <v>1.7000000000000028</v>
      </c>
    </row>
    <row r="10" spans="1:12" x14ac:dyDescent="0.25">
      <c r="F10" s="2" t="s">
        <v>15</v>
      </c>
      <c r="G10" s="2" t="s">
        <v>32</v>
      </c>
      <c r="H10" s="5">
        <f t="shared" si="0"/>
        <v>285.13</v>
      </c>
      <c r="I10" s="5">
        <v>289.72000000000003</v>
      </c>
      <c r="J10" s="5">
        <f>IFERROR(IF( SUMIF(#REF!, F10,#REF!)&lt;0, 0, SUMIF(#REF!, F10,#REF!)), 0)</f>
        <v>0</v>
      </c>
      <c r="K10" s="5" t="s">
        <v>94</v>
      </c>
      <c r="L10" s="13">
        <f t="shared" si="1"/>
        <v>4.5900000000000318</v>
      </c>
    </row>
    <row r="11" spans="1:12" x14ac:dyDescent="0.25">
      <c r="F11" s="2" t="s">
        <v>16</v>
      </c>
      <c r="G11" s="2" t="s">
        <v>17</v>
      </c>
      <c r="H11" s="5">
        <f t="shared" si="0"/>
        <v>180.43</v>
      </c>
      <c r="I11" s="5">
        <v>181.4</v>
      </c>
      <c r="J11" s="5">
        <f>IFERROR(IF( SUMIF(#REF!, F11,#REF!)&lt;0, 0, SUMIF(#REF!, F11,#REF!)), 0)</f>
        <v>0</v>
      </c>
      <c r="K11" s="5" t="s">
        <v>94</v>
      </c>
      <c r="L11" s="13">
        <f t="shared" si="1"/>
        <v>0.96999999999999886</v>
      </c>
    </row>
    <row r="12" spans="1:12" x14ac:dyDescent="0.25">
      <c r="F12" s="2" t="s">
        <v>18</v>
      </c>
      <c r="G12" s="6" t="s">
        <v>19</v>
      </c>
      <c r="H12" s="5">
        <f t="shared" si="0"/>
        <v>171.7</v>
      </c>
      <c r="I12" s="5">
        <v>171.82</v>
      </c>
      <c r="J12" s="5">
        <f>IFERROR(IF( SUMIF(#REF!, F12,#REF!)&lt;0, 0, SUMIF(#REF!, F12,#REF!)), 0)</f>
        <v>0</v>
      </c>
      <c r="K12" s="5" t="s">
        <v>94</v>
      </c>
      <c r="L12" s="13">
        <f t="shared" si="1"/>
        <v>0.12000000000000455</v>
      </c>
    </row>
    <row r="13" spans="1:12" x14ac:dyDescent="0.25">
      <c r="L13" s="11"/>
    </row>
    <row r="15" spans="1:12" ht="22.5" customHeight="1" x14ac:dyDescent="0.25">
      <c r="A15" s="9" t="s">
        <v>0</v>
      </c>
      <c r="B15" s="16" t="s">
        <v>98</v>
      </c>
      <c r="C15" s="10">
        <v>24050</v>
      </c>
    </row>
    <row r="16" spans="1:12" ht="22.5" customHeight="1" x14ac:dyDescent="0.25">
      <c r="A16" s="3" t="s">
        <v>8</v>
      </c>
      <c r="B16" s="4" t="s">
        <v>7</v>
      </c>
      <c r="C16" s="4" t="s">
        <v>89</v>
      </c>
    </row>
    <row r="17" spans="1:3" x14ac:dyDescent="0.25">
      <c r="A17" s="5" t="s">
        <v>23</v>
      </c>
      <c r="B17" s="5" t="s">
        <v>2</v>
      </c>
      <c r="C17" s="5">
        <v>43.52</v>
      </c>
    </row>
    <row r="18" spans="1:3" x14ac:dyDescent="0.25">
      <c r="A18" s="5" t="s">
        <v>24</v>
      </c>
      <c r="B18" s="5" t="s">
        <v>1</v>
      </c>
      <c r="C18" s="5">
        <v>671.99</v>
      </c>
    </row>
    <row r="19" spans="1:3" x14ac:dyDescent="0.25">
      <c r="A19" s="5" t="s">
        <v>25</v>
      </c>
      <c r="B19" s="5" t="s">
        <v>3</v>
      </c>
      <c r="C19" s="5">
        <v>43.52</v>
      </c>
    </row>
    <row r="20" spans="1:3" x14ac:dyDescent="0.25">
      <c r="A20" s="5" t="s">
        <v>4</v>
      </c>
      <c r="B20" s="5" t="s">
        <v>5</v>
      </c>
      <c r="C20" s="5">
        <v>39.369999999999997</v>
      </c>
    </row>
    <row r="21" spans="1:3" x14ac:dyDescent="0.25">
      <c r="A21" s="2" t="s">
        <v>6</v>
      </c>
      <c r="B21" s="2" t="s">
        <v>9</v>
      </c>
      <c r="C21" s="5">
        <v>0.49</v>
      </c>
    </row>
    <row r="22" spans="1:3" x14ac:dyDescent="0.25">
      <c r="A22" s="2" t="s">
        <v>10</v>
      </c>
      <c r="B22" s="2" t="s">
        <v>11</v>
      </c>
      <c r="C22" s="5">
        <v>0.49</v>
      </c>
    </row>
    <row r="23" spans="1:3" x14ac:dyDescent="0.25">
      <c r="A23" s="2" t="s">
        <v>12</v>
      </c>
      <c r="B23" s="2" t="s">
        <v>13</v>
      </c>
      <c r="C23" s="5">
        <v>22.74</v>
      </c>
    </row>
    <row r="24" spans="1:3" x14ac:dyDescent="0.25">
      <c r="A24" s="2" t="s">
        <v>14</v>
      </c>
      <c r="B24" s="2" t="s">
        <v>31</v>
      </c>
      <c r="C24" s="5">
        <v>32.03</v>
      </c>
    </row>
    <row r="25" spans="1:3" x14ac:dyDescent="0.25">
      <c r="A25" s="2" t="s">
        <v>15</v>
      </c>
      <c r="B25" s="2" t="s">
        <v>32</v>
      </c>
      <c r="C25" s="5">
        <v>181.43</v>
      </c>
    </row>
    <row r="26" spans="1:3" x14ac:dyDescent="0.25">
      <c r="A26" s="2" t="s">
        <v>16</v>
      </c>
      <c r="B26" s="2" t="s">
        <v>17</v>
      </c>
      <c r="C26" s="5">
        <v>73.11</v>
      </c>
    </row>
    <row r="27" spans="1:3" x14ac:dyDescent="0.25">
      <c r="A27" s="2" t="s">
        <v>18</v>
      </c>
      <c r="B27" s="6" t="s">
        <v>19</v>
      </c>
      <c r="C27" s="5">
        <v>95.61</v>
      </c>
    </row>
    <row r="28" spans="1:3" x14ac:dyDescent="0.25">
      <c r="A28" s="14"/>
      <c r="B28" s="15"/>
      <c r="C28" s="11"/>
    </row>
    <row r="29" spans="1:3" x14ac:dyDescent="0.25">
      <c r="A29" s="14"/>
      <c r="B29" s="15"/>
      <c r="C29" s="11"/>
    </row>
    <row r="30" spans="1:3" x14ac:dyDescent="0.25">
      <c r="A30" s="14"/>
      <c r="B30" s="15"/>
      <c r="C30" s="11"/>
    </row>
    <row r="31" spans="1:3" x14ac:dyDescent="0.25">
      <c r="A31" s="9" t="s">
        <v>0</v>
      </c>
      <c r="B31" s="17" t="s">
        <v>99</v>
      </c>
      <c r="C31" s="10">
        <v>6600</v>
      </c>
    </row>
    <row r="32" spans="1:3" ht="15.75" x14ac:dyDescent="0.25">
      <c r="A32" s="3" t="s">
        <v>8</v>
      </c>
      <c r="B32" s="4" t="s">
        <v>7</v>
      </c>
      <c r="C32" s="4" t="s">
        <v>89</v>
      </c>
    </row>
    <row r="33" spans="1:3" x14ac:dyDescent="0.25">
      <c r="A33" s="5" t="s">
        <v>23</v>
      </c>
      <c r="B33" s="5" t="s">
        <v>2</v>
      </c>
      <c r="C33" s="5">
        <v>19.86</v>
      </c>
    </row>
    <row r="34" spans="1:3" x14ac:dyDescent="0.25">
      <c r="A34" s="5" t="s">
        <v>24</v>
      </c>
      <c r="B34" s="5" t="s">
        <v>1</v>
      </c>
      <c r="C34" s="5">
        <v>306.98</v>
      </c>
    </row>
    <row r="35" spans="1:3" x14ac:dyDescent="0.25">
      <c r="A35" s="5" t="s">
        <v>25</v>
      </c>
      <c r="B35" s="5" t="s">
        <v>3</v>
      </c>
      <c r="C35" s="5">
        <v>19.86</v>
      </c>
    </row>
    <row r="36" spans="1:3" x14ac:dyDescent="0.25">
      <c r="A36" s="5" t="s">
        <v>4</v>
      </c>
      <c r="B36" s="5" t="s">
        <v>5</v>
      </c>
      <c r="C36" s="5">
        <v>17.98</v>
      </c>
    </row>
    <row r="37" spans="1:3" x14ac:dyDescent="0.25">
      <c r="A37" s="2" t="s">
        <v>6</v>
      </c>
      <c r="B37" s="2" t="s">
        <v>9</v>
      </c>
      <c r="C37" s="5">
        <v>0.27</v>
      </c>
    </row>
    <row r="38" spans="1:3" x14ac:dyDescent="0.25">
      <c r="A38" s="2" t="s">
        <v>10</v>
      </c>
      <c r="B38" s="2" t="s">
        <v>11</v>
      </c>
      <c r="C38" s="5">
        <v>0.27</v>
      </c>
    </row>
    <row r="39" spans="1:3" x14ac:dyDescent="0.25">
      <c r="A39" s="2" t="s">
        <v>12</v>
      </c>
      <c r="B39" s="2" t="s">
        <v>13</v>
      </c>
      <c r="C39" s="5">
        <v>10.4</v>
      </c>
    </row>
    <row r="40" spans="1:3" x14ac:dyDescent="0.25">
      <c r="A40" s="2" t="s">
        <v>14</v>
      </c>
      <c r="B40" s="2" t="s">
        <v>31</v>
      </c>
      <c r="C40" s="5">
        <v>14.63</v>
      </c>
    </row>
    <row r="41" spans="1:3" x14ac:dyDescent="0.25">
      <c r="A41" s="2" t="s">
        <v>15</v>
      </c>
      <c r="B41" s="2" t="s">
        <v>32</v>
      </c>
      <c r="C41" s="5">
        <v>82.94</v>
      </c>
    </row>
    <row r="42" spans="1:3" x14ac:dyDescent="0.25">
      <c r="A42" s="2" t="s">
        <v>16</v>
      </c>
      <c r="B42" s="2" t="s">
        <v>17</v>
      </c>
      <c r="C42" s="5">
        <v>33.42</v>
      </c>
    </row>
    <row r="43" spans="1:3" x14ac:dyDescent="0.25">
      <c r="A43" s="2" t="s">
        <v>18</v>
      </c>
      <c r="B43" s="6" t="s">
        <v>19</v>
      </c>
      <c r="C43" s="5">
        <v>43.62</v>
      </c>
    </row>
    <row r="47" spans="1:3" x14ac:dyDescent="0.25">
      <c r="A47" s="9" t="s">
        <v>0</v>
      </c>
      <c r="B47" s="17" t="s">
        <v>100</v>
      </c>
      <c r="C47" s="10">
        <v>1100</v>
      </c>
    </row>
    <row r="48" spans="1:3" ht="15.75" x14ac:dyDescent="0.25">
      <c r="A48" s="3" t="s">
        <v>8</v>
      </c>
      <c r="B48" s="4" t="s">
        <v>7</v>
      </c>
      <c r="C48" s="4" t="s">
        <v>89</v>
      </c>
    </row>
    <row r="49" spans="1:3" x14ac:dyDescent="0.25">
      <c r="A49" s="5" t="s">
        <v>23</v>
      </c>
      <c r="B49" s="5" t="s">
        <v>2</v>
      </c>
      <c r="C49" s="5">
        <v>4.9800000000000004</v>
      </c>
    </row>
    <row r="50" spans="1:3" x14ac:dyDescent="0.25">
      <c r="A50" s="5" t="s">
        <v>24</v>
      </c>
      <c r="B50" s="5" t="s">
        <v>1</v>
      </c>
      <c r="C50" s="5">
        <v>76.83</v>
      </c>
    </row>
    <row r="51" spans="1:3" x14ac:dyDescent="0.25">
      <c r="A51" s="5" t="s">
        <v>25</v>
      </c>
      <c r="B51" s="5" t="s">
        <v>3</v>
      </c>
      <c r="C51" s="5">
        <v>4.9800000000000004</v>
      </c>
    </row>
    <row r="52" spans="1:3" x14ac:dyDescent="0.25">
      <c r="A52" s="5" t="s">
        <v>4</v>
      </c>
      <c r="B52" s="5" t="s">
        <v>5</v>
      </c>
      <c r="C52" s="5">
        <v>4.5</v>
      </c>
    </row>
    <row r="53" spans="1:3" x14ac:dyDescent="0.25">
      <c r="A53" s="2" t="s">
        <v>6</v>
      </c>
      <c r="B53" s="2" t="s">
        <v>9</v>
      </c>
      <c r="C53" s="5">
        <v>7.0000000000000007E-2</v>
      </c>
    </row>
    <row r="54" spans="1:3" x14ac:dyDescent="0.25">
      <c r="A54" s="2" t="s">
        <v>10</v>
      </c>
      <c r="B54" s="2" t="s">
        <v>11</v>
      </c>
      <c r="C54" s="5">
        <v>7.0000000000000007E-2</v>
      </c>
    </row>
    <row r="55" spans="1:3" x14ac:dyDescent="0.25">
      <c r="A55" s="2" t="s">
        <v>12</v>
      </c>
      <c r="B55" s="2" t="s">
        <v>13</v>
      </c>
      <c r="C55" s="5">
        <v>2.59</v>
      </c>
    </row>
    <row r="56" spans="1:3" x14ac:dyDescent="0.25">
      <c r="A56" s="2" t="s">
        <v>14</v>
      </c>
      <c r="B56" s="2" t="s">
        <v>31</v>
      </c>
      <c r="C56" s="5">
        <v>3.67</v>
      </c>
    </row>
    <row r="57" spans="1:3" x14ac:dyDescent="0.25">
      <c r="A57" s="2" t="s">
        <v>15</v>
      </c>
      <c r="B57" s="2" t="s">
        <v>32</v>
      </c>
      <c r="C57" s="5">
        <v>20.76</v>
      </c>
    </row>
    <row r="58" spans="1:3" x14ac:dyDescent="0.25">
      <c r="A58" s="2" t="s">
        <v>16</v>
      </c>
      <c r="B58" s="2" t="s">
        <v>17</v>
      </c>
      <c r="C58" s="5">
        <v>8.35</v>
      </c>
    </row>
    <row r="59" spans="1:3" x14ac:dyDescent="0.25">
      <c r="A59" s="2" t="s">
        <v>18</v>
      </c>
      <c r="B59" s="6" t="s">
        <v>19</v>
      </c>
      <c r="C59" s="5">
        <v>10.92</v>
      </c>
    </row>
    <row r="63" spans="1:3" x14ac:dyDescent="0.25">
      <c r="A63" s="9" t="s">
        <v>20</v>
      </c>
      <c r="B63" s="17" t="s">
        <v>109</v>
      </c>
      <c r="C63" s="10">
        <v>21000</v>
      </c>
    </row>
    <row r="64" spans="1:3" ht="15.75" x14ac:dyDescent="0.25">
      <c r="A64" s="3" t="s">
        <v>8</v>
      </c>
      <c r="B64" s="4" t="s">
        <v>7</v>
      </c>
      <c r="C64" s="4" t="s">
        <v>89</v>
      </c>
    </row>
    <row r="65" spans="1:3" x14ac:dyDescent="0.25">
      <c r="A65" s="5" t="s">
        <v>23</v>
      </c>
      <c r="B65" s="5" t="s">
        <v>2</v>
      </c>
      <c r="C65" s="5">
        <v>13.02</v>
      </c>
    </row>
    <row r="66" spans="1:3" x14ac:dyDescent="0.25">
      <c r="A66" s="5" t="s">
        <v>24</v>
      </c>
      <c r="B66" s="5" t="s">
        <v>1</v>
      </c>
      <c r="C66" s="5">
        <v>218.82</v>
      </c>
    </row>
    <row r="67" spans="1:3" x14ac:dyDescent="0.25">
      <c r="A67" s="5" t="s">
        <v>25</v>
      </c>
      <c r="B67" s="5" t="s">
        <v>3</v>
      </c>
      <c r="C67" s="5">
        <v>13.02</v>
      </c>
    </row>
    <row r="68" spans="1:3" x14ac:dyDescent="0.25">
      <c r="A68" s="5" t="s">
        <v>4</v>
      </c>
      <c r="B68" s="5" t="s">
        <v>5</v>
      </c>
      <c r="C68" s="5">
        <v>17.28</v>
      </c>
    </row>
    <row r="69" spans="1:3" x14ac:dyDescent="0.25">
      <c r="A69" s="2" t="s">
        <v>6</v>
      </c>
      <c r="B69" s="2" t="s">
        <v>9</v>
      </c>
      <c r="C69" s="5">
        <v>0.21</v>
      </c>
    </row>
    <row r="70" spans="1:3" x14ac:dyDescent="0.25">
      <c r="A70" s="2" t="s">
        <v>10</v>
      </c>
      <c r="B70" s="2" t="s">
        <v>11</v>
      </c>
      <c r="C70" s="5">
        <v>0.21</v>
      </c>
    </row>
    <row r="71" spans="1:3" x14ac:dyDescent="0.25">
      <c r="A71" s="2" t="s">
        <v>12</v>
      </c>
      <c r="B71" s="2" t="s">
        <v>13</v>
      </c>
      <c r="C71" s="5">
        <v>9.6</v>
      </c>
    </row>
    <row r="72" spans="1:3" x14ac:dyDescent="0.25">
      <c r="A72" s="2" t="s">
        <v>14</v>
      </c>
      <c r="B72" s="2" t="s">
        <v>31</v>
      </c>
      <c r="C72" s="5">
        <v>14.09</v>
      </c>
    </row>
    <row r="73" spans="1:3" x14ac:dyDescent="0.25">
      <c r="A73" s="2" t="s">
        <v>16</v>
      </c>
      <c r="B73" s="2" t="s">
        <v>17</v>
      </c>
      <c r="C73" s="5">
        <v>65.55</v>
      </c>
    </row>
    <row r="74" spans="1:3" x14ac:dyDescent="0.25">
      <c r="A74" s="2" t="s">
        <v>18</v>
      </c>
      <c r="B74" s="6" t="s">
        <v>19</v>
      </c>
      <c r="C74" s="5">
        <v>21.55</v>
      </c>
    </row>
  </sheetData>
  <autoFilter ref="F1:L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19" style="1" bestFit="1" customWidth="1"/>
    <col min="2" max="2" width="20.140625" style="1" bestFit="1" customWidth="1"/>
    <col min="3" max="3" width="13.85546875" style="1" bestFit="1" customWidth="1"/>
    <col min="4" max="4" width="11.28515625" style="1" bestFit="1" customWidth="1"/>
    <col min="5" max="5" width="9.140625" style="1"/>
    <col min="6" max="6" width="19.28515625" style="1" customWidth="1"/>
    <col min="7" max="7" width="18.85546875" style="1" bestFit="1" customWidth="1"/>
    <col min="8" max="8" width="15.140625" style="1" customWidth="1"/>
    <col min="9" max="9" width="14.140625" style="1" customWidth="1"/>
    <col min="10" max="10" width="10.42578125" style="1" customWidth="1"/>
    <col min="11" max="11" width="9.140625" style="1"/>
    <col min="12" max="12" width="9.85546875" style="1" customWidth="1"/>
    <col min="13" max="13" width="10.140625" style="26" bestFit="1" customWidth="1"/>
    <col min="14" max="16384" width="9.140625" style="1"/>
  </cols>
  <sheetData>
    <row r="1" spans="1:13" ht="15.75" x14ac:dyDescent="0.25">
      <c r="F1" s="7" t="s">
        <v>8</v>
      </c>
      <c r="G1" s="4" t="s">
        <v>7</v>
      </c>
      <c r="H1" s="4" t="s">
        <v>89</v>
      </c>
      <c r="I1" s="8" t="s">
        <v>90</v>
      </c>
      <c r="J1" s="8" t="s">
        <v>95</v>
      </c>
      <c r="K1" s="8" t="s">
        <v>93</v>
      </c>
      <c r="L1" s="12" t="s">
        <v>92</v>
      </c>
      <c r="M1" s="8" t="s">
        <v>110</v>
      </c>
    </row>
    <row r="2" spans="1:13" x14ac:dyDescent="0.25">
      <c r="F2" s="2" t="s">
        <v>101</v>
      </c>
      <c r="G2" s="2" t="s">
        <v>1</v>
      </c>
      <c r="H2" s="5">
        <f>IFERROR(SUMIF($A:$A, $F2,$C:$C ), 0)</f>
        <v>819</v>
      </c>
      <c r="I2" s="5">
        <v>825</v>
      </c>
      <c r="J2" s="5">
        <f>IFERROR(IF( SUMIF('03-12'!F:F, F2,'03-12'!L:L)&lt;0, 0, SUMIF('03-12'!F:F, F2,'03-12'!L:L)), 0)</f>
        <v>0</v>
      </c>
      <c r="K2" s="5" t="s">
        <v>94</v>
      </c>
      <c r="L2" s="13">
        <f t="shared" ref="L2:L5" si="0">J2+I2-H2</f>
        <v>6</v>
      </c>
      <c r="M2" s="25">
        <v>45370</v>
      </c>
    </row>
    <row r="3" spans="1:13" x14ac:dyDescent="0.25">
      <c r="F3" s="5" t="s">
        <v>102</v>
      </c>
      <c r="G3" s="5" t="s">
        <v>28</v>
      </c>
      <c r="H3" s="5">
        <f>IFERROR(SUMIF($A:$A, $F3,$C:$C ), 0)</f>
        <v>355.5</v>
      </c>
      <c r="I3" s="5">
        <v>375</v>
      </c>
      <c r="J3" s="5">
        <f>IFERROR(IF( SUMIF('03-12'!F:F, F3,'03-12'!L:L)&lt;0, 0, SUMIF('03-12'!F:F, F3,'03-12'!L:L)), 0)</f>
        <v>0</v>
      </c>
      <c r="K3" s="5" t="s">
        <v>94</v>
      </c>
      <c r="L3" s="13">
        <f t="shared" si="0"/>
        <v>19.5</v>
      </c>
      <c r="M3" s="25">
        <v>45370</v>
      </c>
    </row>
    <row r="4" spans="1:13" x14ac:dyDescent="0.25">
      <c r="F4" s="2" t="s">
        <v>103</v>
      </c>
      <c r="G4" s="2" t="s">
        <v>106</v>
      </c>
      <c r="H4" s="5">
        <f>IFERROR(SUMIF($A:$A, $F4,$C:$C ), 0)</f>
        <v>6</v>
      </c>
      <c r="I4" s="5">
        <v>6</v>
      </c>
      <c r="J4" s="5">
        <f>IFERROR(IF( SUMIF('03-12'!F:F, F4,'03-12'!L:L)&lt;0, 0, SUMIF('03-12'!F:F, F4,'03-12'!L:L)), 0)</f>
        <v>0</v>
      </c>
      <c r="K4" s="5" t="s">
        <v>94</v>
      </c>
      <c r="L4" s="13">
        <f t="shared" si="0"/>
        <v>0</v>
      </c>
      <c r="M4" s="25">
        <v>45369</v>
      </c>
    </row>
    <row r="5" spans="1:13" x14ac:dyDescent="0.25">
      <c r="F5" s="2" t="s">
        <v>104</v>
      </c>
      <c r="G5" s="5" t="s">
        <v>105</v>
      </c>
      <c r="H5" s="5">
        <f>IFERROR(SUMIF($A:$A, $F5,$C:$C ), 0)</f>
        <v>700.5</v>
      </c>
      <c r="I5" s="5"/>
      <c r="J5" s="5">
        <f>IFERROR(IF( SUMIF('03-12'!F:F, F5,'03-12'!L:L)&lt;0, 0, SUMIF('03-12'!F:F, F5,'03-12'!L:L)), 0)</f>
        <v>0</v>
      </c>
      <c r="K5" s="5" t="s">
        <v>94</v>
      </c>
      <c r="L5" s="13">
        <f t="shared" si="0"/>
        <v>-700.5</v>
      </c>
      <c r="M5" s="24"/>
    </row>
    <row r="6" spans="1:13" x14ac:dyDescent="0.25">
      <c r="L6" s="11"/>
    </row>
    <row r="8" spans="1:13" ht="22.5" customHeight="1" x14ac:dyDescent="0.25">
      <c r="A8" s="9" t="s">
        <v>108</v>
      </c>
      <c r="B8" s="17" t="s">
        <v>107</v>
      </c>
      <c r="C8" s="10">
        <v>150000</v>
      </c>
    </row>
    <row r="9" spans="1:13" ht="22.5" customHeight="1" x14ac:dyDescent="0.25">
      <c r="A9" s="3" t="s">
        <v>8</v>
      </c>
      <c r="B9" s="4" t="s">
        <v>7</v>
      </c>
      <c r="C9" s="4" t="s">
        <v>89</v>
      </c>
    </row>
    <row r="10" spans="1:13" x14ac:dyDescent="0.25">
      <c r="A10" s="2" t="s">
        <v>101</v>
      </c>
      <c r="B10" s="2" t="s">
        <v>1</v>
      </c>
      <c r="C10" s="5">
        <v>819</v>
      </c>
    </row>
    <row r="11" spans="1:13" x14ac:dyDescent="0.25">
      <c r="A11" s="5" t="s">
        <v>102</v>
      </c>
      <c r="B11" s="5" t="s">
        <v>28</v>
      </c>
      <c r="C11" s="5">
        <v>355.5</v>
      </c>
    </row>
    <row r="12" spans="1:13" x14ac:dyDescent="0.25">
      <c r="A12" s="2" t="s">
        <v>103</v>
      </c>
      <c r="B12" s="2" t="s">
        <v>106</v>
      </c>
      <c r="C12" s="5">
        <v>6</v>
      </c>
    </row>
    <row r="13" spans="1:13" x14ac:dyDescent="0.25">
      <c r="A13" s="2" t="s">
        <v>104</v>
      </c>
      <c r="B13" s="5" t="s">
        <v>105</v>
      </c>
      <c r="C13" s="5">
        <v>700.5</v>
      </c>
    </row>
  </sheetData>
  <autoFilter ref="F1:M13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9" style="1" bestFit="1" customWidth="1"/>
    <col min="2" max="2" width="20.140625" style="1" bestFit="1" customWidth="1"/>
    <col min="3" max="3" width="13.85546875" style="1" bestFit="1" customWidth="1"/>
    <col min="4" max="4" width="11.28515625" style="1" bestFit="1" customWidth="1"/>
    <col min="5" max="5" width="9.140625" style="1"/>
    <col min="6" max="6" width="19.28515625" style="1" customWidth="1"/>
    <col min="7" max="7" width="18.85546875" style="1" bestFit="1" customWidth="1"/>
    <col min="8" max="8" width="15.140625" style="1" customWidth="1"/>
    <col min="9" max="9" width="14.140625" style="1" customWidth="1"/>
    <col min="10" max="10" width="10.42578125" style="1" customWidth="1"/>
    <col min="11" max="11" width="9.140625" style="1"/>
    <col min="12" max="12" width="9.85546875" style="1" customWidth="1"/>
    <col min="13" max="13" width="10.140625" style="26" bestFit="1" customWidth="1"/>
    <col min="14" max="16384" width="9.140625" style="1"/>
  </cols>
  <sheetData>
    <row r="1" spans="1:13" ht="15.75" x14ac:dyDescent="0.25">
      <c r="F1" s="7" t="s">
        <v>8</v>
      </c>
      <c r="G1" s="4" t="s">
        <v>7</v>
      </c>
      <c r="H1" s="4" t="s">
        <v>89</v>
      </c>
      <c r="I1" s="8" t="s">
        <v>90</v>
      </c>
      <c r="J1" s="8" t="s">
        <v>95</v>
      </c>
      <c r="K1" s="8" t="s">
        <v>93</v>
      </c>
      <c r="L1" s="23" t="s">
        <v>92</v>
      </c>
      <c r="M1" s="22" t="s">
        <v>110</v>
      </c>
    </row>
    <row r="2" spans="1:13" x14ac:dyDescent="0.25">
      <c r="F2" s="5" t="s">
        <v>56</v>
      </c>
      <c r="G2" s="5" t="s">
        <v>22</v>
      </c>
      <c r="H2" s="5">
        <f t="shared" ref="H2:H11" si="0">IFERROR(SUMIF($A:$A, $F2,$C:$C ), 0)</f>
        <v>1690.95</v>
      </c>
      <c r="I2" s="5">
        <f>1375+315.95</f>
        <v>1690.95</v>
      </c>
      <c r="J2" s="5">
        <f>IFERROR(IF( SUMIF('03-12'!F:F, F2,'03-12'!L:L)&lt;0, 0, SUMIF('03-12'!F:F, F2,'03-12'!L:L)), 0)</f>
        <v>0</v>
      </c>
      <c r="K2" s="5" t="s">
        <v>94</v>
      </c>
      <c r="L2" s="13">
        <f t="shared" ref="L2" si="1">J2+I2-H2</f>
        <v>0</v>
      </c>
      <c r="M2" s="25">
        <v>45370</v>
      </c>
    </row>
    <row r="3" spans="1:13" x14ac:dyDescent="0.25">
      <c r="F3" s="5" t="s">
        <v>35</v>
      </c>
      <c r="G3" s="5" t="s">
        <v>36</v>
      </c>
      <c r="H3" s="5">
        <f t="shared" si="0"/>
        <v>328.8</v>
      </c>
      <c r="I3" s="5">
        <v>325</v>
      </c>
      <c r="J3" s="5">
        <f>IFERROR(IF( SUMIF('03-12'!F:F, F3,'03-12'!L:L)&lt;0, 0, SUMIF('03-12'!F:F, F3,'03-12'!L:L)), 0)</f>
        <v>0</v>
      </c>
      <c r="K3" s="5" t="s">
        <v>94</v>
      </c>
      <c r="L3" s="13">
        <f t="shared" ref="L3:L11" si="2">J3+I3-H3</f>
        <v>-3.8000000000000114</v>
      </c>
      <c r="M3" s="25">
        <v>45369</v>
      </c>
    </row>
    <row r="4" spans="1:13" x14ac:dyDescent="0.25">
      <c r="F4" s="5" t="s">
        <v>37</v>
      </c>
      <c r="G4" s="5" t="s">
        <v>38</v>
      </c>
      <c r="H4" s="5">
        <f t="shared" si="0"/>
        <v>22.37</v>
      </c>
      <c r="I4" s="5">
        <v>25</v>
      </c>
      <c r="J4" s="5">
        <f>IFERROR(IF( SUMIF('03-12'!F:F, F4,'03-12'!L:L)&lt;0, 0, SUMIF('03-12'!F:F, F4,'03-12'!L:L)), 0)</f>
        <v>0</v>
      </c>
      <c r="K4" s="5" t="s">
        <v>94</v>
      </c>
      <c r="L4" s="13">
        <f t="shared" si="2"/>
        <v>2.629999999999999</v>
      </c>
      <c r="M4" s="25">
        <v>45369</v>
      </c>
    </row>
    <row r="5" spans="1:13" x14ac:dyDescent="0.25">
      <c r="F5" s="2" t="s">
        <v>39</v>
      </c>
      <c r="G5" s="2" t="s">
        <v>40</v>
      </c>
      <c r="H5" s="5">
        <f t="shared" si="0"/>
        <v>4.47</v>
      </c>
      <c r="I5" s="5"/>
      <c r="J5" s="5">
        <f>IFERROR(IF( SUMIF('03-12'!F:F, F5,'03-12'!L:L)&lt;0, 0, SUMIF('03-12'!F:F, F5,'03-12'!L:L)), 0)</f>
        <v>0</v>
      </c>
      <c r="K5" s="5" t="s">
        <v>94</v>
      </c>
      <c r="L5" s="13">
        <f t="shared" ref="L5" si="3">J5+I5-H5</f>
        <v>-4.47</v>
      </c>
      <c r="M5" s="24"/>
    </row>
    <row r="6" spans="1:13" x14ac:dyDescent="0.25">
      <c r="F6" s="2" t="s">
        <v>41</v>
      </c>
      <c r="G6" s="2" t="s">
        <v>42</v>
      </c>
      <c r="H6" s="5">
        <f t="shared" si="0"/>
        <v>4.47</v>
      </c>
      <c r="I6" s="5">
        <v>25</v>
      </c>
      <c r="J6" s="5">
        <f>IFERROR(IF( SUMIF('03-12'!F:F, F6,'03-12'!L:L)&lt;0, 0, SUMIF('03-12'!F:F, F6,'03-12'!L:L)), 0)</f>
        <v>0</v>
      </c>
      <c r="K6" s="5" t="s">
        <v>94</v>
      </c>
      <c r="L6" s="13">
        <f t="shared" si="2"/>
        <v>20.53</v>
      </c>
      <c r="M6" s="24"/>
    </row>
    <row r="7" spans="1:13" x14ac:dyDescent="0.25">
      <c r="F7" s="2" t="s">
        <v>6</v>
      </c>
      <c r="G7" s="2" t="s">
        <v>9</v>
      </c>
      <c r="H7" s="5">
        <f t="shared" si="0"/>
        <v>1.1200000000000001</v>
      </c>
      <c r="I7" s="5"/>
      <c r="J7" s="5">
        <f>IFERROR(IF( SUMIF('03-12'!F:F, F7,'03-12'!L:L)&lt;0, 0, SUMIF('03-12'!F:F, F7,'03-12'!L:L)), 0)</f>
        <v>0</v>
      </c>
      <c r="K7" s="5" t="s">
        <v>94</v>
      </c>
      <c r="L7" s="13">
        <f t="shared" si="2"/>
        <v>-1.1200000000000001</v>
      </c>
      <c r="M7" s="24"/>
    </row>
    <row r="8" spans="1:13" x14ac:dyDescent="0.25">
      <c r="F8" s="5" t="s">
        <v>57</v>
      </c>
      <c r="G8" s="5" t="s">
        <v>53</v>
      </c>
      <c r="H8" s="5">
        <f t="shared" si="0"/>
        <v>117.75</v>
      </c>
      <c r="I8" s="5">
        <v>118</v>
      </c>
      <c r="J8" s="5">
        <f>IFERROR(IF( SUMIF('03-12'!F:F, F8,'03-12'!L:L)&lt;0, 0, SUMIF('03-12'!F:F, F8,'03-12'!L:L)), 0)</f>
        <v>0</v>
      </c>
      <c r="K8" s="5" t="s">
        <v>94</v>
      </c>
      <c r="L8" s="13">
        <f t="shared" ref="L8:L10" si="4">J8+I8-H8</f>
        <v>0.25</v>
      </c>
      <c r="M8" s="25">
        <v>45370</v>
      </c>
    </row>
    <row r="9" spans="1:13" x14ac:dyDescent="0.25">
      <c r="F9" s="2" t="s">
        <v>58</v>
      </c>
      <c r="G9" s="2" t="s">
        <v>59</v>
      </c>
      <c r="H9" s="5">
        <f t="shared" si="0"/>
        <v>73.81</v>
      </c>
      <c r="I9" s="5">
        <v>74.260000000000005</v>
      </c>
      <c r="J9" s="5">
        <f>IFERROR(IF( SUMIF('03-12'!F:F, F9,'03-12'!L:L)&lt;0, 0, SUMIF('03-12'!F:F, F9,'03-12'!L:L)), 0)</f>
        <v>0</v>
      </c>
      <c r="K9" s="5" t="s">
        <v>94</v>
      </c>
      <c r="L9" s="13">
        <f t="shared" si="4"/>
        <v>0.45000000000000284</v>
      </c>
      <c r="M9" s="25">
        <v>45370</v>
      </c>
    </row>
    <row r="10" spans="1:13" x14ac:dyDescent="0.25">
      <c r="F10" s="2" t="s">
        <v>60</v>
      </c>
      <c r="G10" s="2" t="s">
        <v>61</v>
      </c>
      <c r="H10" s="5">
        <f t="shared" si="0"/>
        <v>3.36</v>
      </c>
      <c r="I10" s="5">
        <v>8</v>
      </c>
      <c r="J10" s="5">
        <f>IFERROR(IF( SUMIF('03-12'!F:F, F10,'03-12'!L:L)&lt;0, 0, SUMIF('03-12'!F:F, F10,'03-12'!L:L)), 0)</f>
        <v>0</v>
      </c>
      <c r="K10" s="5" t="s">
        <v>94</v>
      </c>
      <c r="L10" s="13">
        <f t="shared" si="4"/>
        <v>4.6400000000000006</v>
      </c>
      <c r="M10" s="24" t="s">
        <v>112</v>
      </c>
    </row>
    <row r="11" spans="1:13" x14ac:dyDescent="0.25">
      <c r="F11" s="2" t="s">
        <v>49</v>
      </c>
      <c r="G11" s="2" t="s">
        <v>50</v>
      </c>
      <c r="H11" s="5">
        <f t="shared" si="0"/>
        <v>1150.8</v>
      </c>
      <c r="I11" s="5">
        <v>1155.0999999999999</v>
      </c>
      <c r="J11" s="5">
        <f>IFERROR(IF( SUMIF('03-12'!F:F, F11,'03-12'!L:L)&lt;0, 0, SUMIF('03-12'!F:F, F11,'03-12'!L:L)), 0)</f>
        <v>0</v>
      </c>
      <c r="K11" s="5" t="s">
        <v>94</v>
      </c>
      <c r="L11" s="13">
        <f t="shared" si="2"/>
        <v>4.2999999999999545</v>
      </c>
      <c r="M11" s="24"/>
    </row>
    <row r="12" spans="1:13" x14ac:dyDescent="0.25">
      <c r="F12" s="14"/>
      <c r="G12" s="14"/>
      <c r="H12" s="11"/>
      <c r="I12" s="11"/>
      <c r="J12" s="11"/>
      <c r="K12" s="11"/>
      <c r="L12" s="21"/>
    </row>
    <row r="15" spans="1:13" x14ac:dyDescent="0.25">
      <c r="A15" s="9" t="s">
        <v>62</v>
      </c>
      <c r="B15" s="20" t="s">
        <v>111</v>
      </c>
      <c r="C15" s="10">
        <v>110000</v>
      </c>
    </row>
    <row r="16" spans="1:13" ht="15.75" x14ac:dyDescent="0.25">
      <c r="A16" s="3" t="s">
        <v>8</v>
      </c>
      <c r="B16" s="4" t="s">
        <v>7</v>
      </c>
      <c r="C16" s="4" t="s">
        <v>89</v>
      </c>
    </row>
    <row r="17" spans="1:3" x14ac:dyDescent="0.25">
      <c r="A17" s="5" t="s">
        <v>56</v>
      </c>
      <c r="B17" s="5" t="s">
        <v>22</v>
      </c>
      <c r="C17" s="5">
        <v>1690.95</v>
      </c>
    </row>
    <row r="18" spans="1:3" x14ac:dyDescent="0.25">
      <c r="A18" s="5" t="s">
        <v>35</v>
      </c>
      <c r="B18" s="5" t="s">
        <v>36</v>
      </c>
      <c r="C18" s="5">
        <v>328.8</v>
      </c>
    </row>
    <row r="19" spans="1:3" x14ac:dyDescent="0.25">
      <c r="A19" s="5" t="s">
        <v>37</v>
      </c>
      <c r="B19" s="5" t="s">
        <v>38</v>
      </c>
      <c r="C19" s="5">
        <v>22.37</v>
      </c>
    </row>
    <row r="20" spans="1:3" x14ac:dyDescent="0.25">
      <c r="A20" s="2" t="s">
        <v>39</v>
      </c>
      <c r="B20" s="2" t="s">
        <v>40</v>
      </c>
      <c r="C20" s="5">
        <v>4.47</v>
      </c>
    </row>
    <row r="21" spans="1:3" x14ac:dyDescent="0.25">
      <c r="A21" s="2" t="s">
        <v>41</v>
      </c>
      <c r="B21" s="2" t="s">
        <v>42</v>
      </c>
      <c r="C21" s="5">
        <v>4.47</v>
      </c>
    </row>
    <row r="22" spans="1:3" x14ac:dyDescent="0.25">
      <c r="A22" s="2" t="s">
        <v>6</v>
      </c>
      <c r="B22" s="2" t="s">
        <v>9</v>
      </c>
      <c r="C22" s="5">
        <v>1.1200000000000001</v>
      </c>
    </row>
    <row r="23" spans="1:3" x14ac:dyDescent="0.25">
      <c r="A23" s="5" t="s">
        <v>57</v>
      </c>
      <c r="B23" s="5" t="s">
        <v>53</v>
      </c>
      <c r="C23" s="5">
        <v>117.75</v>
      </c>
    </row>
    <row r="24" spans="1:3" x14ac:dyDescent="0.25">
      <c r="A24" s="2" t="s">
        <v>58</v>
      </c>
      <c r="B24" s="2" t="s">
        <v>59</v>
      </c>
      <c r="C24" s="5">
        <v>73.81</v>
      </c>
    </row>
    <row r="25" spans="1:3" x14ac:dyDescent="0.25">
      <c r="A25" s="2" t="s">
        <v>60</v>
      </c>
      <c r="B25" s="2" t="s">
        <v>61</v>
      </c>
      <c r="C25" s="5">
        <v>3.36</v>
      </c>
    </row>
    <row r="26" spans="1:3" x14ac:dyDescent="0.25">
      <c r="A26" s="2" t="s">
        <v>49</v>
      </c>
      <c r="B26" s="2" t="s">
        <v>50</v>
      </c>
      <c r="C26" s="5">
        <v>1150.8</v>
      </c>
    </row>
  </sheetData>
  <autoFilter ref="F1:M2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Normal="100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9" style="1" bestFit="1" customWidth="1"/>
    <col min="2" max="2" width="20.140625" style="1" bestFit="1" customWidth="1"/>
    <col min="3" max="3" width="13.85546875" style="1" bestFit="1" customWidth="1"/>
    <col min="4" max="4" width="11.28515625" style="1" bestFit="1" customWidth="1"/>
    <col min="5" max="5" width="9.140625" style="1"/>
    <col min="6" max="6" width="19.28515625" style="1" customWidth="1"/>
    <col min="7" max="7" width="18.85546875" style="1" bestFit="1" customWidth="1"/>
    <col min="8" max="8" width="15.140625" style="1" customWidth="1"/>
    <col min="9" max="9" width="14.140625" style="1" customWidth="1"/>
    <col min="10" max="10" width="10.42578125" style="1" customWidth="1"/>
    <col min="11" max="11" width="9.140625" style="1"/>
    <col min="12" max="12" width="9.85546875" style="1" customWidth="1"/>
    <col min="13" max="13" width="10.140625" style="26" bestFit="1" customWidth="1"/>
    <col min="14" max="16384" width="9.140625" style="1"/>
  </cols>
  <sheetData>
    <row r="1" spans="1:13" ht="15.75" x14ac:dyDescent="0.25">
      <c r="F1" s="7" t="s">
        <v>8</v>
      </c>
      <c r="G1" s="4" t="s">
        <v>7</v>
      </c>
      <c r="H1" s="4" t="s">
        <v>89</v>
      </c>
      <c r="I1" s="8" t="s">
        <v>90</v>
      </c>
      <c r="J1" s="8" t="s">
        <v>95</v>
      </c>
      <c r="K1" s="8" t="s">
        <v>93</v>
      </c>
      <c r="L1" s="23" t="s">
        <v>92</v>
      </c>
      <c r="M1" s="22" t="s">
        <v>110</v>
      </c>
    </row>
    <row r="2" spans="1:13" x14ac:dyDescent="0.25">
      <c r="F2" s="5" t="s">
        <v>56</v>
      </c>
      <c r="G2" s="5" t="s">
        <v>22</v>
      </c>
      <c r="H2" s="5">
        <f t="shared" ref="H2:H11" si="0">IFERROR(SUMIF($A:$A, $F2,$C:$C ), 0)</f>
        <v>1537.23</v>
      </c>
      <c r="I2" s="5">
        <f>1384.05+150</f>
        <v>1534.05</v>
      </c>
      <c r="J2" s="5">
        <f>IFERROR(IF( SUMIF('03-12'!F:F, F2,'03-12'!L:L)&lt;0, 0, SUMIF('03-12'!F:F, F2,'03-12'!L:L)), 0)</f>
        <v>0</v>
      </c>
      <c r="K2" s="5" t="s">
        <v>94</v>
      </c>
      <c r="L2" s="13">
        <f t="shared" ref="L2:L11" si="1">J2+I2-H2</f>
        <v>-3.1800000000000637</v>
      </c>
      <c r="M2" s="25"/>
    </row>
    <row r="3" spans="1:13" x14ac:dyDescent="0.25">
      <c r="F3" s="5" t="s">
        <v>35</v>
      </c>
      <c r="G3" s="5" t="s">
        <v>36</v>
      </c>
      <c r="H3" s="5">
        <f t="shared" si="0"/>
        <v>298.91000000000003</v>
      </c>
      <c r="I3" s="5">
        <v>300</v>
      </c>
      <c r="J3" s="5">
        <f>IFERROR(IF( SUMIF('03-12'!F:F, F3,'03-12'!L:L)&lt;0, 0, SUMIF('03-12'!F:F, F3,'03-12'!L:L)), 0)</f>
        <v>0</v>
      </c>
      <c r="K3" s="5" t="s">
        <v>94</v>
      </c>
      <c r="L3" s="13">
        <f t="shared" si="1"/>
        <v>1.089999999999975</v>
      </c>
      <c r="M3" s="25">
        <v>45373</v>
      </c>
    </row>
    <row r="4" spans="1:13" x14ac:dyDescent="0.25">
      <c r="F4" s="5" t="s">
        <v>37</v>
      </c>
      <c r="G4" s="5" t="s">
        <v>38</v>
      </c>
      <c r="H4" s="5">
        <f t="shared" si="0"/>
        <v>20.329999999999998</v>
      </c>
      <c r="I4" s="5">
        <v>25</v>
      </c>
      <c r="J4" s="5">
        <f>IFERROR(IF( SUMIF('03-12'!F:F, F4,'03-12'!L:L)&lt;0, 0, SUMIF('03-12'!F:F, F4,'03-12'!L:L)), 0)</f>
        <v>0</v>
      </c>
      <c r="K4" s="5" t="s">
        <v>94</v>
      </c>
      <c r="L4" s="13">
        <f t="shared" si="1"/>
        <v>4.6700000000000017</v>
      </c>
      <c r="M4" s="25">
        <v>45373</v>
      </c>
    </row>
    <row r="5" spans="1:13" x14ac:dyDescent="0.25">
      <c r="F5" s="2" t="s">
        <v>39</v>
      </c>
      <c r="G5" s="2" t="s">
        <v>40</v>
      </c>
      <c r="H5" s="5">
        <f t="shared" si="0"/>
        <v>4.07</v>
      </c>
      <c r="I5" s="5"/>
      <c r="J5" s="5">
        <f>IFERROR(IF( SUMIF('03-12'!F:F, F5,'03-12'!L:L)&lt;0, 0, SUMIF('03-12'!F:F, F5,'03-12'!L:L)), 0)</f>
        <v>0</v>
      </c>
      <c r="K5" s="5" t="s">
        <v>94</v>
      </c>
      <c r="L5" s="13">
        <f t="shared" si="1"/>
        <v>-4.07</v>
      </c>
      <c r="M5" s="24"/>
    </row>
    <row r="6" spans="1:13" x14ac:dyDescent="0.25">
      <c r="F6" s="2" t="s">
        <v>41</v>
      </c>
      <c r="G6" s="2" t="s">
        <v>42</v>
      </c>
      <c r="H6" s="5">
        <f t="shared" si="0"/>
        <v>4.07</v>
      </c>
      <c r="I6" s="5"/>
      <c r="J6" s="5">
        <f>IFERROR(IF( SUMIF('03-12'!F:F, F6,'03-12'!L:L)&lt;0, 0, SUMIF('03-12'!F:F, F6,'03-12'!L:L)), 0)</f>
        <v>0</v>
      </c>
      <c r="K6" s="5" t="s">
        <v>94</v>
      </c>
      <c r="L6" s="13">
        <f t="shared" si="1"/>
        <v>-4.07</v>
      </c>
      <c r="M6" s="24"/>
    </row>
    <row r="7" spans="1:13" x14ac:dyDescent="0.25">
      <c r="F7" s="2" t="s">
        <v>6</v>
      </c>
      <c r="G7" s="2" t="s">
        <v>9</v>
      </c>
      <c r="H7" s="5">
        <f t="shared" si="0"/>
        <v>1.02</v>
      </c>
      <c r="I7" s="5"/>
      <c r="J7" s="5">
        <f>IFERROR(IF( SUMIF('03-12'!F:F, F7,'03-12'!L:L)&lt;0, 0, SUMIF('03-12'!F:F, F7,'03-12'!L:L)), 0)</f>
        <v>0</v>
      </c>
      <c r="K7" s="5" t="s">
        <v>94</v>
      </c>
      <c r="L7" s="13">
        <f t="shared" si="1"/>
        <v>-1.02</v>
      </c>
      <c r="M7" s="24"/>
    </row>
    <row r="8" spans="1:13" x14ac:dyDescent="0.25">
      <c r="F8" s="5" t="s">
        <v>57</v>
      </c>
      <c r="G8" s="5" t="s">
        <v>53</v>
      </c>
      <c r="H8" s="5">
        <f t="shared" si="0"/>
        <v>107.05</v>
      </c>
      <c r="I8" s="5">
        <v>107.88</v>
      </c>
      <c r="J8" s="5">
        <f>IFERROR(IF( SUMIF('03-12'!F:F, F8,'03-12'!L:L)&lt;0, 0, SUMIF('03-12'!F:F, F8,'03-12'!L:L)), 0)</f>
        <v>0</v>
      </c>
      <c r="K8" s="5" t="s">
        <v>94</v>
      </c>
      <c r="L8" s="13">
        <f t="shared" si="1"/>
        <v>0.82999999999999829</v>
      </c>
      <c r="M8" s="25"/>
    </row>
    <row r="9" spans="1:13" x14ac:dyDescent="0.25">
      <c r="F9" s="2" t="s">
        <v>58</v>
      </c>
      <c r="G9" s="2" t="s">
        <v>59</v>
      </c>
      <c r="H9" s="5">
        <f t="shared" si="0"/>
        <v>67.099999999999994</v>
      </c>
      <c r="I9" s="5">
        <v>67.38</v>
      </c>
      <c r="J9" s="5">
        <f>IFERROR(IF( SUMIF('03-12'!F:F, F9,'03-12'!L:L)&lt;0, 0, SUMIF('03-12'!F:F, F9,'03-12'!L:L)), 0)</f>
        <v>0</v>
      </c>
      <c r="K9" s="5" t="s">
        <v>94</v>
      </c>
      <c r="L9" s="13">
        <f t="shared" si="1"/>
        <v>0.28000000000000114</v>
      </c>
      <c r="M9" s="25"/>
    </row>
    <row r="10" spans="1:13" x14ac:dyDescent="0.25">
      <c r="F10" s="2" t="s">
        <v>60</v>
      </c>
      <c r="G10" s="2" t="s">
        <v>61</v>
      </c>
      <c r="H10" s="5">
        <f t="shared" si="0"/>
        <v>3.05</v>
      </c>
      <c r="I10" s="5">
        <v>4</v>
      </c>
      <c r="J10" s="5">
        <f>IFERROR(IF( SUMIF('03-12'!F:F, F10,'03-12'!L:L)&lt;0, 0, SUMIF('03-12'!F:F, F10,'03-12'!L:L)), 0)</f>
        <v>0</v>
      </c>
      <c r="K10" s="5" t="s">
        <v>94</v>
      </c>
      <c r="L10" s="13">
        <f t="shared" si="1"/>
        <v>0.95000000000000018</v>
      </c>
      <c r="M10" s="24"/>
    </row>
    <row r="11" spans="1:13" x14ac:dyDescent="0.25">
      <c r="F11" s="2" t="s">
        <v>49</v>
      </c>
      <c r="G11" s="2" t="s">
        <v>50</v>
      </c>
      <c r="H11" s="5">
        <f t="shared" si="0"/>
        <v>1046.18</v>
      </c>
      <c r="I11" s="5">
        <f>506.02 + 400.38 + 137.52</f>
        <v>1043.92</v>
      </c>
      <c r="J11" s="5">
        <f>IFERROR(IF( SUMIF('03-12'!F:F, F11,'03-12'!L:L)&lt;0, 0, SUMIF('03-12'!F:F, F11,'03-12'!L:L)), 0)</f>
        <v>0</v>
      </c>
      <c r="K11" s="5" t="s">
        <v>94</v>
      </c>
      <c r="L11" s="13">
        <f t="shared" si="1"/>
        <v>-2.2599999999999909</v>
      </c>
      <c r="M11" s="24"/>
    </row>
    <row r="12" spans="1:13" x14ac:dyDescent="0.25">
      <c r="F12" s="14"/>
      <c r="G12" s="14"/>
      <c r="H12" s="11"/>
      <c r="I12" s="11"/>
      <c r="J12" s="11"/>
      <c r="K12" s="11"/>
      <c r="L12" s="21"/>
    </row>
    <row r="15" spans="1:13" x14ac:dyDescent="0.25">
      <c r="A15" s="9" t="s">
        <v>62</v>
      </c>
      <c r="B15" s="27" t="s">
        <v>111</v>
      </c>
      <c r="C15" s="10">
        <v>100000</v>
      </c>
    </row>
    <row r="16" spans="1:13" ht="15.75" x14ac:dyDescent="0.25">
      <c r="A16" s="3" t="s">
        <v>8</v>
      </c>
      <c r="B16" s="4" t="s">
        <v>7</v>
      </c>
      <c r="C16" s="4" t="s">
        <v>89</v>
      </c>
    </row>
    <row r="17" spans="1:3" x14ac:dyDescent="0.25">
      <c r="A17" s="5" t="s">
        <v>56</v>
      </c>
      <c r="B17" s="5" t="s">
        <v>22</v>
      </c>
      <c r="C17" s="5">
        <v>1537.23</v>
      </c>
    </row>
    <row r="18" spans="1:3" x14ac:dyDescent="0.25">
      <c r="A18" s="5" t="s">
        <v>35</v>
      </c>
      <c r="B18" s="5" t="s">
        <v>36</v>
      </c>
      <c r="C18" s="5">
        <v>298.91000000000003</v>
      </c>
    </row>
    <row r="19" spans="1:3" x14ac:dyDescent="0.25">
      <c r="A19" s="5" t="s">
        <v>37</v>
      </c>
      <c r="B19" s="5" t="s">
        <v>38</v>
      </c>
      <c r="C19" s="5">
        <v>20.329999999999998</v>
      </c>
    </row>
    <row r="20" spans="1:3" x14ac:dyDescent="0.25">
      <c r="A20" s="2" t="s">
        <v>39</v>
      </c>
      <c r="B20" s="2" t="s">
        <v>40</v>
      </c>
      <c r="C20" s="5">
        <v>4.07</v>
      </c>
    </row>
    <row r="21" spans="1:3" x14ac:dyDescent="0.25">
      <c r="A21" s="2" t="s">
        <v>41</v>
      </c>
      <c r="B21" s="2" t="s">
        <v>42</v>
      </c>
      <c r="C21" s="5">
        <v>4.07</v>
      </c>
    </row>
    <row r="22" spans="1:3" x14ac:dyDescent="0.25">
      <c r="A22" s="2" t="s">
        <v>6</v>
      </c>
      <c r="B22" s="2" t="s">
        <v>9</v>
      </c>
      <c r="C22" s="5">
        <v>1.02</v>
      </c>
    </row>
    <row r="23" spans="1:3" x14ac:dyDescent="0.25">
      <c r="A23" s="5" t="s">
        <v>57</v>
      </c>
      <c r="B23" s="5" t="s">
        <v>53</v>
      </c>
      <c r="C23" s="5">
        <v>107.05</v>
      </c>
    </row>
    <row r="24" spans="1:3" x14ac:dyDescent="0.25">
      <c r="A24" s="2" t="s">
        <v>58</v>
      </c>
      <c r="B24" s="2" t="s">
        <v>59</v>
      </c>
      <c r="C24" s="5">
        <v>67.099999999999994</v>
      </c>
    </row>
    <row r="25" spans="1:3" x14ac:dyDescent="0.25">
      <c r="A25" s="2" t="s">
        <v>60</v>
      </c>
      <c r="B25" s="2" t="s">
        <v>61</v>
      </c>
      <c r="C25" s="5">
        <v>3.05</v>
      </c>
    </row>
    <row r="26" spans="1:3" x14ac:dyDescent="0.25">
      <c r="A26" s="2" t="s">
        <v>49</v>
      </c>
      <c r="B26" s="2" t="s">
        <v>50</v>
      </c>
      <c r="C26" s="5">
        <v>1046.18</v>
      </c>
    </row>
  </sheetData>
  <autoFilter ref="F1:M2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"/>
  <sheetViews>
    <sheetView topLeftCell="A7" workbookViewId="0">
      <selection activeCell="F55" sqref="F55"/>
    </sheetView>
  </sheetViews>
  <sheetFormatPr defaultRowHeight="15" x14ac:dyDescent="0.25"/>
  <cols>
    <col min="1" max="1" width="2.85546875" style="1" customWidth="1"/>
    <col min="2" max="2" width="19" style="1" bestFit="1" customWidth="1"/>
    <col min="3" max="3" width="19.42578125" style="1" bestFit="1" customWidth="1"/>
    <col min="4" max="4" width="4.5703125" style="1" customWidth="1"/>
    <col min="5" max="5" width="19" style="1" bestFit="1" customWidth="1"/>
    <col min="6" max="6" width="20.140625" style="1" bestFit="1" customWidth="1"/>
    <col min="7" max="16384" width="9.140625" style="1"/>
  </cols>
  <sheetData>
    <row r="1" spans="2:6" ht="15.75" customHeight="1" x14ac:dyDescent="0.25">
      <c r="B1" s="28" t="s">
        <v>0</v>
      </c>
      <c r="C1" s="28"/>
      <c r="E1" s="28" t="s">
        <v>20</v>
      </c>
      <c r="F1" s="28"/>
    </row>
    <row r="2" spans="2:6" ht="21.75" customHeight="1" x14ac:dyDescent="0.25">
      <c r="B2" s="3" t="s">
        <v>8</v>
      </c>
      <c r="C2" s="4" t="s">
        <v>7</v>
      </c>
      <c r="E2" s="3" t="s">
        <v>8</v>
      </c>
      <c r="F2" s="4" t="s">
        <v>7</v>
      </c>
    </row>
    <row r="3" spans="2:6" x14ac:dyDescent="0.25">
      <c r="B3" s="5" t="s">
        <v>23</v>
      </c>
      <c r="C3" s="5" t="s">
        <v>2</v>
      </c>
      <c r="E3" s="5" t="s">
        <v>23</v>
      </c>
      <c r="F3" s="5" t="s">
        <v>2</v>
      </c>
    </row>
    <row r="4" spans="2:6" x14ac:dyDescent="0.25">
      <c r="B4" s="5" t="s">
        <v>24</v>
      </c>
      <c r="C4" s="5" t="s">
        <v>1</v>
      </c>
      <c r="E4" s="5" t="s">
        <v>24</v>
      </c>
      <c r="F4" s="5" t="s">
        <v>1</v>
      </c>
    </row>
    <row r="5" spans="2:6" x14ac:dyDescent="0.25">
      <c r="B5" s="5" t="s">
        <v>25</v>
      </c>
      <c r="C5" s="5" t="s">
        <v>3</v>
      </c>
      <c r="E5" s="5" t="s">
        <v>25</v>
      </c>
      <c r="F5" s="5" t="s">
        <v>3</v>
      </c>
    </row>
    <row r="6" spans="2:6" x14ac:dyDescent="0.25">
      <c r="B6" s="5" t="s">
        <v>4</v>
      </c>
      <c r="C6" s="5" t="s">
        <v>5</v>
      </c>
      <c r="E6" s="5" t="s">
        <v>4</v>
      </c>
      <c r="F6" s="5" t="s">
        <v>5</v>
      </c>
    </row>
    <row r="7" spans="2:6" x14ac:dyDescent="0.25">
      <c r="B7" s="2" t="s">
        <v>6</v>
      </c>
      <c r="C7" s="2" t="s">
        <v>9</v>
      </c>
      <c r="E7" s="2" t="s">
        <v>6</v>
      </c>
      <c r="F7" s="2" t="s">
        <v>9</v>
      </c>
    </row>
    <row r="8" spans="2:6" x14ac:dyDescent="0.25">
      <c r="B8" s="2" t="s">
        <v>10</v>
      </c>
      <c r="C8" s="2" t="s">
        <v>11</v>
      </c>
      <c r="E8" s="2" t="s">
        <v>10</v>
      </c>
      <c r="F8" s="2" t="s">
        <v>11</v>
      </c>
    </row>
    <row r="9" spans="2:6" x14ac:dyDescent="0.25">
      <c r="B9" s="2" t="s">
        <v>12</v>
      </c>
      <c r="C9" s="2" t="s">
        <v>13</v>
      </c>
      <c r="E9" s="2" t="s">
        <v>12</v>
      </c>
      <c r="F9" s="2" t="s">
        <v>13</v>
      </c>
    </row>
    <row r="10" spans="2:6" x14ac:dyDescent="0.25">
      <c r="B10" s="2" t="s">
        <v>14</v>
      </c>
      <c r="C10" s="2" t="s">
        <v>31</v>
      </c>
      <c r="E10" s="2" t="s">
        <v>14</v>
      </c>
      <c r="F10" s="2" t="s">
        <v>31</v>
      </c>
    </row>
    <row r="11" spans="2:6" x14ac:dyDescent="0.25">
      <c r="B11" s="2" t="s">
        <v>15</v>
      </c>
      <c r="C11" s="2" t="s">
        <v>32</v>
      </c>
      <c r="E11" s="2" t="s">
        <v>16</v>
      </c>
      <c r="F11" s="2" t="s">
        <v>17</v>
      </c>
    </row>
    <row r="12" spans="2:6" x14ac:dyDescent="0.25">
      <c r="B12" s="2" t="s">
        <v>16</v>
      </c>
      <c r="C12" s="2" t="s">
        <v>17</v>
      </c>
      <c r="E12" s="2" t="s">
        <v>18</v>
      </c>
      <c r="F12" s="6" t="s">
        <v>19</v>
      </c>
    </row>
    <row r="13" spans="2:6" x14ac:dyDescent="0.25">
      <c r="B13" s="2" t="s">
        <v>18</v>
      </c>
      <c r="C13" s="6" t="s">
        <v>19</v>
      </c>
    </row>
    <row r="15" spans="2:6" x14ac:dyDescent="0.25">
      <c r="B15" s="28" t="s">
        <v>51</v>
      </c>
      <c r="C15" s="28"/>
      <c r="E15" s="28" t="s">
        <v>96</v>
      </c>
      <c r="F15" s="28"/>
    </row>
    <row r="16" spans="2:6" ht="15.75" x14ac:dyDescent="0.25">
      <c r="B16" s="3" t="s">
        <v>8</v>
      </c>
      <c r="C16" s="4" t="s">
        <v>7</v>
      </c>
      <c r="E16" s="3" t="s">
        <v>8</v>
      </c>
      <c r="F16" s="4" t="s">
        <v>7</v>
      </c>
    </row>
    <row r="17" spans="2:6" x14ac:dyDescent="0.25">
      <c r="B17" s="5" t="s">
        <v>34</v>
      </c>
      <c r="C17" s="5" t="s">
        <v>28</v>
      </c>
      <c r="E17" s="5" t="s">
        <v>34</v>
      </c>
      <c r="F17" s="5" t="s">
        <v>28</v>
      </c>
    </row>
    <row r="18" spans="2:6" x14ac:dyDescent="0.25">
      <c r="B18" s="5" t="s">
        <v>35</v>
      </c>
      <c r="C18" s="5" t="s">
        <v>36</v>
      </c>
      <c r="E18" s="5" t="s">
        <v>35</v>
      </c>
      <c r="F18" s="5" t="s">
        <v>36</v>
      </c>
    </row>
    <row r="19" spans="2:6" x14ac:dyDescent="0.25">
      <c r="B19" s="5" t="s">
        <v>37</v>
      </c>
      <c r="C19" s="5" t="s">
        <v>38</v>
      </c>
      <c r="E19" s="5" t="s">
        <v>37</v>
      </c>
      <c r="F19" s="5" t="s">
        <v>38</v>
      </c>
    </row>
    <row r="20" spans="2:6" x14ac:dyDescent="0.25">
      <c r="B20" s="2" t="s">
        <v>39</v>
      </c>
      <c r="C20" s="2" t="s">
        <v>40</v>
      </c>
      <c r="E20" s="2" t="s">
        <v>41</v>
      </c>
      <c r="F20" s="2" t="s">
        <v>42</v>
      </c>
    </row>
    <row r="21" spans="2:6" x14ac:dyDescent="0.25">
      <c r="B21" s="2" t="s">
        <v>41</v>
      </c>
      <c r="C21" s="2" t="s">
        <v>42</v>
      </c>
      <c r="E21" s="2" t="s">
        <v>6</v>
      </c>
      <c r="F21" s="2" t="s">
        <v>9</v>
      </c>
    </row>
    <row r="22" spans="2:6" x14ac:dyDescent="0.25">
      <c r="B22" s="2" t="s">
        <v>6</v>
      </c>
      <c r="C22" s="2" t="s">
        <v>9</v>
      </c>
      <c r="E22" s="2" t="s">
        <v>55</v>
      </c>
      <c r="F22" s="2" t="s">
        <v>97</v>
      </c>
    </row>
    <row r="23" spans="2:6" x14ac:dyDescent="0.25">
      <c r="B23" s="2" t="s">
        <v>43</v>
      </c>
      <c r="C23" s="2" t="s">
        <v>44</v>
      </c>
      <c r="E23" s="2" t="s">
        <v>54</v>
      </c>
      <c r="F23" s="2" t="s">
        <v>53</v>
      </c>
    </row>
    <row r="24" spans="2:6" x14ac:dyDescent="0.25">
      <c r="B24" s="2" t="s">
        <v>52</v>
      </c>
      <c r="C24" s="2" t="s">
        <v>53</v>
      </c>
      <c r="E24" s="2" t="s">
        <v>45</v>
      </c>
      <c r="F24" s="2" t="s">
        <v>46</v>
      </c>
    </row>
    <row r="25" spans="2:6" x14ac:dyDescent="0.25">
      <c r="B25" s="2" t="s">
        <v>45</v>
      </c>
      <c r="C25" s="2" t="s">
        <v>46</v>
      </c>
      <c r="E25" s="2" t="s">
        <v>47</v>
      </c>
      <c r="F25" s="2" t="s">
        <v>48</v>
      </c>
    </row>
    <row r="26" spans="2:6" x14ac:dyDescent="0.25">
      <c r="B26" s="2" t="s">
        <v>47</v>
      </c>
      <c r="C26" s="2" t="s">
        <v>48</v>
      </c>
      <c r="E26" s="2" t="s">
        <v>49</v>
      </c>
      <c r="F26" s="2" t="s">
        <v>50</v>
      </c>
    </row>
    <row r="27" spans="2:6" x14ac:dyDescent="0.25">
      <c r="B27" s="2" t="s">
        <v>49</v>
      </c>
      <c r="C27" s="2" t="s">
        <v>50</v>
      </c>
    </row>
    <row r="29" spans="2:6" x14ac:dyDescent="0.25">
      <c r="B29" s="28" t="s">
        <v>91</v>
      </c>
      <c r="C29" s="28"/>
      <c r="E29" s="28" t="s">
        <v>62</v>
      </c>
      <c r="F29" s="28"/>
    </row>
    <row r="30" spans="2:6" ht="15.75" x14ac:dyDescent="0.25">
      <c r="B30" s="3" t="s">
        <v>8</v>
      </c>
      <c r="C30" s="4" t="s">
        <v>7</v>
      </c>
      <c r="E30" s="3" t="s">
        <v>8</v>
      </c>
      <c r="F30" s="4" t="s">
        <v>7</v>
      </c>
    </row>
    <row r="31" spans="2:6" x14ac:dyDescent="0.25">
      <c r="B31" s="5" t="s">
        <v>63</v>
      </c>
      <c r="C31" s="5" t="s">
        <v>22</v>
      </c>
      <c r="E31" s="5" t="s">
        <v>56</v>
      </c>
      <c r="F31" s="5" t="s">
        <v>22</v>
      </c>
    </row>
    <row r="32" spans="2:6" x14ac:dyDescent="0.25">
      <c r="B32" s="5" t="s">
        <v>4</v>
      </c>
      <c r="C32" s="5" t="s">
        <v>5</v>
      </c>
      <c r="E32" s="5" t="s">
        <v>35</v>
      </c>
      <c r="F32" s="5" t="s">
        <v>36</v>
      </c>
    </row>
    <row r="33" spans="2:6" x14ac:dyDescent="0.25">
      <c r="B33" s="5" t="s">
        <v>64</v>
      </c>
      <c r="C33" s="5" t="s">
        <v>65</v>
      </c>
      <c r="E33" s="5" t="s">
        <v>37</v>
      </c>
      <c r="F33" s="5" t="s">
        <v>38</v>
      </c>
    </row>
    <row r="34" spans="2:6" x14ac:dyDescent="0.25">
      <c r="B34" s="5" t="s">
        <v>66</v>
      </c>
      <c r="C34" s="5"/>
      <c r="E34" s="2" t="s">
        <v>39</v>
      </c>
      <c r="F34" s="2" t="s">
        <v>40</v>
      </c>
    </row>
    <row r="35" spans="2:6" x14ac:dyDescent="0.25">
      <c r="B35" s="5" t="s">
        <v>35</v>
      </c>
      <c r="C35" s="5" t="s">
        <v>36</v>
      </c>
      <c r="E35" s="2" t="s">
        <v>41</v>
      </c>
      <c r="F35" s="2" t="s">
        <v>42</v>
      </c>
    </row>
    <row r="36" spans="2:6" x14ac:dyDescent="0.25">
      <c r="B36" s="2" t="s">
        <v>41</v>
      </c>
      <c r="C36" s="2" t="s">
        <v>42</v>
      </c>
      <c r="E36" s="2" t="s">
        <v>6</v>
      </c>
      <c r="F36" s="2" t="s">
        <v>9</v>
      </c>
    </row>
    <row r="37" spans="2:6" ht="15.75" customHeight="1" x14ac:dyDescent="0.25">
      <c r="B37" s="2" t="s">
        <v>6</v>
      </c>
      <c r="C37" s="2" t="s">
        <v>9</v>
      </c>
      <c r="E37" s="5" t="s">
        <v>57</v>
      </c>
      <c r="F37" s="5" t="s">
        <v>53</v>
      </c>
    </row>
    <row r="38" spans="2:6" x14ac:dyDescent="0.25">
      <c r="B38" s="2" t="s">
        <v>43</v>
      </c>
      <c r="C38" s="2" t="s">
        <v>44</v>
      </c>
      <c r="E38" s="2" t="s">
        <v>58</v>
      </c>
      <c r="F38" s="2" t="s">
        <v>59</v>
      </c>
    </row>
    <row r="39" spans="2:6" x14ac:dyDescent="0.25">
      <c r="B39" s="2" t="s">
        <v>67</v>
      </c>
      <c r="C39" s="2"/>
      <c r="E39" s="2" t="s">
        <v>60</v>
      </c>
      <c r="F39" s="2" t="s">
        <v>61</v>
      </c>
    </row>
    <row r="40" spans="2:6" x14ac:dyDescent="0.25">
      <c r="B40" s="2" t="s">
        <v>68</v>
      </c>
      <c r="C40" s="2"/>
      <c r="E40" s="2" t="s">
        <v>49</v>
      </c>
      <c r="F40" s="2" t="s">
        <v>50</v>
      </c>
    </row>
    <row r="41" spans="2:6" x14ac:dyDescent="0.25">
      <c r="B41" s="2" t="s">
        <v>69</v>
      </c>
      <c r="C41" s="2" t="s">
        <v>70</v>
      </c>
    </row>
    <row r="42" spans="2:6" x14ac:dyDescent="0.25">
      <c r="B42" s="2" t="s">
        <v>71</v>
      </c>
      <c r="C42" s="2" t="s">
        <v>72</v>
      </c>
      <c r="E42" s="28" t="s">
        <v>21</v>
      </c>
      <c r="F42" s="28"/>
    </row>
    <row r="43" spans="2:6" ht="15.75" x14ac:dyDescent="0.25">
      <c r="B43" s="2" t="s">
        <v>73</v>
      </c>
      <c r="C43" s="2" t="s">
        <v>74</v>
      </c>
      <c r="E43" s="3" t="s">
        <v>8</v>
      </c>
      <c r="F43" s="4" t="s">
        <v>7</v>
      </c>
    </row>
    <row r="44" spans="2:6" x14ac:dyDescent="0.25">
      <c r="B44" s="2" t="s">
        <v>75</v>
      </c>
      <c r="C44" s="2" t="s">
        <v>76</v>
      </c>
      <c r="E44" s="2" t="s">
        <v>26</v>
      </c>
      <c r="F44" s="2" t="s">
        <v>1</v>
      </c>
    </row>
    <row r="45" spans="2:6" x14ac:dyDescent="0.25">
      <c r="B45" s="2" t="s">
        <v>77</v>
      </c>
      <c r="C45" s="2" t="s">
        <v>78</v>
      </c>
      <c r="E45" s="5" t="s">
        <v>27</v>
      </c>
      <c r="F45" s="5" t="s">
        <v>29</v>
      </c>
    </row>
    <row r="46" spans="2:6" x14ac:dyDescent="0.25">
      <c r="B46" s="2" t="s">
        <v>79</v>
      </c>
      <c r="C46" s="2" t="s">
        <v>80</v>
      </c>
      <c r="E46" s="2" t="s">
        <v>14</v>
      </c>
      <c r="F46" s="2" t="s">
        <v>31</v>
      </c>
    </row>
    <row r="47" spans="2:6" x14ac:dyDescent="0.25">
      <c r="B47" s="2" t="s">
        <v>81</v>
      </c>
      <c r="C47" s="2" t="s">
        <v>82</v>
      </c>
      <c r="E47" s="2" t="s">
        <v>30</v>
      </c>
      <c r="F47" s="5" t="s">
        <v>33</v>
      </c>
    </row>
    <row r="48" spans="2:6" x14ac:dyDescent="0.25">
      <c r="B48" s="5" t="s">
        <v>83</v>
      </c>
      <c r="C48" s="2" t="s">
        <v>82</v>
      </c>
    </row>
    <row r="49" spans="2:6" x14ac:dyDescent="0.25">
      <c r="B49" s="5" t="s">
        <v>84</v>
      </c>
      <c r="C49" s="5" t="s">
        <v>85</v>
      </c>
      <c r="E49" s="18" t="s">
        <v>108</v>
      </c>
      <c r="F49" s="19" t="s">
        <v>107</v>
      </c>
    </row>
    <row r="50" spans="2:6" ht="15.75" x14ac:dyDescent="0.25">
      <c r="B50" s="5" t="s">
        <v>86</v>
      </c>
      <c r="C50" s="5" t="s">
        <v>87</v>
      </c>
      <c r="E50" s="3" t="s">
        <v>8</v>
      </c>
      <c r="F50" s="4" t="s">
        <v>7</v>
      </c>
    </row>
    <row r="51" spans="2:6" x14ac:dyDescent="0.25">
      <c r="B51" s="5" t="s">
        <v>88</v>
      </c>
      <c r="C51" s="5">
        <v>0.254</v>
      </c>
      <c r="E51" s="2" t="s">
        <v>101</v>
      </c>
      <c r="F51" s="2" t="s">
        <v>1</v>
      </c>
    </row>
    <row r="52" spans="2:6" x14ac:dyDescent="0.25">
      <c r="E52" s="5" t="s">
        <v>102</v>
      </c>
      <c r="F52" s="5" t="s">
        <v>28</v>
      </c>
    </row>
    <row r="53" spans="2:6" x14ac:dyDescent="0.25">
      <c r="E53" s="2" t="s">
        <v>103</v>
      </c>
      <c r="F53" s="2" t="s">
        <v>106</v>
      </c>
    </row>
    <row r="54" spans="2:6" x14ac:dyDescent="0.25">
      <c r="E54" s="2" t="s">
        <v>104</v>
      </c>
      <c r="F54" s="5" t="s">
        <v>105</v>
      </c>
    </row>
  </sheetData>
  <mergeCells count="7">
    <mergeCell ref="B1:C1"/>
    <mergeCell ref="E1:F1"/>
    <mergeCell ref="E42:F42"/>
    <mergeCell ref="B15:C15"/>
    <mergeCell ref="E15:F15"/>
    <mergeCell ref="E29:F29"/>
    <mergeCell ref="B29:C2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03-12</vt:lpstr>
      <vt:lpstr>03-13</vt:lpstr>
      <vt:lpstr>03-18</vt:lpstr>
      <vt:lpstr>03-22</vt:lpstr>
      <vt:lpstr>No Material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2024-01-05T01:22:37Z</dcterms:created>
  <dcterms:modified xsi:type="dcterms:W3CDTF">2024-04-01T06:27:01Z</dcterms:modified>
</cp:coreProperties>
</file>