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stin\Dropbox\FIN221\SP25\"/>
    </mc:Choice>
  </mc:AlternateContent>
  <xr:revisionPtr revIDLastSave="0" documentId="8_{6DB031A0-3A7E-495E-A68F-D3DCC3D48797}" xr6:coauthVersionLast="47" xr6:coauthVersionMax="47" xr10:uidLastSave="{00000000-0000-0000-0000-000000000000}"/>
  <bookViews>
    <workbookView xWindow="-108" yWindow="-108" windowWidth="23256" windowHeight="12456" tabRatio="781" xr2:uid="{FD38343B-B4A7-4C2F-93EE-6778104FDB1A}"/>
  </bookViews>
  <sheets>
    <sheet name="Compounding" sheetId="1" r:id="rId1"/>
    <sheet name="Car Shopping " sheetId="3" r:id="rId2"/>
    <sheet name="Car Payments" sheetId="7" r:id="rId3"/>
    <sheet name="Car Payments Ans" sheetId="10" state="hidden" r:id="rId4"/>
    <sheet name="EAR" sheetId="4" r:id="rId5"/>
    <sheet name="Extending Credit" sheetId="6" r:id="rId6"/>
    <sheet name="Annuity" sheetId="8" r:id="rId7"/>
    <sheet name="Uneven CF" sheetId="9" r:id="rId8"/>
    <sheet name="Uneven CF Ans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1" l="1"/>
  <c r="J23" i="11" s="1"/>
  <c r="D17" i="11"/>
  <c r="C17" i="11"/>
  <c r="D15" i="11"/>
  <c r="D14" i="11"/>
  <c r="D13" i="11"/>
  <c r="D12" i="11"/>
  <c r="D11" i="11"/>
  <c r="J10" i="11"/>
  <c r="D10" i="11"/>
  <c r="L9" i="11"/>
  <c r="D9" i="11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B10" i="10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F9" i="10"/>
  <c r="G9" i="10" s="1"/>
  <c r="C10" i="10" s="1"/>
  <c r="E9" i="10"/>
  <c r="D9" i="10"/>
  <c r="S25" i="4"/>
  <c r="T11" i="4"/>
  <c r="U11" i="4" s="1"/>
  <c r="S12" i="4" s="1"/>
  <c r="T12" i="4" s="1"/>
  <c r="L10" i="11" l="1"/>
  <c r="M10" i="11" s="1"/>
  <c r="J11" i="11" s="1"/>
  <c r="E10" i="10"/>
  <c r="F10" i="10"/>
  <c r="G10" i="10" s="1"/>
  <c r="C11" i="10" s="1"/>
  <c r="U12" i="4"/>
  <c r="S13" i="4" s="1"/>
  <c r="T13" i="4" s="1"/>
  <c r="L11" i="11" l="1"/>
  <c r="M11" i="11"/>
  <c r="J12" i="11" s="1"/>
  <c r="E11" i="10"/>
  <c r="F11" i="10" s="1"/>
  <c r="G11" i="10" s="1"/>
  <c r="C12" i="10" s="1"/>
  <c r="U13" i="4"/>
  <c r="S14" i="4" s="1"/>
  <c r="T14" i="4" s="1"/>
  <c r="L12" i="11" l="1"/>
  <c r="M12" i="11" s="1"/>
  <c r="J13" i="11" s="1"/>
  <c r="E12" i="10"/>
  <c r="F12" i="10" s="1"/>
  <c r="G12" i="10" s="1"/>
  <c r="C13" i="10" s="1"/>
  <c r="U14" i="4"/>
  <c r="S15" i="4" s="1"/>
  <c r="T15" i="4" s="1"/>
  <c r="L13" i="11" l="1"/>
  <c r="M13" i="11"/>
  <c r="J14" i="11" s="1"/>
  <c r="E13" i="10"/>
  <c r="F13" i="10" s="1"/>
  <c r="G13" i="10" s="1"/>
  <c r="C14" i="10" s="1"/>
  <c r="U15" i="4"/>
  <c r="S16" i="4" s="1"/>
  <c r="T16" i="4" s="1"/>
  <c r="L14" i="11" l="1"/>
  <c r="M14" i="11" s="1"/>
  <c r="J15" i="11" s="1"/>
  <c r="E14" i="10"/>
  <c r="F14" i="10" s="1"/>
  <c r="G14" i="10" s="1"/>
  <c r="C15" i="10" s="1"/>
  <c r="U16" i="4"/>
  <c r="S17" i="4" s="1"/>
  <c r="T17" i="4" s="1"/>
  <c r="L15" i="11" l="1"/>
  <c r="M15" i="11" s="1"/>
  <c r="E15" i="10"/>
  <c r="F15" i="10" s="1"/>
  <c r="G15" i="10"/>
  <c r="C16" i="10" s="1"/>
  <c r="U17" i="4"/>
  <c r="S18" i="4" s="1"/>
  <c r="T18" i="4" s="1"/>
  <c r="E16" i="10" l="1"/>
  <c r="F16" i="10" s="1"/>
  <c r="G16" i="10"/>
  <c r="C17" i="10" s="1"/>
  <c r="U18" i="4"/>
  <c r="S19" i="4" s="1"/>
  <c r="T19" i="4" s="1"/>
  <c r="E17" i="10" l="1"/>
  <c r="F17" i="10" s="1"/>
  <c r="G17" i="10" s="1"/>
  <c r="C18" i="10" s="1"/>
  <c r="U19" i="4"/>
  <c r="S20" i="4" s="1"/>
  <c r="T20" i="4" s="1"/>
  <c r="E18" i="10" l="1"/>
  <c r="F18" i="10" s="1"/>
  <c r="G18" i="10" s="1"/>
  <c r="C19" i="10" s="1"/>
  <c r="U20" i="4"/>
  <c r="S21" i="4" s="1"/>
  <c r="T21" i="4" s="1"/>
  <c r="E19" i="10" l="1"/>
  <c r="F19" i="10" s="1"/>
  <c r="G19" i="10" s="1"/>
  <c r="C20" i="10" s="1"/>
  <c r="U21" i="4"/>
  <c r="S22" i="4" s="1"/>
  <c r="T22" i="4" s="1"/>
  <c r="E20" i="10" l="1"/>
  <c r="F20" i="10" s="1"/>
  <c r="G20" i="10" s="1"/>
  <c r="C21" i="10" s="1"/>
  <c r="U22" i="4"/>
  <c r="E21" i="10" l="1"/>
  <c r="F21" i="10" s="1"/>
  <c r="G21" i="10" s="1"/>
  <c r="C22" i="10" s="1"/>
  <c r="E22" i="10" l="1"/>
  <c r="F22" i="10" s="1"/>
  <c r="G22" i="10" s="1"/>
  <c r="C23" i="10" s="1"/>
  <c r="E23" i="10" l="1"/>
  <c r="F23" i="10" s="1"/>
  <c r="G23" i="10"/>
  <c r="C24" i="10" s="1"/>
  <c r="E24" i="10" l="1"/>
  <c r="F24" i="10" s="1"/>
  <c r="G24" i="10"/>
  <c r="C25" i="10" s="1"/>
  <c r="E25" i="10" l="1"/>
  <c r="F25" i="10" s="1"/>
  <c r="G25" i="10" s="1"/>
  <c r="C26" i="10" s="1"/>
  <c r="E26" i="10" l="1"/>
  <c r="F26" i="10" s="1"/>
  <c r="G26" i="10" s="1"/>
  <c r="C27" i="10" s="1"/>
  <c r="E27" i="10" l="1"/>
  <c r="F27" i="10" s="1"/>
  <c r="G27" i="10" s="1"/>
  <c r="C28" i="10" s="1"/>
  <c r="E28" i="10" l="1"/>
  <c r="F28" i="10" s="1"/>
  <c r="G28" i="10" s="1"/>
  <c r="C29" i="10" s="1"/>
  <c r="E29" i="10" l="1"/>
  <c r="F29" i="10" s="1"/>
  <c r="G29" i="10" s="1"/>
  <c r="C30" i="10" s="1"/>
  <c r="E30" i="10" l="1"/>
  <c r="F30" i="10" s="1"/>
  <c r="G30" i="10" s="1"/>
  <c r="C31" i="10" s="1"/>
  <c r="E31" i="10" l="1"/>
  <c r="F31" i="10" s="1"/>
  <c r="G31" i="10"/>
  <c r="C32" i="10" s="1"/>
  <c r="E32" i="10" l="1"/>
  <c r="F32" i="10" s="1"/>
  <c r="G32" i="10"/>
  <c r="C33" i="10" s="1"/>
  <c r="E33" i="10" l="1"/>
  <c r="F33" i="10" s="1"/>
  <c r="G33" i="10" s="1"/>
  <c r="C34" i="10" s="1"/>
  <c r="E34" i="10" l="1"/>
  <c r="F34" i="10" s="1"/>
  <c r="G34" i="10" s="1"/>
  <c r="C35" i="10" s="1"/>
  <c r="E35" i="10" l="1"/>
  <c r="F35" i="10" s="1"/>
  <c r="G35" i="10" s="1"/>
  <c r="C36" i="10" s="1"/>
  <c r="E36" i="10" l="1"/>
  <c r="F36" i="10" s="1"/>
  <c r="G36" i="10" s="1"/>
  <c r="C37" i="10" s="1"/>
  <c r="E37" i="10" l="1"/>
  <c r="F37" i="10" s="1"/>
  <c r="G37" i="10" s="1"/>
  <c r="C38" i="10" s="1"/>
  <c r="E38" i="10" l="1"/>
  <c r="F38" i="10" s="1"/>
  <c r="G38" i="10" s="1"/>
  <c r="C39" i="10" s="1"/>
  <c r="E39" i="10" l="1"/>
  <c r="F39" i="10" s="1"/>
  <c r="G39" i="10"/>
  <c r="C40" i="10" s="1"/>
  <c r="E40" i="10" l="1"/>
  <c r="F40" i="10" s="1"/>
  <c r="G40" i="10"/>
  <c r="C41" i="10" s="1"/>
  <c r="E41" i="10" l="1"/>
  <c r="F41" i="10" s="1"/>
  <c r="G41" i="10" s="1"/>
  <c r="C42" i="10" s="1"/>
  <c r="E42" i="10" l="1"/>
  <c r="F42" i="10" s="1"/>
  <c r="G42" i="10" s="1"/>
  <c r="C43" i="10" s="1"/>
  <c r="E43" i="10" l="1"/>
  <c r="F43" i="10" s="1"/>
  <c r="G43" i="10" s="1"/>
  <c r="C44" i="10" s="1"/>
  <c r="E44" i="10" l="1"/>
  <c r="F44" i="10" s="1"/>
  <c r="G44" i="10" s="1"/>
  <c r="C45" i="10" s="1"/>
  <c r="E45" i="10" l="1"/>
  <c r="F45" i="10" s="1"/>
  <c r="G45" i="10" s="1"/>
  <c r="C46" i="10" s="1"/>
  <c r="E46" i="10" l="1"/>
  <c r="F46" i="10" s="1"/>
  <c r="G46" i="10" s="1"/>
  <c r="C47" i="10" s="1"/>
  <c r="E47" i="10" l="1"/>
  <c r="F47" i="10" s="1"/>
  <c r="G47" i="10"/>
  <c r="C48" i="10" s="1"/>
  <c r="E48" i="10" l="1"/>
  <c r="F48" i="10" s="1"/>
  <c r="G48" i="10"/>
  <c r="C49" i="10" s="1"/>
  <c r="E49" i="10" l="1"/>
  <c r="F49" i="10" s="1"/>
  <c r="G49" i="10" s="1"/>
  <c r="C50" i="10" s="1"/>
  <c r="E50" i="10" l="1"/>
  <c r="F50" i="10" s="1"/>
  <c r="G50" i="10" s="1"/>
  <c r="C51" i="10" s="1"/>
  <c r="E51" i="10" l="1"/>
  <c r="F51" i="10" s="1"/>
  <c r="G51" i="10" s="1"/>
  <c r="C52" i="10" s="1"/>
  <c r="E52" i="10" l="1"/>
  <c r="F52" i="10" s="1"/>
  <c r="G52" i="10" s="1"/>
  <c r="C53" i="10" s="1"/>
  <c r="E53" i="10" l="1"/>
  <c r="F53" i="10" s="1"/>
  <c r="G53" i="10" s="1"/>
  <c r="C54" i="10" s="1"/>
  <c r="E54" i="10" l="1"/>
  <c r="F54" i="10" s="1"/>
  <c r="G54" i="10" s="1"/>
  <c r="C55" i="10" s="1"/>
  <c r="E55" i="10" l="1"/>
  <c r="F55" i="10" s="1"/>
  <c r="G55" i="10"/>
  <c r="C56" i="10" s="1"/>
  <c r="E56" i="10" l="1"/>
  <c r="F56" i="10" s="1"/>
  <c r="G56" i="10"/>
  <c r="C57" i="10" s="1"/>
  <c r="E57" i="10" l="1"/>
  <c r="F57" i="10" s="1"/>
  <c r="G57" i="10" s="1"/>
  <c r="C58" i="10" s="1"/>
  <c r="E58" i="10" l="1"/>
  <c r="F58" i="10" s="1"/>
  <c r="G58" i="10" s="1"/>
  <c r="C59" i="10" s="1"/>
  <c r="E59" i="10" l="1"/>
  <c r="F59" i="10" s="1"/>
  <c r="G59" i="10" s="1"/>
  <c r="C60" i="10" s="1"/>
  <c r="E60" i="10" l="1"/>
  <c r="F60" i="10" s="1"/>
  <c r="G60" i="10" s="1"/>
  <c r="C61" i="10" s="1"/>
  <c r="E61" i="10" l="1"/>
  <c r="F61" i="10" s="1"/>
  <c r="G61" i="10" s="1"/>
  <c r="C62" i="10" s="1"/>
  <c r="E62" i="10" l="1"/>
  <c r="F62" i="10" s="1"/>
  <c r="G62" i="10" s="1"/>
  <c r="C63" i="10" s="1"/>
  <c r="E63" i="10" l="1"/>
  <c r="F63" i="10" s="1"/>
  <c r="G63" i="10"/>
  <c r="C64" i="10" s="1"/>
  <c r="E64" i="10" l="1"/>
  <c r="F64" i="10" s="1"/>
  <c r="G64" i="10"/>
  <c r="C65" i="10" s="1"/>
  <c r="E65" i="10" l="1"/>
  <c r="F65" i="10" s="1"/>
  <c r="G65" i="10" s="1"/>
  <c r="C66" i="10" s="1"/>
  <c r="E66" i="10" l="1"/>
  <c r="F66" i="10" s="1"/>
  <c r="G66" i="10" s="1"/>
  <c r="C67" i="10" s="1"/>
  <c r="E67" i="10" l="1"/>
  <c r="F67" i="10" s="1"/>
  <c r="G67" i="10" s="1"/>
  <c r="C68" i="10" s="1"/>
  <c r="E68" i="10" l="1"/>
  <c r="F68" i="10" s="1"/>
  <c r="G68" i="10" s="1"/>
</calcChain>
</file>

<file path=xl/sharedStrings.xml><?xml version="1.0" encoding="utf-8"?>
<sst xmlns="http://schemas.openxmlformats.org/spreadsheetml/2006/main" count="62" uniqueCount="31">
  <si>
    <t>N</t>
  </si>
  <si>
    <t>Function</t>
  </si>
  <si>
    <t>FV</t>
  </si>
  <si>
    <t>I</t>
  </si>
  <si>
    <t>PV</t>
  </si>
  <si>
    <t>PMT</t>
  </si>
  <si>
    <t xml:space="preserve">N Compounding </t>
  </si>
  <si>
    <t>Interest</t>
  </si>
  <si>
    <t>Ending Balance</t>
  </si>
  <si>
    <t xml:space="preserve">Beginning balance </t>
  </si>
  <si>
    <t>M</t>
  </si>
  <si>
    <t>EAR</t>
  </si>
  <si>
    <t>Alexis APR</t>
  </si>
  <si>
    <t>Alexis NPERY</t>
  </si>
  <si>
    <t>Alexis EAR</t>
  </si>
  <si>
    <t>She offers EAR?</t>
  </si>
  <si>
    <t>Bonus</t>
  </si>
  <si>
    <t>Beginning Balance</t>
  </si>
  <si>
    <t>Interest payment</t>
  </si>
  <si>
    <t xml:space="preserve">Principal Payment </t>
  </si>
  <si>
    <t xml:space="preserve">Ending balance </t>
  </si>
  <si>
    <t xml:space="preserve">Payment </t>
  </si>
  <si>
    <t>Period</t>
  </si>
  <si>
    <t>NPERY</t>
  </si>
  <si>
    <t>She offers APR?</t>
  </si>
  <si>
    <t>Type</t>
  </si>
  <si>
    <t>Payment</t>
  </si>
  <si>
    <t>Total</t>
  </si>
  <si>
    <t>Using FV</t>
  </si>
  <si>
    <t>Using a payment table</t>
  </si>
  <si>
    <t>Using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</si>
</sst>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8" fontId="0" fillId="0" borderId="0" xfId="0" applyNumberFormat="1"/>
    <xf numFmtId="44" fontId="0" fillId="0" borderId="0" xfId="2" applyFont="1"/>
    <xf numFmtId="0" fontId="2" fillId="0" borderId="0" xfId="0" applyFont="1"/>
    <xf numFmtId="164" fontId="0" fillId="0" borderId="0" xfId="3" applyNumberFormat="1" applyFont="1"/>
    <xf numFmtId="10" fontId="0" fillId="0" borderId="0" xfId="3" applyNumberFormat="1" applyFont="1"/>
    <xf numFmtId="165" fontId="0" fillId="0" borderId="0" xfId="1" applyNumberFormat="1" applyFont="1"/>
    <xf numFmtId="10" fontId="0" fillId="0" borderId="0" xfId="0" applyNumberFormat="1"/>
    <xf numFmtId="44" fontId="0" fillId="0" borderId="0" xfId="0" applyNumberFormat="1"/>
    <xf numFmtId="0" fontId="0" fillId="2" borderId="0" xfId="0" applyFill="1" applyAlignment="1">
      <alignment horizontal="right"/>
    </xf>
    <xf numFmtId="44" fontId="0" fillId="2" borderId="0" xfId="2" applyFont="1" applyFill="1" applyAlignment="1">
      <alignment horizontal="right"/>
    </xf>
    <xf numFmtId="0" fontId="0" fillId="2" borderId="0" xfId="0" applyFill="1"/>
    <xf numFmtId="44" fontId="0" fillId="2" borderId="0" xfId="2" applyFont="1" applyFill="1"/>
    <xf numFmtId="44" fontId="0" fillId="2" borderId="0" xfId="0" applyNumberFormat="1" applyFill="1"/>
    <xf numFmtId="8" fontId="0" fillId="2" borderId="0" xfId="2" applyNumberFormat="1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550545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9FABDED-2E19-4479-BC65-5DC97F60B26C}"/>
            </a:ext>
          </a:extLst>
        </xdr:cNvPr>
        <xdr:cNvSpPr txBox="1"/>
      </xdr:nvSpPr>
      <xdr:spPr>
        <a:xfrm>
          <a:off x="1219200" y="190500"/>
          <a:ext cx="373189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Lolli deposits $0.93 deposited in the year 2000. How much money is in the account in 3000 if the 2.25% annual rate was compounded monthly?</a:t>
          </a:r>
          <a:endParaRPr lang="en-US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550545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D027E4-9F3E-4E72-BB08-43040C4EF97C}"/>
            </a:ext>
          </a:extLst>
        </xdr:cNvPr>
        <xdr:cNvSpPr txBox="1"/>
      </xdr:nvSpPr>
      <xdr:spPr>
        <a:xfrm>
          <a:off x="609600" y="190500"/>
          <a:ext cx="460819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Fred wants to buy a car. The bank will lend him $40K. The loan will be amortized over 5 years. The nominal interest is 8% and interest is compounded and payments are monthly. </a:t>
          </a:r>
          <a:endParaRPr lang="en-US" sz="1100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6350</xdr:rowOff>
    </xdr:from>
    <xdr:to>
      <xdr:col>7</xdr:col>
      <xdr:colOff>569595</xdr:colOff>
      <xdr:row>5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29EF4F-591F-424C-8269-58EC2D4DA32F}"/>
            </a:ext>
          </a:extLst>
        </xdr:cNvPr>
        <xdr:cNvSpPr txBox="1"/>
      </xdr:nvSpPr>
      <xdr:spPr>
        <a:xfrm>
          <a:off x="628650" y="196850"/>
          <a:ext cx="641794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balance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the loan after 2 years? </a:t>
          </a:r>
          <a:endParaRPr lang="en-US" sz="1100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6350</xdr:rowOff>
    </xdr:from>
    <xdr:to>
      <xdr:col>7</xdr:col>
      <xdr:colOff>569595</xdr:colOff>
      <xdr:row>5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136742-9498-4646-9535-58A0D3DF0A8A}"/>
            </a:ext>
          </a:extLst>
        </xdr:cNvPr>
        <xdr:cNvSpPr txBox="1"/>
      </xdr:nvSpPr>
      <xdr:spPr>
        <a:xfrm>
          <a:off x="628650" y="196850"/>
          <a:ext cx="640842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balance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the loan after 2 years? </a:t>
          </a:r>
          <a:endParaRPr lang="en-US" sz="1100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495299</xdr:colOff>
      <xdr:row>2</xdr:row>
      <xdr:rowOff>19050</xdr:rowOff>
    </xdr:from>
    <xdr:to>
      <xdr:col>15</xdr:col>
      <xdr:colOff>460375</xdr:colOff>
      <xdr:row>28</xdr:row>
      <xdr:rowOff>189437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3EEFBF-A43C-FFAD-3BB0-447D5A453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299" y="400050"/>
          <a:ext cx="9132889" cy="51233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550545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197092-016A-48C5-B15D-4DD439BEF2B6}"/>
            </a:ext>
          </a:extLst>
        </xdr:cNvPr>
        <xdr:cNvSpPr txBox="1"/>
      </xdr:nvSpPr>
      <xdr:spPr>
        <a:xfrm>
          <a:off x="609600" y="190500"/>
          <a:ext cx="460819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Alexis runs a jewelry store and can borrow at a nominal 9% compounded monthly. She want to extend credit to customers at a EAR rate 3% higher. What EAR (APR) should she charge? </a:t>
          </a:r>
          <a:endParaRPr lang="en-US" sz="1100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347345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FFAF8E-DF8C-4620-AA12-085B067A41AD}"/>
            </a:ext>
          </a:extLst>
        </xdr:cNvPr>
        <xdr:cNvSpPr txBox="1"/>
      </xdr:nvSpPr>
      <xdr:spPr>
        <a:xfrm>
          <a:off x="609600" y="190500"/>
          <a:ext cx="461454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Stella will have $1,500,000 in her Roth IRA when she turns 65.  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Once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Liza turns 65, she wants to make equal withdrawals from her IRA as soon as she turns 65. </a:t>
          </a:r>
          <a:endParaRPr lang="en-US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IRA has an expected return of 8.4% APR compounded monthly.  How large will Lisa’s monthly withdrawals be if she wishes to make these withdrawals for 25 years?</a:t>
          </a:r>
          <a:endParaRPr lang="en-US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347345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3CA04A-E94B-4A21-89E9-C6277F0D72A9}"/>
            </a:ext>
          </a:extLst>
        </xdr:cNvPr>
        <xdr:cNvSpPr txBox="1"/>
      </xdr:nvSpPr>
      <xdr:spPr>
        <a:xfrm>
          <a:off x="609600" y="190500"/>
          <a:ext cx="461454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make 5 payments of $1K every 6 months starting in 6 months</a:t>
          </a:r>
          <a:endParaRPr lang="en-US" sz="1100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then make no more deposits. The bank offers 6% nominal interest compounded semi-annually. (6 months)    </a:t>
          </a:r>
          <a:endParaRPr lang="en-US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will you have at the end of 3 years? </a:t>
          </a:r>
          <a:endParaRPr lang="en-US">
            <a:effectLst/>
          </a:endParaRPr>
        </a:p>
        <a:p>
          <a:endParaRPr lang="en-US" sz="1100" kern="12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347345</xdr:colOff>
      <xdr:row>5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261DA2-7193-423A-9D3B-957DF83E9801}"/>
            </a:ext>
          </a:extLst>
        </xdr:cNvPr>
        <xdr:cNvSpPr txBox="1"/>
      </xdr:nvSpPr>
      <xdr:spPr>
        <a:xfrm>
          <a:off x="609600" y="190500"/>
          <a:ext cx="468122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make 5 payments of $1K every 6 months starting in 6 months</a:t>
          </a:r>
          <a:endParaRPr lang="en-US" sz="1100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will then make no more deposits. The bank offers 6% nominal interest compounded semi-annually. (6 months)    </a:t>
          </a:r>
          <a:endParaRPr lang="en-US">
            <a:effectLst/>
          </a:endParaRPr>
        </a:p>
        <a:p>
          <a:pPr rtl="0" eaLnBrk="1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will you have at the end of 3 years? </a:t>
          </a:r>
          <a:endParaRPr lang="en-US">
            <a:effectLst/>
          </a:endParaRPr>
        </a:p>
        <a:p>
          <a:endParaRPr lang="en-US" sz="1100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C09F-BE49-482A-A714-D11C54C5FE83}">
  <dimension ref="B8:E14"/>
  <sheetViews>
    <sheetView tabSelected="1" zoomScale="150" zoomScaleNormal="150" workbookViewId="0">
      <selection activeCell="F8" sqref="F8"/>
    </sheetView>
  </sheetViews>
  <sheetFormatPr defaultRowHeight="14.4" x14ac:dyDescent="0.3"/>
  <cols>
    <col min="2" max="2" width="15.88671875" bestFit="1" customWidth="1"/>
    <col min="3" max="3" width="17.5546875" bestFit="1" customWidth="1"/>
  </cols>
  <sheetData>
    <row r="8" spans="2:5" x14ac:dyDescent="0.3">
      <c r="B8" t="s">
        <v>0</v>
      </c>
      <c r="E8" t="s">
        <v>1</v>
      </c>
    </row>
    <row r="9" spans="2:5" x14ac:dyDescent="0.3">
      <c r="B9" t="s">
        <v>3</v>
      </c>
      <c r="C9" s="1"/>
    </row>
    <row r="10" spans="2:5" x14ac:dyDescent="0.3">
      <c r="B10" t="s">
        <v>4</v>
      </c>
    </row>
    <row r="11" spans="2:5" x14ac:dyDescent="0.3">
      <c r="B11" t="s">
        <v>5</v>
      </c>
    </row>
    <row r="12" spans="2:5" x14ac:dyDescent="0.3">
      <c r="B12" t="s">
        <v>2</v>
      </c>
      <c r="C12" s="2"/>
    </row>
    <row r="14" spans="2:5" x14ac:dyDescent="0.3">
      <c r="B14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BDA6-E070-460B-A6C4-9F53E789244E}">
  <dimension ref="B8:E14"/>
  <sheetViews>
    <sheetView zoomScale="150" zoomScaleNormal="150" workbookViewId="0">
      <selection activeCell="F8" sqref="F8"/>
    </sheetView>
  </sheetViews>
  <sheetFormatPr defaultRowHeight="14.4" x14ac:dyDescent="0.3"/>
  <cols>
    <col min="2" max="2" width="15.88671875" bestFit="1" customWidth="1"/>
    <col min="3" max="3" width="17.5546875" bestFit="1" customWidth="1"/>
  </cols>
  <sheetData>
    <row r="8" spans="2:5" x14ac:dyDescent="0.3">
      <c r="B8" t="s">
        <v>0</v>
      </c>
      <c r="E8" t="s">
        <v>1</v>
      </c>
    </row>
    <row r="9" spans="2:5" x14ac:dyDescent="0.3">
      <c r="B9" t="s">
        <v>3</v>
      </c>
      <c r="C9" s="1"/>
    </row>
    <row r="10" spans="2:5" x14ac:dyDescent="0.3">
      <c r="B10" t="s">
        <v>4</v>
      </c>
      <c r="C10" s="3"/>
    </row>
    <row r="11" spans="2:5" x14ac:dyDescent="0.3">
      <c r="B11" t="s">
        <v>5</v>
      </c>
      <c r="C11" s="2"/>
    </row>
    <row r="12" spans="2:5" x14ac:dyDescent="0.3">
      <c r="B12" t="s">
        <v>2</v>
      </c>
      <c r="C12" s="2"/>
    </row>
    <row r="13" spans="2:5" x14ac:dyDescent="0.3">
      <c r="C13" s="2"/>
    </row>
    <row r="14" spans="2:5" x14ac:dyDescent="0.3">
      <c r="B14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EFDE-1DD9-427A-BA80-695ACA7776C8}">
  <dimension ref="C5:L75"/>
  <sheetViews>
    <sheetView zoomScale="150" zoomScaleNormal="150" workbookViewId="0">
      <selection activeCell="D12" sqref="D12"/>
    </sheetView>
  </sheetViews>
  <sheetFormatPr defaultRowHeight="14.4" x14ac:dyDescent="0.3"/>
  <cols>
    <col min="3" max="3" width="15.88671875" bestFit="1" customWidth="1"/>
    <col min="4" max="4" width="15.88671875" customWidth="1"/>
    <col min="5" max="5" width="17.5546875" bestFit="1" customWidth="1"/>
    <col min="6" max="6" width="17.6640625" bestFit="1" customWidth="1"/>
    <col min="7" max="7" width="11.6640625" bestFit="1" customWidth="1"/>
  </cols>
  <sheetData>
    <row r="5" spans="3:12" x14ac:dyDescent="0.3">
      <c r="L5" s="1"/>
    </row>
    <row r="9" spans="3:12" x14ac:dyDescent="0.3">
      <c r="C9" s="3"/>
      <c r="D9" s="2"/>
      <c r="E9" s="3"/>
      <c r="F9" s="2"/>
      <c r="G9" s="9"/>
    </row>
    <row r="10" spans="3:12" x14ac:dyDescent="0.3">
      <c r="C10" s="9"/>
      <c r="D10" s="2"/>
      <c r="E10" s="3"/>
      <c r="F10" s="2"/>
      <c r="G10" s="9"/>
    </row>
    <row r="11" spans="3:12" x14ac:dyDescent="0.3">
      <c r="C11" s="9"/>
      <c r="D11" s="2"/>
      <c r="E11" s="3"/>
      <c r="F11" s="2"/>
      <c r="G11" s="9"/>
    </row>
    <row r="12" spans="3:12" x14ac:dyDescent="0.3">
      <c r="C12" s="9"/>
      <c r="D12" s="2"/>
      <c r="E12" s="3"/>
      <c r="F12" s="2"/>
      <c r="G12" s="9"/>
    </row>
    <row r="13" spans="3:12" x14ac:dyDescent="0.3">
      <c r="C13" s="9"/>
      <c r="D13" s="2"/>
      <c r="E13" s="3"/>
      <c r="F13" s="2"/>
      <c r="G13" s="9"/>
    </row>
    <row r="14" spans="3:12" x14ac:dyDescent="0.3">
      <c r="C14" s="9"/>
      <c r="D14" s="2"/>
      <c r="E14" s="3"/>
      <c r="F14" s="2"/>
      <c r="G14" s="9"/>
    </row>
    <row r="15" spans="3:12" x14ac:dyDescent="0.3">
      <c r="C15" s="9"/>
      <c r="D15" s="2"/>
      <c r="E15" s="3"/>
      <c r="F15" s="2"/>
      <c r="G15" s="9"/>
    </row>
    <row r="16" spans="3:12" x14ac:dyDescent="0.3">
      <c r="C16" s="9"/>
      <c r="D16" s="2"/>
      <c r="E16" s="3"/>
      <c r="F16" s="2"/>
      <c r="G16" s="9"/>
    </row>
    <row r="17" spans="3:7" x14ac:dyDescent="0.3">
      <c r="C17" s="9"/>
      <c r="D17" s="2"/>
      <c r="E17" s="3"/>
      <c r="F17" s="2"/>
      <c r="G17" s="9"/>
    </row>
    <row r="18" spans="3:7" x14ac:dyDescent="0.3">
      <c r="C18" s="9"/>
      <c r="D18" s="2"/>
      <c r="E18" s="3"/>
      <c r="F18" s="2"/>
      <c r="G18" s="9"/>
    </row>
    <row r="19" spans="3:7" x14ac:dyDescent="0.3">
      <c r="C19" s="9"/>
      <c r="D19" s="2"/>
      <c r="E19" s="3"/>
      <c r="F19" s="2"/>
      <c r="G19" s="9"/>
    </row>
    <row r="20" spans="3:7" x14ac:dyDescent="0.3">
      <c r="C20" s="9"/>
      <c r="D20" s="2"/>
      <c r="E20" s="3"/>
      <c r="F20" s="2"/>
      <c r="G20" s="9"/>
    </row>
    <row r="21" spans="3:7" x14ac:dyDescent="0.3">
      <c r="C21" s="9"/>
      <c r="D21" s="2"/>
      <c r="E21" s="3"/>
      <c r="F21" s="2"/>
      <c r="G21" s="9"/>
    </row>
    <row r="22" spans="3:7" x14ac:dyDescent="0.3">
      <c r="C22" s="9"/>
      <c r="D22" s="2"/>
      <c r="E22" s="3"/>
      <c r="F22" s="2"/>
      <c r="G22" s="9"/>
    </row>
    <row r="23" spans="3:7" x14ac:dyDescent="0.3">
      <c r="C23" s="9"/>
      <c r="D23" s="2"/>
      <c r="E23" s="3"/>
      <c r="F23" s="2"/>
      <c r="G23" s="9"/>
    </row>
    <row r="24" spans="3:7" x14ac:dyDescent="0.3">
      <c r="C24" s="9"/>
      <c r="D24" s="2"/>
      <c r="E24" s="3"/>
      <c r="F24" s="2"/>
      <c r="G24" s="9"/>
    </row>
    <row r="25" spans="3:7" x14ac:dyDescent="0.3">
      <c r="C25" s="9"/>
      <c r="D25" s="2"/>
      <c r="E25" s="3"/>
      <c r="F25" s="2"/>
      <c r="G25" s="9"/>
    </row>
    <row r="26" spans="3:7" x14ac:dyDescent="0.3">
      <c r="C26" s="9"/>
      <c r="D26" s="2"/>
      <c r="E26" s="3"/>
      <c r="F26" s="2"/>
      <c r="G26" s="9"/>
    </row>
    <row r="27" spans="3:7" x14ac:dyDescent="0.3">
      <c r="C27" s="9"/>
      <c r="D27" s="2"/>
      <c r="E27" s="3"/>
      <c r="F27" s="2"/>
      <c r="G27" s="9"/>
    </row>
    <row r="28" spans="3:7" x14ac:dyDescent="0.3">
      <c r="C28" s="9"/>
      <c r="D28" s="2"/>
      <c r="E28" s="3"/>
      <c r="F28" s="2"/>
      <c r="G28" s="9"/>
    </row>
    <row r="29" spans="3:7" x14ac:dyDescent="0.3">
      <c r="C29" s="9"/>
      <c r="D29" s="2"/>
      <c r="E29" s="3"/>
      <c r="F29" s="2"/>
      <c r="G29" s="9"/>
    </row>
    <row r="30" spans="3:7" x14ac:dyDescent="0.3">
      <c r="C30" s="9"/>
      <c r="D30" s="2"/>
      <c r="E30" s="3"/>
      <c r="F30" s="2"/>
      <c r="G30" s="9"/>
    </row>
    <row r="31" spans="3:7" x14ac:dyDescent="0.3">
      <c r="C31" s="9"/>
      <c r="D31" s="2"/>
      <c r="E31" s="3"/>
      <c r="F31" s="2"/>
      <c r="G31" s="9"/>
    </row>
    <row r="32" spans="3:7" x14ac:dyDescent="0.3">
      <c r="C32" s="9"/>
      <c r="D32" s="2"/>
      <c r="E32" s="3"/>
      <c r="F32" s="2"/>
      <c r="G32" s="9"/>
    </row>
    <row r="33" spans="3:7" x14ac:dyDescent="0.3">
      <c r="C33" s="9"/>
      <c r="D33" s="2"/>
      <c r="E33" s="3"/>
      <c r="F33" s="2"/>
      <c r="G33" s="9"/>
    </row>
    <row r="34" spans="3:7" x14ac:dyDescent="0.3">
      <c r="C34" s="9"/>
      <c r="D34" s="2"/>
      <c r="E34" s="3"/>
      <c r="F34" s="2"/>
      <c r="G34" s="9"/>
    </row>
    <row r="35" spans="3:7" x14ac:dyDescent="0.3">
      <c r="C35" s="9"/>
      <c r="D35" s="2"/>
      <c r="E35" s="3"/>
      <c r="F35" s="2"/>
      <c r="G35" s="9"/>
    </row>
    <row r="36" spans="3:7" x14ac:dyDescent="0.3">
      <c r="C36" s="9"/>
      <c r="D36" s="2"/>
      <c r="E36" s="3"/>
      <c r="F36" s="2"/>
      <c r="G36" s="9"/>
    </row>
    <row r="37" spans="3:7" x14ac:dyDescent="0.3">
      <c r="C37" s="9"/>
      <c r="D37" s="2"/>
      <c r="E37" s="3"/>
      <c r="F37" s="2"/>
      <c r="G37" s="9"/>
    </row>
    <row r="38" spans="3:7" x14ac:dyDescent="0.3">
      <c r="C38" s="9"/>
      <c r="D38" s="2"/>
      <c r="E38" s="3"/>
      <c r="F38" s="2"/>
      <c r="G38" s="9"/>
    </row>
    <row r="39" spans="3:7" x14ac:dyDescent="0.3">
      <c r="C39" s="9"/>
      <c r="D39" s="2"/>
      <c r="E39" s="3"/>
      <c r="F39" s="2"/>
      <c r="G39" s="9"/>
    </row>
    <row r="40" spans="3:7" x14ac:dyDescent="0.3">
      <c r="C40" s="9"/>
      <c r="D40" s="2"/>
      <c r="E40" s="3"/>
      <c r="F40" s="2"/>
      <c r="G40" s="9"/>
    </row>
    <row r="41" spans="3:7" x14ac:dyDescent="0.3">
      <c r="C41" s="9"/>
      <c r="D41" s="2"/>
      <c r="E41" s="3"/>
      <c r="F41" s="2"/>
      <c r="G41" s="9"/>
    </row>
    <row r="42" spans="3:7" x14ac:dyDescent="0.3">
      <c r="C42" s="9"/>
      <c r="D42" s="2"/>
      <c r="E42" s="3"/>
      <c r="F42" s="2"/>
      <c r="G42" s="9"/>
    </row>
    <row r="43" spans="3:7" x14ac:dyDescent="0.3">
      <c r="C43" s="9"/>
      <c r="D43" s="2"/>
      <c r="E43" s="3"/>
      <c r="F43" s="2"/>
      <c r="G43" s="9"/>
    </row>
    <row r="44" spans="3:7" x14ac:dyDescent="0.3">
      <c r="C44" s="9"/>
      <c r="D44" s="2"/>
      <c r="E44" s="3"/>
      <c r="F44" s="2"/>
      <c r="G44" s="9"/>
    </row>
    <row r="45" spans="3:7" x14ac:dyDescent="0.3">
      <c r="C45" s="9"/>
      <c r="D45" s="2"/>
      <c r="E45" s="3"/>
      <c r="F45" s="2"/>
      <c r="G45" s="9"/>
    </row>
    <row r="46" spans="3:7" x14ac:dyDescent="0.3">
      <c r="C46" s="9"/>
      <c r="D46" s="2"/>
      <c r="E46" s="3"/>
      <c r="F46" s="2"/>
      <c r="G46" s="9"/>
    </row>
    <row r="47" spans="3:7" x14ac:dyDescent="0.3">
      <c r="C47" s="9"/>
      <c r="D47" s="2"/>
      <c r="E47" s="3"/>
      <c r="F47" s="2"/>
      <c r="G47" s="9"/>
    </row>
    <row r="48" spans="3:7" x14ac:dyDescent="0.3">
      <c r="C48" s="9"/>
      <c r="D48" s="2"/>
      <c r="E48" s="3"/>
      <c r="F48" s="2"/>
      <c r="G48" s="9"/>
    </row>
    <row r="49" spans="3:7" x14ac:dyDescent="0.3">
      <c r="C49" s="9"/>
      <c r="D49" s="2"/>
      <c r="E49" s="3"/>
      <c r="F49" s="2"/>
      <c r="G49" s="9"/>
    </row>
    <row r="50" spans="3:7" x14ac:dyDescent="0.3">
      <c r="C50" s="9"/>
      <c r="D50" s="2"/>
      <c r="E50" s="3"/>
      <c r="F50" s="2"/>
      <c r="G50" s="9"/>
    </row>
    <row r="51" spans="3:7" x14ac:dyDescent="0.3">
      <c r="C51" s="9"/>
      <c r="D51" s="2"/>
      <c r="E51" s="3"/>
      <c r="F51" s="2"/>
      <c r="G51" s="9"/>
    </row>
    <row r="52" spans="3:7" x14ac:dyDescent="0.3">
      <c r="C52" s="9"/>
      <c r="D52" s="2"/>
      <c r="E52" s="3"/>
      <c r="F52" s="2"/>
      <c r="G52" s="9"/>
    </row>
    <row r="53" spans="3:7" x14ac:dyDescent="0.3">
      <c r="C53" s="9"/>
      <c r="D53" s="2"/>
      <c r="E53" s="3"/>
      <c r="F53" s="2"/>
      <c r="G53" s="9"/>
    </row>
    <row r="54" spans="3:7" x14ac:dyDescent="0.3">
      <c r="C54" s="9"/>
      <c r="D54" s="2"/>
      <c r="E54" s="3"/>
      <c r="F54" s="2"/>
      <c r="G54" s="9"/>
    </row>
    <row r="55" spans="3:7" x14ac:dyDescent="0.3">
      <c r="C55" s="9"/>
      <c r="D55" s="2"/>
      <c r="E55" s="3"/>
      <c r="F55" s="2"/>
      <c r="G55" s="9"/>
    </row>
    <row r="56" spans="3:7" x14ac:dyDescent="0.3">
      <c r="C56" s="9"/>
      <c r="D56" s="2"/>
      <c r="E56" s="3"/>
      <c r="F56" s="2"/>
      <c r="G56" s="9"/>
    </row>
    <row r="57" spans="3:7" x14ac:dyDescent="0.3">
      <c r="C57" s="9"/>
      <c r="D57" s="2"/>
      <c r="E57" s="3"/>
      <c r="F57" s="2"/>
      <c r="G57" s="9"/>
    </row>
    <row r="58" spans="3:7" x14ac:dyDescent="0.3">
      <c r="C58" s="9"/>
      <c r="D58" s="2"/>
      <c r="E58" s="3"/>
      <c r="F58" s="2"/>
      <c r="G58" s="9"/>
    </row>
    <row r="59" spans="3:7" x14ac:dyDescent="0.3">
      <c r="C59" s="9"/>
      <c r="D59" s="2"/>
      <c r="E59" s="3"/>
      <c r="F59" s="2"/>
      <c r="G59" s="9"/>
    </row>
    <row r="60" spans="3:7" x14ac:dyDescent="0.3">
      <c r="C60" s="9"/>
      <c r="D60" s="2"/>
      <c r="E60" s="3"/>
      <c r="F60" s="2"/>
      <c r="G60" s="9"/>
    </row>
    <row r="61" spans="3:7" x14ac:dyDescent="0.3">
      <c r="C61" s="9"/>
      <c r="D61" s="2"/>
      <c r="E61" s="3"/>
      <c r="F61" s="2"/>
      <c r="G61" s="9"/>
    </row>
    <row r="62" spans="3:7" x14ac:dyDescent="0.3">
      <c r="C62" s="9"/>
      <c r="D62" s="2"/>
      <c r="E62" s="3"/>
      <c r="F62" s="2"/>
      <c r="G62" s="9"/>
    </row>
    <row r="63" spans="3:7" x14ac:dyDescent="0.3">
      <c r="C63" s="9"/>
      <c r="D63" s="2"/>
      <c r="E63" s="3"/>
      <c r="F63" s="2"/>
      <c r="G63" s="9"/>
    </row>
    <row r="64" spans="3:7" x14ac:dyDescent="0.3">
      <c r="C64" s="9"/>
      <c r="D64" s="2"/>
      <c r="E64" s="3"/>
      <c r="F64" s="2"/>
      <c r="G64" s="9"/>
    </row>
    <row r="65" spans="3:7" x14ac:dyDescent="0.3">
      <c r="C65" s="9"/>
      <c r="D65" s="2"/>
      <c r="E65" s="3"/>
      <c r="F65" s="2"/>
      <c r="G65" s="9"/>
    </row>
    <row r="66" spans="3:7" x14ac:dyDescent="0.3">
      <c r="C66" s="9"/>
      <c r="D66" s="2"/>
      <c r="E66" s="3"/>
      <c r="F66" s="2"/>
      <c r="G66" s="9"/>
    </row>
    <row r="67" spans="3:7" x14ac:dyDescent="0.3">
      <c r="C67" s="9"/>
      <c r="D67" s="2"/>
      <c r="E67" s="3"/>
      <c r="F67" s="2"/>
      <c r="G67" s="9"/>
    </row>
    <row r="68" spans="3:7" x14ac:dyDescent="0.3">
      <c r="C68" s="9"/>
      <c r="D68" s="2"/>
      <c r="E68" s="3"/>
      <c r="F68" s="2"/>
      <c r="G68" s="9"/>
    </row>
    <row r="69" spans="3:7" x14ac:dyDescent="0.3">
      <c r="C69" s="9"/>
      <c r="D69" s="2"/>
      <c r="E69" s="3"/>
      <c r="F69" s="2"/>
      <c r="G69" s="9"/>
    </row>
    <row r="70" spans="3:7" x14ac:dyDescent="0.3">
      <c r="C70" s="9"/>
      <c r="D70" s="2"/>
      <c r="E70" s="3"/>
      <c r="F70" s="2"/>
      <c r="G70" s="9"/>
    </row>
    <row r="71" spans="3:7" x14ac:dyDescent="0.3">
      <c r="C71" s="9"/>
      <c r="D71" s="2"/>
      <c r="E71" s="3"/>
      <c r="F71" s="2"/>
      <c r="G71" s="9"/>
    </row>
    <row r="72" spans="3:7" x14ac:dyDescent="0.3">
      <c r="C72" s="9"/>
      <c r="D72" s="2"/>
      <c r="E72" s="3"/>
      <c r="F72" s="2"/>
      <c r="G72" s="9"/>
    </row>
    <row r="73" spans="3:7" x14ac:dyDescent="0.3">
      <c r="C73" s="9"/>
      <c r="D73" s="2"/>
      <c r="E73" s="3"/>
      <c r="F73" s="2"/>
      <c r="G73" s="9"/>
    </row>
    <row r="74" spans="3:7" x14ac:dyDescent="0.3">
      <c r="C74" s="9"/>
      <c r="D74" s="2"/>
      <c r="E74" s="3"/>
      <c r="F74" s="2"/>
      <c r="G74" s="9"/>
    </row>
    <row r="75" spans="3:7" x14ac:dyDescent="0.3">
      <c r="C75" s="9"/>
      <c r="D75" s="2"/>
      <c r="E75" s="3"/>
      <c r="F75" s="2"/>
      <c r="G75" s="9"/>
    </row>
  </sheetData>
  <sheetProtection selectLockedCells="1" selectUnlockedCells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C31F3-3342-4120-AD51-9AE296BBE6D1}">
  <dimension ref="B5:L75"/>
  <sheetViews>
    <sheetView zoomScale="150" zoomScaleNormal="150" workbookViewId="0">
      <selection activeCell="B8" sqref="B8:G8"/>
    </sheetView>
  </sheetViews>
  <sheetFormatPr defaultRowHeight="14.4" x14ac:dyDescent="0.3"/>
  <cols>
    <col min="3" max="3" width="15.88671875" bestFit="1" customWidth="1"/>
    <col min="4" max="4" width="15.88671875" customWidth="1"/>
    <col min="5" max="5" width="17.5546875" bestFit="1" customWidth="1"/>
    <col min="6" max="6" width="17.6640625" bestFit="1" customWidth="1"/>
    <col min="7" max="7" width="11.6640625" bestFit="1" customWidth="1"/>
  </cols>
  <sheetData>
    <row r="5" spans="2:12" x14ac:dyDescent="0.3">
      <c r="K5" t="s">
        <v>3</v>
      </c>
      <c r="L5" s="1">
        <v>0.08</v>
      </c>
    </row>
    <row r="6" spans="2:12" x14ac:dyDescent="0.3">
      <c r="K6" t="s">
        <v>5</v>
      </c>
      <c r="L6">
        <v>811.05577153654701</v>
      </c>
    </row>
    <row r="7" spans="2:12" x14ac:dyDescent="0.3">
      <c r="K7" t="s">
        <v>23</v>
      </c>
      <c r="L7">
        <v>12</v>
      </c>
    </row>
    <row r="8" spans="2:12" x14ac:dyDescent="0.3">
      <c r="B8" t="s">
        <v>22</v>
      </c>
      <c r="C8" t="s">
        <v>17</v>
      </c>
      <c r="D8" t="s">
        <v>21</v>
      </c>
      <c r="E8" t="s">
        <v>18</v>
      </c>
      <c r="F8" t="s">
        <v>19</v>
      </c>
      <c r="G8" t="s">
        <v>20</v>
      </c>
    </row>
    <row r="9" spans="2:12" x14ac:dyDescent="0.3">
      <c r="B9">
        <v>1</v>
      </c>
      <c r="C9" s="3">
        <v>40000</v>
      </c>
      <c r="D9" s="2">
        <f>$L$6</f>
        <v>811.05577153654701</v>
      </c>
      <c r="E9" s="3">
        <f>C9*$L$5/$L$7</f>
        <v>266.66666666666669</v>
      </c>
      <c r="F9" s="2">
        <f>D9-E9</f>
        <v>544.38910486988038</v>
      </c>
      <c r="G9" s="9">
        <f>C9-F9</f>
        <v>39455.610895130121</v>
      </c>
    </row>
    <row r="10" spans="2:12" x14ac:dyDescent="0.3">
      <c r="B10">
        <f>B9+1</f>
        <v>2</v>
      </c>
      <c r="C10" s="9">
        <f>G9</f>
        <v>39455.610895130121</v>
      </c>
      <c r="D10" s="2">
        <f t="shared" ref="D10:D68" si="0">$L$6</f>
        <v>811.05577153654701</v>
      </c>
      <c r="E10" s="3">
        <f t="shared" ref="E10:E68" si="1">C10*$L$5/$L$7</f>
        <v>263.03740596753414</v>
      </c>
      <c r="F10" s="2">
        <f>D10-E10</f>
        <v>548.01836556901287</v>
      </c>
      <c r="G10" s="9">
        <f>C10-F10</f>
        <v>38907.592529561109</v>
      </c>
    </row>
    <row r="11" spans="2:12" x14ac:dyDescent="0.3">
      <c r="B11">
        <f t="shared" ref="B11:B68" si="2">B10+1</f>
        <v>3</v>
      </c>
      <c r="C11" s="9">
        <f t="shared" ref="C11:C68" si="3">G10</f>
        <v>38907.592529561109</v>
      </c>
      <c r="D11" s="2">
        <f t="shared" si="0"/>
        <v>811.05577153654701</v>
      </c>
      <c r="E11" s="3">
        <f t="shared" si="1"/>
        <v>259.38395019707406</v>
      </c>
      <c r="F11" s="2">
        <f t="shared" ref="F11:F68" si="4">D11-E11</f>
        <v>551.6718213394729</v>
      </c>
      <c r="G11" s="9">
        <f t="shared" ref="G11:G68" si="5">C11-F11</f>
        <v>38355.920708221638</v>
      </c>
    </row>
    <row r="12" spans="2:12" x14ac:dyDescent="0.3">
      <c r="B12">
        <f t="shared" si="2"/>
        <v>4</v>
      </c>
      <c r="C12" s="9">
        <f t="shared" si="3"/>
        <v>38355.920708221638</v>
      </c>
      <c r="D12" s="2">
        <f t="shared" si="0"/>
        <v>811.05577153654701</v>
      </c>
      <c r="E12" s="3">
        <f t="shared" si="1"/>
        <v>255.70613805481094</v>
      </c>
      <c r="F12" s="2">
        <f t="shared" si="4"/>
        <v>555.34963348173608</v>
      </c>
      <c r="G12" s="9">
        <f t="shared" si="5"/>
        <v>37800.571074739899</v>
      </c>
    </row>
    <row r="13" spans="2:12" x14ac:dyDescent="0.3">
      <c r="B13">
        <f t="shared" si="2"/>
        <v>5</v>
      </c>
      <c r="C13" s="9">
        <f t="shared" si="3"/>
        <v>37800.571074739899</v>
      </c>
      <c r="D13" s="2">
        <f t="shared" si="0"/>
        <v>811.05577153654701</v>
      </c>
      <c r="E13" s="3">
        <f t="shared" si="1"/>
        <v>252.00380716493268</v>
      </c>
      <c r="F13" s="2">
        <f t="shared" si="4"/>
        <v>559.0519643716143</v>
      </c>
      <c r="G13" s="9">
        <f t="shared" si="5"/>
        <v>37241.519110368288</v>
      </c>
    </row>
    <row r="14" spans="2:12" x14ac:dyDescent="0.3">
      <c r="B14">
        <f t="shared" si="2"/>
        <v>6</v>
      </c>
      <c r="C14" s="9">
        <f t="shared" si="3"/>
        <v>37241.519110368288</v>
      </c>
      <c r="D14" s="2">
        <f t="shared" si="0"/>
        <v>811.05577153654701</v>
      </c>
      <c r="E14" s="3">
        <f t="shared" si="1"/>
        <v>248.27679406912193</v>
      </c>
      <c r="F14" s="2">
        <f t="shared" si="4"/>
        <v>562.77897746742508</v>
      </c>
      <c r="G14" s="9">
        <f t="shared" si="5"/>
        <v>36678.740132900864</v>
      </c>
    </row>
    <row r="15" spans="2:12" x14ac:dyDescent="0.3">
      <c r="B15">
        <f t="shared" si="2"/>
        <v>7</v>
      </c>
      <c r="C15" s="9">
        <f t="shared" si="3"/>
        <v>36678.740132900864</v>
      </c>
      <c r="D15" s="2">
        <f t="shared" si="0"/>
        <v>811.05577153654701</v>
      </c>
      <c r="E15" s="3">
        <f t="shared" si="1"/>
        <v>244.52493421933912</v>
      </c>
      <c r="F15" s="2">
        <f t="shared" si="4"/>
        <v>566.5308373172079</v>
      </c>
      <c r="G15" s="9">
        <f t="shared" si="5"/>
        <v>36112.209295583656</v>
      </c>
    </row>
    <row r="16" spans="2:12" x14ac:dyDescent="0.3">
      <c r="B16">
        <f t="shared" si="2"/>
        <v>8</v>
      </c>
      <c r="C16" s="9">
        <f t="shared" si="3"/>
        <v>36112.209295583656</v>
      </c>
      <c r="D16" s="2">
        <f t="shared" si="0"/>
        <v>811.05577153654701</v>
      </c>
      <c r="E16" s="3">
        <f t="shared" si="1"/>
        <v>240.74806197055773</v>
      </c>
      <c r="F16" s="2">
        <f t="shared" si="4"/>
        <v>570.30770956598928</v>
      </c>
      <c r="G16" s="9">
        <f t="shared" si="5"/>
        <v>35541.901586017666</v>
      </c>
    </row>
    <row r="17" spans="2:7" x14ac:dyDescent="0.3">
      <c r="B17">
        <f t="shared" si="2"/>
        <v>9</v>
      </c>
      <c r="C17" s="9">
        <f t="shared" si="3"/>
        <v>35541.901586017666</v>
      </c>
      <c r="D17" s="2">
        <f t="shared" si="0"/>
        <v>811.05577153654701</v>
      </c>
      <c r="E17" s="3">
        <f t="shared" si="1"/>
        <v>236.9460105734511</v>
      </c>
      <c r="F17" s="2">
        <f t="shared" si="4"/>
        <v>574.10976096309594</v>
      </c>
      <c r="G17" s="9">
        <f t="shared" si="5"/>
        <v>34967.79182505457</v>
      </c>
    </row>
    <row r="18" spans="2:7" x14ac:dyDescent="0.3">
      <c r="B18">
        <f t="shared" si="2"/>
        <v>10</v>
      </c>
      <c r="C18" s="9">
        <f t="shared" si="3"/>
        <v>34967.79182505457</v>
      </c>
      <c r="D18" s="2">
        <f t="shared" si="0"/>
        <v>811.05577153654701</v>
      </c>
      <c r="E18" s="3">
        <f t="shared" si="1"/>
        <v>233.11861216703048</v>
      </c>
      <c r="F18" s="2">
        <f t="shared" si="4"/>
        <v>577.93715936951651</v>
      </c>
      <c r="G18" s="9">
        <f t="shared" si="5"/>
        <v>34389.854665685052</v>
      </c>
    </row>
    <row r="19" spans="2:7" x14ac:dyDescent="0.3">
      <c r="B19">
        <f t="shared" si="2"/>
        <v>11</v>
      </c>
      <c r="C19" s="9">
        <f t="shared" si="3"/>
        <v>34389.854665685052</v>
      </c>
      <c r="D19" s="2">
        <f t="shared" si="0"/>
        <v>811.05577153654701</v>
      </c>
      <c r="E19" s="3">
        <f t="shared" si="1"/>
        <v>229.2656977712337</v>
      </c>
      <c r="F19" s="2">
        <f t="shared" si="4"/>
        <v>581.79007376531331</v>
      </c>
      <c r="G19" s="9">
        <f t="shared" si="5"/>
        <v>33808.064591919741</v>
      </c>
    </row>
    <row r="20" spans="2:7" x14ac:dyDescent="0.3">
      <c r="B20">
        <f t="shared" si="2"/>
        <v>12</v>
      </c>
      <c r="C20" s="9">
        <f t="shared" si="3"/>
        <v>33808.064591919741</v>
      </c>
      <c r="D20" s="2">
        <f t="shared" si="0"/>
        <v>811.05577153654701</v>
      </c>
      <c r="E20" s="3">
        <f t="shared" si="1"/>
        <v>225.38709727946494</v>
      </c>
      <c r="F20" s="2">
        <f t="shared" si="4"/>
        <v>585.6686742570821</v>
      </c>
      <c r="G20" s="9">
        <f t="shared" si="5"/>
        <v>33222.395917662659</v>
      </c>
    </row>
    <row r="21" spans="2:7" x14ac:dyDescent="0.3">
      <c r="B21">
        <f t="shared" si="2"/>
        <v>13</v>
      </c>
      <c r="C21" s="9">
        <f t="shared" si="3"/>
        <v>33222.395917662659</v>
      </c>
      <c r="D21" s="2">
        <f t="shared" si="0"/>
        <v>811.05577153654701</v>
      </c>
      <c r="E21" s="3">
        <f t="shared" si="1"/>
        <v>221.4826394510844</v>
      </c>
      <c r="F21" s="2">
        <f t="shared" si="4"/>
        <v>589.57313208546259</v>
      </c>
      <c r="G21" s="9">
        <f t="shared" si="5"/>
        <v>32632.822785577198</v>
      </c>
    </row>
    <row r="22" spans="2:7" x14ac:dyDescent="0.3">
      <c r="B22">
        <f t="shared" si="2"/>
        <v>14</v>
      </c>
      <c r="C22" s="9">
        <f t="shared" si="3"/>
        <v>32632.822785577198</v>
      </c>
      <c r="D22" s="2">
        <f t="shared" si="0"/>
        <v>811.05577153654701</v>
      </c>
      <c r="E22" s="3">
        <f t="shared" si="1"/>
        <v>217.552151903848</v>
      </c>
      <c r="F22" s="2">
        <f t="shared" si="4"/>
        <v>593.50361963269904</v>
      </c>
      <c r="G22" s="9">
        <f t="shared" si="5"/>
        <v>32039.3191659445</v>
      </c>
    </row>
    <row r="23" spans="2:7" x14ac:dyDescent="0.3">
      <c r="B23">
        <f t="shared" si="2"/>
        <v>15</v>
      </c>
      <c r="C23" s="9">
        <f t="shared" si="3"/>
        <v>32039.3191659445</v>
      </c>
      <c r="D23" s="2">
        <f t="shared" si="0"/>
        <v>811.05577153654701</v>
      </c>
      <c r="E23" s="3">
        <f t="shared" si="1"/>
        <v>213.59546110629665</v>
      </c>
      <c r="F23" s="2">
        <f t="shared" si="4"/>
        <v>597.46031043025039</v>
      </c>
      <c r="G23" s="9">
        <f t="shared" si="5"/>
        <v>31441.858855514249</v>
      </c>
    </row>
    <row r="24" spans="2:7" x14ac:dyDescent="0.3">
      <c r="B24">
        <f t="shared" si="2"/>
        <v>16</v>
      </c>
      <c r="C24" s="9">
        <f t="shared" si="3"/>
        <v>31441.858855514249</v>
      </c>
      <c r="D24" s="2">
        <f t="shared" si="0"/>
        <v>811.05577153654701</v>
      </c>
      <c r="E24" s="3">
        <f t="shared" si="1"/>
        <v>209.61239237009499</v>
      </c>
      <c r="F24" s="2">
        <f t="shared" si="4"/>
        <v>601.44337916645202</v>
      </c>
      <c r="G24" s="9">
        <f t="shared" si="5"/>
        <v>30840.415476347796</v>
      </c>
    </row>
    <row r="25" spans="2:7" x14ac:dyDescent="0.3">
      <c r="B25">
        <f t="shared" si="2"/>
        <v>17</v>
      </c>
      <c r="C25" s="9">
        <f t="shared" si="3"/>
        <v>30840.415476347796</v>
      </c>
      <c r="D25" s="2">
        <f t="shared" si="0"/>
        <v>811.05577153654701</v>
      </c>
      <c r="E25" s="3">
        <f t="shared" si="1"/>
        <v>205.60276984231862</v>
      </c>
      <c r="F25" s="2">
        <f t="shared" si="4"/>
        <v>605.45300169422842</v>
      </c>
      <c r="G25" s="9">
        <f t="shared" si="5"/>
        <v>30234.962474653566</v>
      </c>
    </row>
    <row r="26" spans="2:7" x14ac:dyDescent="0.3">
      <c r="B26">
        <f t="shared" si="2"/>
        <v>18</v>
      </c>
      <c r="C26" s="9">
        <f t="shared" si="3"/>
        <v>30234.962474653566</v>
      </c>
      <c r="D26" s="2">
        <f t="shared" si="0"/>
        <v>811.05577153654701</v>
      </c>
      <c r="E26" s="3">
        <f t="shared" si="1"/>
        <v>201.56641649769043</v>
      </c>
      <c r="F26" s="2">
        <f t="shared" si="4"/>
        <v>609.48935503885662</v>
      </c>
      <c r="G26" s="9">
        <f t="shared" si="5"/>
        <v>29625.473119614711</v>
      </c>
    </row>
    <row r="27" spans="2:7" x14ac:dyDescent="0.3">
      <c r="B27">
        <f t="shared" si="2"/>
        <v>19</v>
      </c>
      <c r="C27" s="9">
        <f t="shared" si="3"/>
        <v>29625.473119614711</v>
      </c>
      <c r="D27" s="2">
        <f t="shared" si="0"/>
        <v>811.05577153654701</v>
      </c>
      <c r="E27" s="3">
        <f t="shared" si="1"/>
        <v>197.50315413076476</v>
      </c>
      <c r="F27" s="2">
        <f t="shared" si="4"/>
        <v>613.55261740578226</v>
      </c>
      <c r="G27" s="9">
        <f t="shared" si="5"/>
        <v>29011.92050220893</v>
      </c>
    </row>
    <row r="28" spans="2:7" x14ac:dyDescent="0.3">
      <c r="B28">
        <f t="shared" si="2"/>
        <v>20</v>
      </c>
      <c r="C28" s="9">
        <f t="shared" si="3"/>
        <v>29011.92050220893</v>
      </c>
      <c r="D28" s="2">
        <f t="shared" si="0"/>
        <v>811.05577153654701</v>
      </c>
      <c r="E28" s="3">
        <f t="shared" si="1"/>
        <v>193.41280334805955</v>
      </c>
      <c r="F28" s="2">
        <f t="shared" si="4"/>
        <v>617.64296818848743</v>
      </c>
      <c r="G28" s="9">
        <f t="shared" si="5"/>
        <v>28394.277534020443</v>
      </c>
    </row>
    <row r="29" spans="2:7" x14ac:dyDescent="0.3">
      <c r="B29">
        <f t="shared" si="2"/>
        <v>21</v>
      </c>
      <c r="C29" s="9">
        <f t="shared" si="3"/>
        <v>28394.277534020443</v>
      </c>
      <c r="D29" s="2">
        <f t="shared" si="0"/>
        <v>811.05577153654701</v>
      </c>
      <c r="E29" s="3">
        <f t="shared" si="1"/>
        <v>189.29518356013628</v>
      </c>
      <c r="F29" s="2">
        <f t="shared" si="4"/>
        <v>621.76058797641076</v>
      </c>
      <c r="G29" s="9">
        <f t="shared" si="5"/>
        <v>27772.51694604403</v>
      </c>
    </row>
    <row r="30" spans="2:7" x14ac:dyDescent="0.3">
      <c r="B30">
        <f t="shared" si="2"/>
        <v>22</v>
      </c>
      <c r="C30" s="9">
        <f t="shared" si="3"/>
        <v>27772.51694604403</v>
      </c>
      <c r="D30" s="2">
        <f t="shared" si="0"/>
        <v>811.05577153654701</v>
      </c>
      <c r="E30" s="3">
        <f t="shared" si="1"/>
        <v>185.15011297362688</v>
      </c>
      <c r="F30" s="2">
        <f t="shared" si="4"/>
        <v>625.90565856292017</v>
      </c>
      <c r="G30" s="9">
        <f t="shared" si="5"/>
        <v>27146.611287481112</v>
      </c>
    </row>
    <row r="31" spans="2:7" x14ac:dyDescent="0.3">
      <c r="B31">
        <f t="shared" si="2"/>
        <v>23</v>
      </c>
      <c r="C31" s="9">
        <f t="shared" si="3"/>
        <v>27146.611287481112</v>
      </c>
      <c r="D31" s="2">
        <f t="shared" si="0"/>
        <v>811.05577153654701</v>
      </c>
      <c r="E31" s="3">
        <f t="shared" si="1"/>
        <v>180.97740858320742</v>
      </c>
      <c r="F31" s="2">
        <f t="shared" si="4"/>
        <v>630.07836295333959</v>
      </c>
      <c r="G31" s="9">
        <f t="shared" si="5"/>
        <v>26516.532924527772</v>
      </c>
    </row>
    <row r="32" spans="2:7" x14ac:dyDescent="0.3">
      <c r="B32">
        <f t="shared" si="2"/>
        <v>24</v>
      </c>
      <c r="C32" s="9">
        <f t="shared" si="3"/>
        <v>26516.532924527772</v>
      </c>
      <c r="D32" s="2">
        <f t="shared" si="0"/>
        <v>811.05577153654701</v>
      </c>
      <c r="E32" s="3">
        <f t="shared" si="1"/>
        <v>176.7768861635185</v>
      </c>
      <c r="F32" s="2">
        <f t="shared" si="4"/>
        <v>634.27888537302852</v>
      </c>
      <c r="G32" s="9">
        <f t="shared" si="5"/>
        <v>25882.254039154745</v>
      </c>
    </row>
    <row r="33" spans="2:7" x14ac:dyDescent="0.3">
      <c r="B33">
        <f t="shared" si="2"/>
        <v>25</v>
      </c>
      <c r="C33" s="9">
        <f t="shared" si="3"/>
        <v>25882.254039154745</v>
      </c>
      <c r="D33" s="2">
        <f t="shared" si="0"/>
        <v>811.05577153654701</v>
      </c>
      <c r="E33" s="3">
        <f t="shared" si="1"/>
        <v>172.54836026103166</v>
      </c>
      <c r="F33" s="2">
        <f t="shared" si="4"/>
        <v>638.50741127551532</v>
      </c>
      <c r="G33" s="9">
        <f t="shared" si="5"/>
        <v>25243.746627879231</v>
      </c>
    </row>
    <row r="34" spans="2:7" x14ac:dyDescent="0.3">
      <c r="B34">
        <f t="shared" si="2"/>
        <v>26</v>
      </c>
      <c r="C34" s="9">
        <f t="shared" si="3"/>
        <v>25243.746627879231</v>
      </c>
      <c r="D34" s="2">
        <f t="shared" si="0"/>
        <v>811.05577153654701</v>
      </c>
      <c r="E34" s="3">
        <f t="shared" si="1"/>
        <v>168.29164418586154</v>
      </c>
      <c r="F34" s="2">
        <f t="shared" si="4"/>
        <v>642.7641273506855</v>
      </c>
      <c r="G34" s="9">
        <f t="shared" si="5"/>
        <v>24600.982500528546</v>
      </c>
    </row>
    <row r="35" spans="2:7" x14ac:dyDescent="0.3">
      <c r="B35">
        <f t="shared" si="2"/>
        <v>27</v>
      </c>
      <c r="C35" s="9">
        <f t="shared" si="3"/>
        <v>24600.982500528546</v>
      </c>
      <c r="D35" s="2">
        <f t="shared" si="0"/>
        <v>811.05577153654701</v>
      </c>
      <c r="E35" s="3">
        <f t="shared" si="1"/>
        <v>164.00655000352364</v>
      </c>
      <c r="F35" s="2">
        <f t="shared" si="4"/>
        <v>647.04922153302334</v>
      </c>
      <c r="G35" s="9">
        <f t="shared" si="5"/>
        <v>23953.933278995522</v>
      </c>
    </row>
    <row r="36" spans="2:7" x14ac:dyDescent="0.3">
      <c r="B36">
        <f t="shared" si="2"/>
        <v>28</v>
      </c>
      <c r="C36" s="9">
        <f t="shared" si="3"/>
        <v>23953.933278995522</v>
      </c>
      <c r="D36" s="2">
        <f t="shared" si="0"/>
        <v>811.05577153654701</v>
      </c>
      <c r="E36" s="3">
        <f t="shared" si="1"/>
        <v>159.69288852663684</v>
      </c>
      <c r="F36" s="2">
        <f t="shared" si="4"/>
        <v>651.36288300991021</v>
      </c>
      <c r="G36" s="9">
        <f t="shared" si="5"/>
        <v>23302.570395985611</v>
      </c>
    </row>
    <row r="37" spans="2:7" x14ac:dyDescent="0.3">
      <c r="B37">
        <f t="shared" si="2"/>
        <v>29</v>
      </c>
      <c r="C37" s="9">
        <f t="shared" si="3"/>
        <v>23302.570395985611</v>
      </c>
      <c r="D37" s="2">
        <f t="shared" si="0"/>
        <v>811.05577153654701</v>
      </c>
      <c r="E37" s="3">
        <f t="shared" si="1"/>
        <v>155.35046930657074</v>
      </c>
      <c r="F37" s="2">
        <f t="shared" si="4"/>
        <v>655.70530222997627</v>
      </c>
      <c r="G37" s="9">
        <f t="shared" si="5"/>
        <v>22646.865093755634</v>
      </c>
    </row>
    <row r="38" spans="2:7" x14ac:dyDescent="0.3">
      <c r="B38">
        <f t="shared" si="2"/>
        <v>30</v>
      </c>
      <c r="C38" s="9">
        <f t="shared" si="3"/>
        <v>22646.865093755634</v>
      </c>
      <c r="D38" s="2">
        <f t="shared" si="0"/>
        <v>811.05577153654701</v>
      </c>
      <c r="E38" s="3">
        <f t="shared" si="1"/>
        <v>150.97910062503755</v>
      </c>
      <c r="F38" s="2">
        <f t="shared" si="4"/>
        <v>660.0766709115095</v>
      </c>
      <c r="G38" s="9">
        <f t="shared" si="5"/>
        <v>21986.788422844125</v>
      </c>
    </row>
    <row r="39" spans="2:7" x14ac:dyDescent="0.3">
      <c r="B39">
        <f t="shared" si="2"/>
        <v>31</v>
      </c>
      <c r="C39" s="9">
        <f t="shared" si="3"/>
        <v>21986.788422844125</v>
      </c>
      <c r="D39" s="2">
        <f t="shared" si="0"/>
        <v>811.05577153654701</v>
      </c>
      <c r="E39" s="3">
        <f t="shared" si="1"/>
        <v>146.5785894856275</v>
      </c>
      <c r="F39" s="2">
        <f t="shared" si="4"/>
        <v>664.47718205091951</v>
      </c>
      <c r="G39" s="9">
        <f t="shared" si="5"/>
        <v>21322.311240793206</v>
      </c>
    </row>
    <row r="40" spans="2:7" x14ac:dyDescent="0.3">
      <c r="B40">
        <f t="shared" si="2"/>
        <v>32</v>
      </c>
      <c r="C40" s="9">
        <f t="shared" si="3"/>
        <v>21322.311240793206</v>
      </c>
      <c r="D40" s="2">
        <f t="shared" si="0"/>
        <v>811.05577153654701</v>
      </c>
      <c r="E40" s="3">
        <f t="shared" si="1"/>
        <v>142.14874160528805</v>
      </c>
      <c r="F40" s="2">
        <f t="shared" si="4"/>
        <v>668.90702993125899</v>
      </c>
      <c r="G40" s="9">
        <f t="shared" si="5"/>
        <v>20653.404210861947</v>
      </c>
    </row>
    <row r="41" spans="2:7" x14ac:dyDescent="0.3">
      <c r="B41">
        <f t="shared" si="2"/>
        <v>33</v>
      </c>
      <c r="C41" s="9">
        <f t="shared" si="3"/>
        <v>20653.404210861947</v>
      </c>
      <c r="D41" s="2">
        <f t="shared" si="0"/>
        <v>811.05577153654701</v>
      </c>
      <c r="E41" s="3">
        <f t="shared" si="1"/>
        <v>137.68936140574633</v>
      </c>
      <c r="F41" s="2">
        <f t="shared" si="4"/>
        <v>673.36641013080066</v>
      </c>
      <c r="G41" s="9">
        <f t="shared" si="5"/>
        <v>19980.037800731145</v>
      </c>
    </row>
    <row r="42" spans="2:7" x14ac:dyDescent="0.3">
      <c r="B42">
        <f t="shared" si="2"/>
        <v>34</v>
      </c>
      <c r="C42" s="9">
        <f t="shared" si="3"/>
        <v>19980.037800731145</v>
      </c>
      <c r="D42" s="2">
        <f t="shared" si="0"/>
        <v>811.05577153654701</v>
      </c>
      <c r="E42" s="3">
        <f t="shared" si="1"/>
        <v>133.2002520048743</v>
      </c>
      <c r="F42" s="2">
        <f t="shared" si="4"/>
        <v>677.85551953167271</v>
      </c>
      <c r="G42" s="9">
        <f t="shared" si="5"/>
        <v>19302.182281199472</v>
      </c>
    </row>
    <row r="43" spans="2:7" x14ac:dyDescent="0.3">
      <c r="B43">
        <f t="shared" si="2"/>
        <v>35</v>
      </c>
      <c r="C43" s="9">
        <f t="shared" si="3"/>
        <v>19302.182281199472</v>
      </c>
      <c r="D43" s="2">
        <f t="shared" si="0"/>
        <v>811.05577153654701</v>
      </c>
      <c r="E43" s="3">
        <f t="shared" si="1"/>
        <v>128.68121520799647</v>
      </c>
      <c r="F43" s="2">
        <f t="shared" si="4"/>
        <v>682.37455632855051</v>
      </c>
      <c r="G43" s="9">
        <f t="shared" si="5"/>
        <v>18619.80772487092</v>
      </c>
    </row>
    <row r="44" spans="2:7" x14ac:dyDescent="0.3">
      <c r="B44">
        <f t="shared" si="2"/>
        <v>36</v>
      </c>
      <c r="C44" s="9">
        <f t="shared" si="3"/>
        <v>18619.80772487092</v>
      </c>
      <c r="D44" s="2">
        <f t="shared" si="0"/>
        <v>811.05577153654701</v>
      </c>
      <c r="E44" s="3">
        <f t="shared" si="1"/>
        <v>124.13205149913948</v>
      </c>
      <c r="F44" s="2">
        <f t="shared" si="4"/>
        <v>686.92372003740752</v>
      </c>
      <c r="G44" s="9">
        <f t="shared" si="5"/>
        <v>17932.884004833511</v>
      </c>
    </row>
    <row r="45" spans="2:7" x14ac:dyDescent="0.3">
      <c r="B45">
        <f t="shared" si="2"/>
        <v>37</v>
      </c>
      <c r="C45" s="9">
        <f t="shared" si="3"/>
        <v>17932.884004833511</v>
      </c>
      <c r="D45" s="2">
        <f t="shared" si="0"/>
        <v>811.05577153654701</v>
      </c>
      <c r="E45" s="3">
        <f t="shared" si="1"/>
        <v>119.55256003222341</v>
      </c>
      <c r="F45" s="2">
        <f t="shared" si="4"/>
        <v>691.50321150432364</v>
      </c>
      <c r="G45" s="9">
        <f t="shared" si="5"/>
        <v>17241.380793329186</v>
      </c>
    </row>
    <row r="46" spans="2:7" x14ac:dyDescent="0.3">
      <c r="B46">
        <f t="shared" si="2"/>
        <v>38</v>
      </c>
      <c r="C46" s="9">
        <f t="shared" si="3"/>
        <v>17241.380793329186</v>
      </c>
      <c r="D46" s="2">
        <f t="shared" si="0"/>
        <v>811.05577153654701</v>
      </c>
      <c r="E46" s="3">
        <f t="shared" si="1"/>
        <v>114.94253862219459</v>
      </c>
      <c r="F46" s="2">
        <f t="shared" si="4"/>
        <v>696.11323291435247</v>
      </c>
      <c r="G46" s="9">
        <f t="shared" si="5"/>
        <v>16545.267560414835</v>
      </c>
    </row>
    <row r="47" spans="2:7" x14ac:dyDescent="0.3">
      <c r="B47">
        <f t="shared" si="2"/>
        <v>39</v>
      </c>
      <c r="C47" s="9">
        <f t="shared" si="3"/>
        <v>16545.267560414835</v>
      </c>
      <c r="D47" s="2">
        <f t="shared" si="0"/>
        <v>811.05577153654701</v>
      </c>
      <c r="E47" s="3">
        <f t="shared" si="1"/>
        <v>110.30178373609891</v>
      </c>
      <c r="F47" s="2">
        <f t="shared" si="4"/>
        <v>700.75398780044816</v>
      </c>
      <c r="G47" s="9">
        <f t="shared" si="5"/>
        <v>15844.513572614387</v>
      </c>
    </row>
    <row r="48" spans="2:7" x14ac:dyDescent="0.3">
      <c r="B48">
        <f t="shared" si="2"/>
        <v>40</v>
      </c>
      <c r="C48" s="9">
        <f t="shared" si="3"/>
        <v>15844.513572614387</v>
      </c>
      <c r="D48" s="2">
        <f t="shared" si="0"/>
        <v>811.05577153654701</v>
      </c>
      <c r="E48" s="3">
        <f t="shared" si="1"/>
        <v>105.63009048409593</v>
      </c>
      <c r="F48" s="2">
        <f t="shared" si="4"/>
        <v>705.42568105245107</v>
      </c>
      <c r="G48" s="9">
        <f t="shared" si="5"/>
        <v>15139.087891561936</v>
      </c>
    </row>
    <row r="49" spans="2:7" x14ac:dyDescent="0.3">
      <c r="B49">
        <f t="shared" si="2"/>
        <v>41</v>
      </c>
      <c r="C49" s="9">
        <f t="shared" si="3"/>
        <v>15139.087891561936</v>
      </c>
      <c r="D49" s="2">
        <f t="shared" si="0"/>
        <v>811.05577153654701</v>
      </c>
      <c r="E49" s="3">
        <f t="shared" si="1"/>
        <v>100.92725261041291</v>
      </c>
      <c r="F49" s="2">
        <f t="shared" si="4"/>
        <v>710.12851892613412</v>
      </c>
      <c r="G49" s="9">
        <f t="shared" si="5"/>
        <v>14428.959372635802</v>
      </c>
    </row>
    <row r="50" spans="2:7" x14ac:dyDescent="0.3">
      <c r="B50">
        <f t="shared" si="2"/>
        <v>42</v>
      </c>
      <c r="C50" s="9">
        <f t="shared" si="3"/>
        <v>14428.959372635802</v>
      </c>
      <c r="D50" s="2">
        <f t="shared" si="0"/>
        <v>811.05577153654701</v>
      </c>
      <c r="E50" s="3">
        <f t="shared" si="1"/>
        <v>96.193062484238681</v>
      </c>
      <c r="F50" s="2">
        <f t="shared" si="4"/>
        <v>714.86270905230833</v>
      </c>
      <c r="G50" s="9">
        <f t="shared" si="5"/>
        <v>13714.096663583494</v>
      </c>
    </row>
    <row r="51" spans="2:7" x14ac:dyDescent="0.3">
      <c r="B51">
        <f t="shared" si="2"/>
        <v>43</v>
      </c>
      <c r="C51" s="9">
        <f t="shared" si="3"/>
        <v>13714.096663583494</v>
      </c>
      <c r="D51" s="2">
        <f t="shared" si="0"/>
        <v>811.05577153654701</v>
      </c>
      <c r="E51" s="3">
        <f t="shared" si="1"/>
        <v>91.427311090556614</v>
      </c>
      <c r="F51" s="2">
        <f t="shared" si="4"/>
        <v>719.62846044599041</v>
      </c>
      <c r="G51" s="9">
        <f t="shared" si="5"/>
        <v>12994.468203137503</v>
      </c>
    </row>
    <row r="52" spans="2:7" x14ac:dyDescent="0.3">
      <c r="B52">
        <f t="shared" si="2"/>
        <v>44</v>
      </c>
      <c r="C52" s="9">
        <f t="shared" si="3"/>
        <v>12994.468203137503</v>
      </c>
      <c r="D52" s="2">
        <f t="shared" si="0"/>
        <v>811.05577153654701</v>
      </c>
      <c r="E52" s="3">
        <f t="shared" si="1"/>
        <v>86.629788020916692</v>
      </c>
      <c r="F52" s="2">
        <f t="shared" si="4"/>
        <v>724.42598351563038</v>
      </c>
      <c r="G52" s="9">
        <f t="shared" si="5"/>
        <v>12270.042219621873</v>
      </c>
    </row>
    <row r="53" spans="2:7" x14ac:dyDescent="0.3">
      <c r="B53">
        <f t="shared" si="2"/>
        <v>45</v>
      </c>
      <c r="C53" s="9">
        <f t="shared" si="3"/>
        <v>12270.042219621873</v>
      </c>
      <c r="D53" s="2">
        <f t="shared" si="0"/>
        <v>811.05577153654701</v>
      </c>
      <c r="E53" s="3">
        <f t="shared" si="1"/>
        <v>81.800281464145826</v>
      </c>
      <c r="F53" s="2">
        <f t="shared" si="4"/>
        <v>729.25549007240124</v>
      </c>
      <c r="G53" s="9">
        <f t="shared" si="5"/>
        <v>11540.786729549473</v>
      </c>
    </row>
    <row r="54" spans="2:7" x14ac:dyDescent="0.3">
      <c r="B54">
        <f t="shared" si="2"/>
        <v>46</v>
      </c>
      <c r="C54" s="9">
        <f t="shared" si="3"/>
        <v>11540.786729549473</v>
      </c>
      <c r="D54" s="2">
        <f t="shared" si="0"/>
        <v>811.05577153654701</v>
      </c>
      <c r="E54" s="3">
        <f t="shared" si="1"/>
        <v>76.938578196996488</v>
      </c>
      <c r="F54" s="2">
        <f t="shared" si="4"/>
        <v>734.11719333955057</v>
      </c>
      <c r="G54" s="9">
        <f t="shared" si="5"/>
        <v>10806.669536209922</v>
      </c>
    </row>
    <row r="55" spans="2:7" x14ac:dyDescent="0.3">
      <c r="B55">
        <f t="shared" si="2"/>
        <v>47</v>
      </c>
      <c r="C55" s="9">
        <f t="shared" si="3"/>
        <v>10806.669536209922</v>
      </c>
      <c r="D55" s="2">
        <f t="shared" si="0"/>
        <v>811.05577153654701</v>
      </c>
      <c r="E55" s="3">
        <f t="shared" si="1"/>
        <v>72.044463574732816</v>
      </c>
      <c r="F55" s="2">
        <f t="shared" si="4"/>
        <v>739.01130796181417</v>
      </c>
      <c r="G55" s="9">
        <f t="shared" si="5"/>
        <v>10067.658228248107</v>
      </c>
    </row>
    <row r="56" spans="2:7" x14ac:dyDescent="0.3">
      <c r="B56">
        <f t="shared" si="2"/>
        <v>48</v>
      </c>
      <c r="C56" s="9">
        <f t="shared" si="3"/>
        <v>10067.658228248107</v>
      </c>
      <c r="D56" s="2">
        <f t="shared" si="0"/>
        <v>811.05577153654701</v>
      </c>
      <c r="E56" s="3">
        <f t="shared" si="1"/>
        <v>67.117721521654047</v>
      </c>
      <c r="F56" s="2">
        <f t="shared" si="4"/>
        <v>743.93805001489295</v>
      </c>
      <c r="G56" s="9">
        <f t="shared" si="5"/>
        <v>9323.720178233214</v>
      </c>
    </row>
    <row r="57" spans="2:7" x14ac:dyDescent="0.3">
      <c r="B57">
        <f t="shared" si="2"/>
        <v>49</v>
      </c>
      <c r="C57" s="9">
        <f t="shared" si="3"/>
        <v>9323.720178233214</v>
      </c>
      <c r="D57" s="2">
        <f t="shared" si="0"/>
        <v>811.05577153654701</v>
      </c>
      <c r="E57" s="3">
        <f t="shared" si="1"/>
        <v>62.158134521554757</v>
      </c>
      <c r="F57" s="2">
        <f t="shared" si="4"/>
        <v>748.89763701499226</v>
      </c>
      <c r="G57" s="9">
        <f t="shared" si="5"/>
        <v>8574.8225412182219</v>
      </c>
    </row>
    <row r="58" spans="2:7" x14ac:dyDescent="0.3">
      <c r="B58">
        <f t="shared" si="2"/>
        <v>50</v>
      </c>
      <c r="C58" s="9">
        <f t="shared" si="3"/>
        <v>8574.8225412182219</v>
      </c>
      <c r="D58" s="2">
        <f t="shared" si="0"/>
        <v>811.05577153654701</v>
      </c>
      <c r="E58" s="3">
        <f t="shared" si="1"/>
        <v>57.165483608121484</v>
      </c>
      <c r="F58" s="2">
        <f t="shared" si="4"/>
        <v>753.89028792842555</v>
      </c>
      <c r="G58" s="9">
        <f t="shared" si="5"/>
        <v>7820.9322532897968</v>
      </c>
    </row>
    <row r="59" spans="2:7" x14ac:dyDescent="0.3">
      <c r="B59">
        <f t="shared" si="2"/>
        <v>51</v>
      </c>
      <c r="C59" s="9">
        <f t="shared" si="3"/>
        <v>7820.9322532897968</v>
      </c>
      <c r="D59" s="2">
        <f t="shared" si="0"/>
        <v>811.05577153654701</v>
      </c>
      <c r="E59" s="3">
        <f t="shared" si="1"/>
        <v>52.139548355265312</v>
      </c>
      <c r="F59" s="2">
        <f t="shared" si="4"/>
        <v>758.91622318128168</v>
      </c>
      <c r="G59" s="9">
        <f t="shared" si="5"/>
        <v>7062.0160301085152</v>
      </c>
    </row>
    <row r="60" spans="2:7" x14ac:dyDescent="0.3">
      <c r="B60">
        <f t="shared" si="2"/>
        <v>52</v>
      </c>
      <c r="C60" s="9">
        <f t="shared" si="3"/>
        <v>7062.0160301085152</v>
      </c>
      <c r="D60" s="2">
        <f t="shared" si="0"/>
        <v>811.05577153654701</v>
      </c>
      <c r="E60" s="3">
        <f t="shared" si="1"/>
        <v>47.0801068673901</v>
      </c>
      <c r="F60" s="2">
        <f t="shared" si="4"/>
        <v>763.97566466915691</v>
      </c>
      <c r="G60" s="9">
        <f t="shared" si="5"/>
        <v>6298.0403654393585</v>
      </c>
    </row>
    <row r="61" spans="2:7" x14ac:dyDescent="0.3">
      <c r="B61">
        <f t="shared" si="2"/>
        <v>53</v>
      </c>
      <c r="C61" s="9">
        <f t="shared" si="3"/>
        <v>6298.0403654393585</v>
      </c>
      <c r="D61" s="2">
        <f t="shared" si="0"/>
        <v>811.05577153654701</v>
      </c>
      <c r="E61" s="3">
        <f t="shared" si="1"/>
        <v>41.986935769595725</v>
      </c>
      <c r="F61" s="2">
        <f t="shared" si="4"/>
        <v>769.06883576695134</v>
      </c>
      <c r="G61" s="9">
        <f t="shared" si="5"/>
        <v>5528.9715296724071</v>
      </c>
    </row>
    <row r="62" spans="2:7" x14ac:dyDescent="0.3">
      <c r="B62">
        <f t="shared" si="2"/>
        <v>54</v>
      </c>
      <c r="C62" s="9">
        <f t="shared" si="3"/>
        <v>5528.9715296724071</v>
      </c>
      <c r="D62" s="2">
        <f t="shared" si="0"/>
        <v>811.05577153654701</v>
      </c>
      <c r="E62" s="3">
        <f t="shared" si="1"/>
        <v>36.859810197816046</v>
      </c>
      <c r="F62" s="2">
        <f t="shared" si="4"/>
        <v>774.19596133873097</v>
      </c>
      <c r="G62" s="9">
        <f t="shared" si="5"/>
        <v>4754.7755683336763</v>
      </c>
    </row>
    <row r="63" spans="2:7" x14ac:dyDescent="0.3">
      <c r="B63">
        <f t="shared" si="2"/>
        <v>55</v>
      </c>
      <c r="C63" s="9">
        <f t="shared" si="3"/>
        <v>4754.7755683336763</v>
      </c>
      <c r="D63" s="2">
        <f t="shared" si="0"/>
        <v>811.05577153654701</v>
      </c>
      <c r="E63" s="3">
        <f t="shared" si="1"/>
        <v>31.698503788891177</v>
      </c>
      <c r="F63" s="2">
        <f t="shared" si="4"/>
        <v>779.35726774765578</v>
      </c>
      <c r="G63" s="9">
        <f t="shared" si="5"/>
        <v>3975.4183005860205</v>
      </c>
    </row>
    <row r="64" spans="2:7" x14ac:dyDescent="0.3">
      <c r="B64">
        <f t="shared" si="2"/>
        <v>56</v>
      </c>
      <c r="C64" s="9">
        <f t="shared" si="3"/>
        <v>3975.4183005860205</v>
      </c>
      <c r="D64" s="2">
        <f t="shared" si="0"/>
        <v>811.05577153654701</v>
      </c>
      <c r="E64" s="3">
        <f t="shared" si="1"/>
        <v>26.502788670573469</v>
      </c>
      <c r="F64" s="2">
        <f t="shared" si="4"/>
        <v>784.55298286597349</v>
      </c>
      <c r="G64" s="9">
        <f t="shared" si="5"/>
        <v>3190.8653177200467</v>
      </c>
    </row>
    <row r="65" spans="2:7" x14ac:dyDescent="0.3">
      <c r="B65">
        <f t="shared" si="2"/>
        <v>57</v>
      </c>
      <c r="C65" s="9">
        <f t="shared" si="3"/>
        <v>3190.8653177200467</v>
      </c>
      <c r="D65" s="2">
        <f t="shared" si="0"/>
        <v>811.05577153654701</v>
      </c>
      <c r="E65" s="3">
        <f t="shared" si="1"/>
        <v>21.272435451466979</v>
      </c>
      <c r="F65" s="2">
        <f t="shared" si="4"/>
        <v>789.78333608508001</v>
      </c>
      <c r="G65" s="9">
        <f t="shared" si="5"/>
        <v>2401.0819816349667</v>
      </c>
    </row>
    <row r="66" spans="2:7" x14ac:dyDescent="0.3">
      <c r="B66">
        <f t="shared" si="2"/>
        <v>58</v>
      </c>
      <c r="C66" s="9">
        <f t="shared" si="3"/>
        <v>2401.0819816349667</v>
      </c>
      <c r="D66" s="2">
        <f t="shared" si="0"/>
        <v>811.05577153654701</v>
      </c>
      <c r="E66" s="3">
        <f t="shared" si="1"/>
        <v>16.007213210899778</v>
      </c>
      <c r="F66" s="2">
        <f t="shared" si="4"/>
        <v>795.04855832564726</v>
      </c>
      <c r="G66" s="9">
        <f t="shared" si="5"/>
        <v>1606.0334233093195</v>
      </c>
    </row>
    <row r="67" spans="2:7" x14ac:dyDescent="0.3">
      <c r="B67">
        <f t="shared" si="2"/>
        <v>59</v>
      </c>
      <c r="C67" s="9">
        <f t="shared" si="3"/>
        <v>1606.0334233093195</v>
      </c>
      <c r="D67" s="2">
        <f t="shared" si="0"/>
        <v>811.05577153654701</v>
      </c>
      <c r="E67" s="3">
        <f t="shared" si="1"/>
        <v>10.706889488728796</v>
      </c>
      <c r="F67" s="2">
        <f t="shared" si="4"/>
        <v>800.34888204781817</v>
      </c>
      <c r="G67" s="9">
        <f t="shared" si="5"/>
        <v>805.68454126150129</v>
      </c>
    </row>
    <row r="68" spans="2:7" x14ac:dyDescent="0.3">
      <c r="B68">
        <f t="shared" si="2"/>
        <v>60</v>
      </c>
      <c r="C68" s="9">
        <f t="shared" si="3"/>
        <v>805.68454126150129</v>
      </c>
      <c r="D68" s="2">
        <f t="shared" si="0"/>
        <v>811.05577153654701</v>
      </c>
      <c r="E68" s="3">
        <f t="shared" si="1"/>
        <v>5.3712302750766758</v>
      </c>
      <c r="F68" s="2">
        <f t="shared" si="4"/>
        <v>805.68454126147037</v>
      </c>
      <c r="G68" s="9">
        <f t="shared" si="5"/>
        <v>3.092281986027956E-11</v>
      </c>
    </row>
    <row r="69" spans="2:7" x14ac:dyDescent="0.3">
      <c r="C69" s="9"/>
      <c r="D69" s="2"/>
      <c r="E69" s="3"/>
      <c r="F69" s="2"/>
      <c r="G69" s="9"/>
    </row>
    <row r="70" spans="2:7" x14ac:dyDescent="0.3">
      <c r="C70" s="9"/>
      <c r="D70" s="2"/>
      <c r="E70" s="3"/>
      <c r="F70" s="2"/>
      <c r="G70" s="9"/>
    </row>
    <row r="71" spans="2:7" x14ac:dyDescent="0.3">
      <c r="C71" s="9"/>
      <c r="D71" s="2"/>
      <c r="E71" s="3"/>
      <c r="F71" s="2"/>
      <c r="G71" s="9"/>
    </row>
    <row r="72" spans="2:7" x14ac:dyDescent="0.3">
      <c r="C72" s="9"/>
      <c r="D72" s="2"/>
      <c r="E72" s="3"/>
      <c r="F72" s="2"/>
      <c r="G72" s="9"/>
    </row>
    <row r="73" spans="2:7" x14ac:dyDescent="0.3">
      <c r="C73" s="9"/>
      <c r="D73" s="2"/>
      <c r="E73" s="3"/>
      <c r="F73" s="2"/>
      <c r="G73" s="9"/>
    </row>
    <row r="74" spans="2:7" x14ac:dyDescent="0.3">
      <c r="C74" s="9"/>
      <c r="D74" s="2"/>
      <c r="E74" s="3"/>
      <c r="F74" s="2"/>
      <c r="G74" s="9"/>
    </row>
    <row r="75" spans="2:7" x14ac:dyDescent="0.3">
      <c r="C75" s="9"/>
      <c r="D75" s="2"/>
      <c r="E75" s="3"/>
      <c r="F75" s="2"/>
      <c r="G75" s="9"/>
    </row>
  </sheetData>
  <sheetProtection selectLockedCells="1" selectUn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65275-12BA-444F-BAB1-B8BF79F45518}">
  <dimension ref="R6:U25"/>
  <sheetViews>
    <sheetView zoomScaleNormal="100" workbookViewId="0">
      <selection activeCell="F1" sqref="F1:F1048576"/>
    </sheetView>
  </sheetViews>
  <sheetFormatPr defaultRowHeight="14.4" x14ac:dyDescent="0.3"/>
  <cols>
    <col min="19" max="19" width="18" bestFit="1" customWidth="1"/>
  </cols>
  <sheetData>
    <row r="6" spans="18:21" x14ac:dyDescent="0.3">
      <c r="S6" t="s">
        <v>3</v>
      </c>
      <c r="T6" s="1">
        <v>0.08</v>
      </c>
    </row>
    <row r="7" spans="18:21" x14ac:dyDescent="0.3">
      <c r="S7" t="s">
        <v>10</v>
      </c>
      <c r="T7">
        <v>12</v>
      </c>
    </row>
    <row r="10" spans="18:21" x14ac:dyDescent="0.3">
      <c r="S10" t="s">
        <v>9</v>
      </c>
      <c r="T10" t="s">
        <v>7</v>
      </c>
      <c r="U10" t="s">
        <v>8</v>
      </c>
    </row>
    <row r="11" spans="18:21" x14ac:dyDescent="0.3">
      <c r="R11">
        <v>1</v>
      </c>
      <c r="S11">
        <v>100</v>
      </c>
      <c r="T11">
        <f>S11*($T$6/$T$7)</f>
        <v>0.66666666666666674</v>
      </c>
      <c r="U11">
        <f>S11+T11</f>
        <v>100.66666666666667</v>
      </c>
    </row>
    <row r="12" spans="18:21" x14ac:dyDescent="0.3">
      <c r="R12">
        <v>2</v>
      </c>
      <c r="S12">
        <f>U11</f>
        <v>100.66666666666667</v>
      </c>
      <c r="T12">
        <f t="shared" ref="T12:T22" si="0">S12*($T$6/$T$7)</f>
        <v>0.67111111111111121</v>
      </c>
      <c r="U12">
        <f>S12+T12</f>
        <v>101.33777777777779</v>
      </c>
    </row>
    <row r="13" spans="18:21" x14ac:dyDescent="0.3">
      <c r="R13">
        <v>3</v>
      </c>
      <c r="S13">
        <f t="shared" ref="S13:S22" si="1">U12</f>
        <v>101.33777777777779</v>
      </c>
      <c r="T13">
        <f t="shared" si="0"/>
        <v>0.67558518518518529</v>
      </c>
      <c r="U13">
        <f t="shared" ref="U13:U22" si="2">S13+T13</f>
        <v>102.01336296296297</v>
      </c>
    </row>
    <row r="14" spans="18:21" x14ac:dyDescent="0.3">
      <c r="R14">
        <v>4</v>
      </c>
      <c r="S14">
        <f t="shared" si="1"/>
        <v>102.01336296296297</v>
      </c>
      <c r="T14">
        <f t="shared" si="0"/>
        <v>0.68008908641975319</v>
      </c>
      <c r="U14">
        <f t="shared" si="2"/>
        <v>102.69345204938273</v>
      </c>
    </row>
    <row r="15" spans="18:21" x14ac:dyDescent="0.3">
      <c r="R15">
        <v>5</v>
      </c>
      <c r="S15">
        <f t="shared" si="1"/>
        <v>102.69345204938273</v>
      </c>
      <c r="T15">
        <f t="shared" si="0"/>
        <v>0.68462301366255152</v>
      </c>
      <c r="U15">
        <f t="shared" si="2"/>
        <v>103.37807506304527</v>
      </c>
    </row>
    <row r="16" spans="18:21" x14ac:dyDescent="0.3">
      <c r="R16">
        <v>6</v>
      </c>
      <c r="S16">
        <f t="shared" si="1"/>
        <v>103.37807506304527</v>
      </c>
      <c r="T16">
        <f t="shared" si="0"/>
        <v>0.68918716708696848</v>
      </c>
      <c r="U16">
        <f t="shared" si="2"/>
        <v>104.06726223013224</v>
      </c>
    </row>
    <row r="17" spans="18:21" x14ac:dyDescent="0.3">
      <c r="R17">
        <v>7</v>
      </c>
      <c r="S17">
        <f t="shared" si="1"/>
        <v>104.06726223013224</v>
      </c>
      <c r="T17">
        <f t="shared" si="0"/>
        <v>0.69378174820088168</v>
      </c>
      <c r="U17">
        <f t="shared" si="2"/>
        <v>104.76104397833312</v>
      </c>
    </row>
    <row r="18" spans="18:21" x14ac:dyDescent="0.3">
      <c r="R18">
        <v>8</v>
      </c>
      <c r="S18">
        <f t="shared" si="1"/>
        <v>104.76104397833312</v>
      </c>
      <c r="T18">
        <f t="shared" si="0"/>
        <v>0.69840695985555423</v>
      </c>
      <c r="U18">
        <f t="shared" si="2"/>
        <v>105.45945093818868</v>
      </c>
    </row>
    <row r="19" spans="18:21" x14ac:dyDescent="0.3">
      <c r="R19">
        <v>9</v>
      </c>
      <c r="S19">
        <f t="shared" si="1"/>
        <v>105.45945093818868</v>
      </c>
      <c r="T19">
        <f t="shared" si="0"/>
        <v>0.70306300625459128</v>
      </c>
      <c r="U19">
        <f t="shared" si="2"/>
        <v>106.16251394444328</v>
      </c>
    </row>
    <row r="20" spans="18:21" x14ac:dyDescent="0.3">
      <c r="R20">
        <v>10</v>
      </c>
      <c r="S20">
        <f t="shared" si="1"/>
        <v>106.16251394444328</v>
      </c>
      <c r="T20">
        <f t="shared" si="0"/>
        <v>0.70775009296295521</v>
      </c>
      <c r="U20">
        <f t="shared" si="2"/>
        <v>106.87026403740623</v>
      </c>
    </row>
    <row r="21" spans="18:21" x14ac:dyDescent="0.3">
      <c r="R21">
        <v>11</v>
      </c>
      <c r="S21">
        <f t="shared" si="1"/>
        <v>106.87026403740623</v>
      </c>
      <c r="T21">
        <f t="shared" si="0"/>
        <v>0.71246842691604162</v>
      </c>
      <c r="U21">
        <f t="shared" si="2"/>
        <v>107.58273246432228</v>
      </c>
    </row>
    <row r="22" spans="18:21" x14ac:dyDescent="0.3">
      <c r="R22">
        <v>12</v>
      </c>
      <c r="S22">
        <f t="shared" si="1"/>
        <v>107.58273246432228</v>
      </c>
      <c r="T22">
        <f t="shared" si="0"/>
        <v>0.71721821642881523</v>
      </c>
      <c r="U22">
        <f t="shared" si="2"/>
        <v>108.2999506807511</v>
      </c>
    </row>
    <row r="25" spans="18:21" x14ac:dyDescent="0.3">
      <c r="R25" t="s">
        <v>11</v>
      </c>
      <c r="S25" s="6">
        <f>EFFECT(T6,T7)</f>
        <v>8.2999506807510004E-2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599B-2336-4C6A-8ED0-C16722B6A460}">
  <dimension ref="B8:I17"/>
  <sheetViews>
    <sheetView zoomScale="150" zoomScaleNormal="150" workbookViewId="0">
      <selection activeCell="C8" sqref="C8:C16"/>
    </sheetView>
  </sheetViews>
  <sheetFormatPr defaultRowHeight="14.4" x14ac:dyDescent="0.3"/>
  <cols>
    <col min="2" max="2" width="15.88671875" bestFit="1" customWidth="1"/>
    <col min="3" max="3" width="17.5546875" bestFit="1" customWidth="1"/>
    <col min="9" max="9" width="11.6640625" bestFit="1" customWidth="1"/>
  </cols>
  <sheetData>
    <row r="8" spans="2:9" x14ac:dyDescent="0.3">
      <c r="B8" t="s">
        <v>12</v>
      </c>
      <c r="C8" s="8"/>
    </row>
    <row r="9" spans="2:9" x14ac:dyDescent="0.3">
      <c r="B9" t="s">
        <v>13</v>
      </c>
      <c r="C9" s="7"/>
      <c r="I9" s="1"/>
    </row>
    <row r="10" spans="2:9" x14ac:dyDescent="0.3">
      <c r="C10" s="3"/>
      <c r="I10" s="3"/>
    </row>
    <row r="11" spans="2:9" x14ac:dyDescent="0.3">
      <c r="B11" t="s">
        <v>14</v>
      </c>
      <c r="C11" s="6"/>
      <c r="I11" s="2"/>
    </row>
    <row r="12" spans="2:9" x14ac:dyDescent="0.3">
      <c r="C12" s="2"/>
      <c r="I12" s="2"/>
    </row>
    <row r="13" spans="2:9" x14ac:dyDescent="0.3">
      <c r="B13" t="s">
        <v>15</v>
      </c>
      <c r="C13" s="6"/>
      <c r="I13" s="2"/>
    </row>
    <row r="15" spans="2:9" x14ac:dyDescent="0.3">
      <c r="B15" t="s">
        <v>16</v>
      </c>
    </row>
    <row r="16" spans="2:9" x14ac:dyDescent="0.3">
      <c r="B16" t="s">
        <v>24</v>
      </c>
      <c r="C16" s="6"/>
    </row>
    <row r="17" spans="2:2" x14ac:dyDescent="0.3">
      <c r="B17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2B131-59B5-4100-BD66-B810E57A37D8}">
  <dimension ref="B8:C14"/>
  <sheetViews>
    <sheetView zoomScale="130" zoomScaleNormal="130" workbookViewId="0">
      <selection activeCell="C16" sqref="C8:C16"/>
    </sheetView>
  </sheetViews>
  <sheetFormatPr defaultRowHeight="14.4" x14ac:dyDescent="0.3"/>
  <cols>
    <col min="3" max="3" width="15.6640625" bestFit="1" customWidth="1"/>
  </cols>
  <sheetData>
    <row r="8" spans="2:3" x14ac:dyDescent="0.3">
      <c r="B8" t="s">
        <v>0</v>
      </c>
    </row>
    <row r="9" spans="2:3" x14ac:dyDescent="0.3">
      <c r="B9" t="s">
        <v>3</v>
      </c>
      <c r="C9" s="5"/>
    </row>
    <row r="10" spans="2:3" x14ac:dyDescent="0.3">
      <c r="B10" t="s">
        <v>4</v>
      </c>
      <c r="C10" s="3"/>
    </row>
    <row r="11" spans="2:3" x14ac:dyDescent="0.3">
      <c r="B11" t="s">
        <v>5</v>
      </c>
      <c r="C11" s="2"/>
    </row>
    <row r="12" spans="2:3" x14ac:dyDescent="0.3">
      <c r="B12" t="s">
        <v>2</v>
      </c>
    </row>
    <row r="13" spans="2:3" x14ac:dyDescent="0.3">
      <c r="B13" t="s">
        <v>25</v>
      </c>
    </row>
    <row r="14" spans="2:3" x14ac:dyDescent="0.3">
      <c r="B14" t="s">
        <v>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067DE-D992-44BE-80FA-1B476E4B5BB0}">
  <dimension ref="B7:M23"/>
  <sheetViews>
    <sheetView zoomScale="140" zoomScaleNormal="140" workbookViewId="0">
      <selection activeCell="L13" sqref="L13"/>
    </sheetView>
  </sheetViews>
  <sheetFormatPr defaultRowHeight="14.4" x14ac:dyDescent="0.3"/>
  <cols>
    <col min="3" max="3" width="11" bestFit="1" customWidth="1"/>
    <col min="4" max="4" width="11.6640625" bestFit="1" customWidth="1"/>
    <col min="8" max="8" width="5.6640625" customWidth="1"/>
    <col min="9" max="9" width="7.109375" customWidth="1"/>
    <col min="10" max="10" width="16.6640625" customWidth="1"/>
    <col min="11" max="11" width="11" bestFit="1" customWidth="1"/>
    <col min="12" max="12" width="15.6640625" bestFit="1" customWidth="1"/>
    <col min="13" max="13" width="15.109375" bestFit="1" customWidth="1"/>
  </cols>
  <sheetData>
    <row r="7" spans="2:13" x14ac:dyDescent="0.3">
      <c r="B7" t="s">
        <v>28</v>
      </c>
      <c r="D7" t="s">
        <v>29</v>
      </c>
      <c r="G7" t="s">
        <v>30</v>
      </c>
    </row>
    <row r="8" spans="2:13" x14ac:dyDescent="0.3">
      <c r="B8" s="10"/>
      <c r="C8" s="10"/>
      <c r="D8" s="11"/>
      <c r="G8" s="1"/>
    </row>
    <row r="9" spans="2:13" x14ac:dyDescent="0.3">
      <c r="B9" s="12"/>
      <c r="C9" s="11"/>
      <c r="D9" s="15"/>
      <c r="J9" s="3"/>
      <c r="K9" s="3"/>
      <c r="L9" s="3"/>
      <c r="M9" s="3"/>
    </row>
    <row r="10" spans="2:13" x14ac:dyDescent="0.3">
      <c r="B10" s="12"/>
      <c r="C10" s="11"/>
      <c r="D10" s="15"/>
      <c r="J10" s="3"/>
      <c r="K10" s="3"/>
      <c r="L10" s="3"/>
      <c r="M10" s="3"/>
    </row>
    <row r="11" spans="2:13" x14ac:dyDescent="0.3">
      <c r="B11" s="12"/>
      <c r="C11" s="11"/>
      <c r="D11" s="15"/>
      <c r="J11" s="3"/>
      <c r="K11" s="3"/>
      <c r="L11" s="3"/>
      <c r="M11" s="3"/>
    </row>
    <row r="12" spans="2:13" x14ac:dyDescent="0.3">
      <c r="B12" s="12"/>
      <c r="C12" s="11"/>
      <c r="D12" s="15"/>
      <c r="J12" s="3"/>
      <c r="K12" s="3"/>
      <c r="L12" s="3"/>
      <c r="M12" s="3"/>
    </row>
    <row r="13" spans="2:13" x14ac:dyDescent="0.3">
      <c r="B13" s="12"/>
      <c r="C13" s="11"/>
      <c r="D13" s="15"/>
      <c r="J13" s="3"/>
      <c r="K13" s="3"/>
      <c r="L13" s="3"/>
      <c r="M13" s="3"/>
    </row>
    <row r="14" spans="2:13" x14ac:dyDescent="0.3">
      <c r="B14" s="12"/>
      <c r="C14" s="11"/>
      <c r="D14" s="15"/>
      <c r="J14" s="3"/>
      <c r="K14" s="3"/>
      <c r="L14" s="3"/>
      <c r="M14" s="3"/>
    </row>
    <row r="15" spans="2:13" x14ac:dyDescent="0.3">
      <c r="B15" s="12"/>
      <c r="C15" s="13"/>
      <c r="D15" s="15"/>
      <c r="J15" s="3"/>
      <c r="K15" s="3"/>
      <c r="L15" s="3"/>
      <c r="M15" s="3"/>
    </row>
    <row r="16" spans="2:13" x14ac:dyDescent="0.3">
      <c r="B16" s="12"/>
      <c r="C16" s="12"/>
      <c r="D16" s="12"/>
    </row>
    <row r="17" spans="2:10" x14ac:dyDescent="0.3">
      <c r="B17" s="12"/>
      <c r="C17" s="14"/>
      <c r="D17" s="14"/>
    </row>
    <row r="22" spans="2:10" x14ac:dyDescent="0.3">
      <c r="J22" s="2"/>
    </row>
    <row r="23" spans="2:10" x14ac:dyDescent="0.3">
      <c r="J23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7B69-F8D3-431E-B160-44E966AA22A4}">
  <dimension ref="B7:P23"/>
  <sheetViews>
    <sheetView zoomScale="140" zoomScaleNormal="140" workbookViewId="0">
      <selection activeCell="F23" sqref="F23"/>
    </sheetView>
  </sheetViews>
  <sheetFormatPr defaultRowHeight="14.4" x14ac:dyDescent="0.3"/>
  <cols>
    <col min="3" max="3" width="11" bestFit="1" customWidth="1"/>
    <col min="4" max="4" width="11.6640625" bestFit="1" customWidth="1"/>
    <col min="8" max="8" width="5.6640625" customWidth="1"/>
    <col min="9" max="9" width="7.109375" customWidth="1"/>
    <col min="10" max="10" width="16.6640625" customWidth="1"/>
    <col min="11" max="11" width="11" bestFit="1" customWidth="1"/>
    <col min="12" max="12" width="15.6640625" bestFit="1" customWidth="1"/>
    <col min="13" max="13" width="15.109375" bestFit="1" customWidth="1"/>
  </cols>
  <sheetData>
    <row r="7" spans="2:13" x14ac:dyDescent="0.3">
      <c r="B7" t="s">
        <v>28</v>
      </c>
      <c r="I7" t="s">
        <v>29</v>
      </c>
    </row>
    <row r="8" spans="2:13" x14ac:dyDescent="0.3">
      <c r="B8" s="10" t="s">
        <v>22</v>
      </c>
      <c r="C8" s="10" t="s">
        <v>26</v>
      </c>
      <c r="D8" s="11" t="s">
        <v>2</v>
      </c>
      <c r="F8" t="s">
        <v>3</v>
      </c>
      <c r="G8" s="1">
        <v>0.06</v>
      </c>
      <c r="I8" t="s">
        <v>22</v>
      </c>
      <c r="J8" t="s">
        <v>17</v>
      </c>
      <c r="K8" t="s">
        <v>21</v>
      </c>
      <c r="L8" t="s">
        <v>18</v>
      </c>
      <c r="M8" t="s">
        <v>20</v>
      </c>
    </row>
    <row r="9" spans="2:13" x14ac:dyDescent="0.3">
      <c r="B9" s="12">
        <v>0</v>
      </c>
      <c r="C9" s="11">
        <v>0</v>
      </c>
      <c r="D9" s="15">
        <f>-FV($G$8/$G$9,6-B9,0,C9)</f>
        <v>0</v>
      </c>
      <c r="F9" t="s">
        <v>23</v>
      </c>
      <c r="G9">
        <v>2</v>
      </c>
      <c r="I9">
        <v>0</v>
      </c>
      <c r="J9" s="3">
        <v>0</v>
      </c>
      <c r="K9" s="3">
        <v>0</v>
      </c>
      <c r="L9" s="3">
        <f>J9*$G$8/$G$9</f>
        <v>0</v>
      </c>
      <c r="M9" s="3">
        <v>0</v>
      </c>
    </row>
    <row r="10" spans="2:13" x14ac:dyDescent="0.3">
      <c r="B10" s="12">
        <v>1</v>
      </c>
      <c r="C10" s="11">
        <v>1000</v>
      </c>
      <c r="D10" s="15">
        <f t="shared" ref="D10:D15" si="0">-FV($G$8/$G$9,6-B10,0,C10)</f>
        <v>1159.2740742999999</v>
      </c>
      <c r="I10">
        <v>1</v>
      </c>
      <c r="J10" s="3">
        <f>M9</f>
        <v>0</v>
      </c>
      <c r="K10" s="3">
        <v>1000</v>
      </c>
      <c r="L10" s="3">
        <f>J10*$G$8/$G$9</f>
        <v>0</v>
      </c>
      <c r="M10" s="3">
        <f>SUM(J10:L10)</f>
        <v>1000</v>
      </c>
    </row>
    <row r="11" spans="2:13" x14ac:dyDescent="0.3">
      <c r="B11" s="12">
        <v>2</v>
      </c>
      <c r="C11" s="11">
        <v>1000</v>
      </c>
      <c r="D11" s="15">
        <f t="shared" si="0"/>
        <v>1125.5088099999998</v>
      </c>
      <c r="I11">
        <v>2</v>
      </c>
      <c r="J11" s="3">
        <f t="shared" ref="J11:J15" si="1">M10</f>
        <v>1000</v>
      </c>
      <c r="K11" s="3">
        <v>1000</v>
      </c>
      <c r="L11" s="3">
        <f t="shared" ref="L11:L15" si="2">J11*$G$8/$G$9</f>
        <v>30</v>
      </c>
      <c r="M11" s="3">
        <f t="shared" ref="M11:M14" si="3">SUM(J11:L11)</f>
        <v>2030</v>
      </c>
    </row>
    <row r="12" spans="2:13" x14ac:dyDescent="0.3">
      <c r="B12" s="12">
        <v>3</v>
      </c>
      <c r="C12" s="11">
        <v>1000</v>
      </c>
      <c r="D12" s="15">
        <f t="shared" si="0"/>
        <v>1092.7270000000001</v>
      </c>
      <c r="I12">
        <v>3</v>
      </c>
      <c r="J12" s="3">
        <f t="shared" si="1"/>
        <v>2030</v>
      </c>
      <c r="K12" s="3">
        <v>1000</v>
      </c>
      <c r="L12" s="3">
        <f t="shared" si="2"/>
        <v>60.9</v>
      </c>
      <c r="M12" s="3">
        <f t="shared" si="3"/>
        <v>3090.9</v>
      </c>
    </row>
    <row r="13" spans="2:13" x14ac:dyDescent="0.3">
      <c r="B13" s="12">
        <v>4</v>
      </c>
      <c r="C13" s="11">
        <v>1000</v>
      </c>
      <c r="D13" s="15">
        <f t="shared" si="0"/>
        <v>1060.8999999999999</v>
      </c>
      <c r="I13">
        <v>4</v>
      </c>
      <c r="J13" s="3">
        <f t="shared" si="1"/>
        <v>3090.9</v>
      </c>
      <c r="K13" s="3">
        <v>1000</v>
      </c>
      <c r="L13" s="3">
        <f t="shared" si="2"/>
        <v>92.727000000000004</v>
      </c>
      <c r="M13" s="3">
        <f t="shared" si="3"/>
        <v>4183.6270000000004</v>
      </c>
    </row>
    <row r="14" spans="2:13" x14ac:dyDescent="0.3">
      <c r="B14" s="12">
        <v>5</v>
      </c>
      <c r="C14" s="11">
        <v>1000</v>
      </c>
      <c r="D14" s="15">
        <f t="shared" si="0"/>
        <v>1030</v>
      </c>
      <c r="I14">
        <v>5</v>
      </c>
      <c r="J14" s="3">
        <f t="shared" si="1"/>
        <v>4183.6270000000004</v>
      </c>
      <c r="K14" s="3">
        <v>1000</v>
      </c>
      <c r="L14" s="3">
        <f t="shared" si="2"/>
        <v>125.50881000000001</v>
      </c>
      <c r="M14" s="3">
        <f t="shared" si="3"/>
        <v>5309.1358100000007</v>
      </c>
    </row>
    <row r="15" spans="2:13" x14ac:dyDescent="0.3">
      <c r="B15" s="12">
        <v>6</v>
      </c>
      <c r="C15" s="13">
        <v>0</v>
      </c>
      <c r="D15" s="15">
        <f t="shared" si="0"/>
        <v>0</v>
      </c>
      <c r="I15">
        <v>6</v>
      </c>
      <c r="J15" s="3">
        <f t="shared" si="1"/>
        <v>5309.1358100000007</v>
      </c>
      <c r="K15" s="3">
        <v>0</v>
      </c>
      <c r="L15" s="3">
        <f t="shared" si="2"/>
        <v>159.27407430000002</v>
      </c>
      <c r="M15" s="3">
        <f>SUM(J15:L15)</f>
        <v>5468.4098843000011</v>
      </c>
    </row>
    <row r="16" spans="2:13" x14ac:dyDescent="0.3">
      <c r="B16" s="12"/>
      <c r="C16" s="12"/>
      <c r="D16" s="12"/>
    </row>
    <row r="17" spans="2:16" x14ac:dyDescent="0.3">
      <c r="B17" s="12" t="s">
        <v>27</v>
      </c>
      <c r="C17" s="14">
        <f>SUM(C9:C15)</f>
        <v>5000</v>
      </c>
      <c r="D17" s="14">
        <f>SUM(D9:D15)</f>
        <v>5468.4098842999992</v>
      </c>
    </row>
    <row r="19" spans="2:16" x14ac:dyDescent="0.3">
      <c r="I19" t="s">
        <v>30</v>
      </c>
    </row>
    <row r="21" spans="2:16" x14ac:dyDescent="0.3">
      <c r="I21" t="s">
        <v>5</v>
      </c>
      <c r="J21">
        <v>0</v>
      </c>
      <c r="K21">
        <v>1000</v>
      </c>
      <c r="L21">
        <v>1000</v>
      </c>
      <c r="M21">
        <v>1000</v>
      </c>
      <c r="N21">
        <v>1000</v>
      </c>
      <c r="O21">
        <v>1000</v>
      </c>
      <c r="P21">
        <v>0</v>
      </c>
    </row>
    <row r="22" spans="2:16" x14ac:dyDescent="0.3">
      <c r="I22" t="s">
        <v>4</v>
      </c>
      <c r="J22" s="2">
        <f>NPV(G8/G9,K21:P21)</f>
        <v>4579.7071871945336</v>
      </c>
    </row>
    <row r="23" spans="2:16" x14ac:dyDescent="0.3">
      <c r="I23" t="s">
        <v>2</v>
      </c>
      <c r="J23" s="2">
        <f>FV(G8/G9,6,0,J22)</f>
        <v>-5468.4098842999992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Compounding</vt:lpstr>
      <vt:lpstr>Car Shopping </vt:lpstr>
      <vt:lpstr>Car Payments</vt:lpstr>
      <vt:lpstr>Car Payments Ans</vt:lpstr>
      <vt:lpstr>EAR</vt:lpstr>
      <vt:lpstr>Extending Credit</vt:lpstr>
      <vt:lpstr>Annuity</vt:lpstr>
      <vt:lpstr>Uneven CF</vt:lpstr>
      <vt:lpstr>Uneven CF 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Mohr, Justin</dc:creator>
  <cp:lastModifiedBy>Mohr, Justin</cp:lastModifiedBy>
  <dcterms:created xsi:type="dcterms:W3CDTF">2025-02-07T00:00:03Z</dcterms:created>
  <dcterms:modified xsi:type="dcterms:W3CDTF">2025-02-07T14:57:50Z</dcterms:modified>
</cp:coreProperties>
</file>