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105" windowWidth="14895" windowHeight="4560"/>
  </bookViews>
  <sheets>
    <sheet name="Mar" sheetId="2" r:id="rId1"/>
  </sheets>
  <definedNames>
    <definedName name="_xlnm._FilterDatabase" localSheetId="0" hidden="1">Mar!$A$5:$T$61</definedName>
    <definedName name="_xlnm.Print_Area" localSheetId="0">Mar!$A$5:$L$58</definedName>
  </definedNames>
  <calcPr calcId="125725"/>
</workbook>
</file>

<file path=xl/calcChain.xml><?xml version="1.0" encoding="utf-8"?>
<calcChain xmlns="http://schemas.openxmlformats.org/spreadsheetml/2006/main">
  <c r="N27" i="2"/>
  <c r="N28" s="1"/>
  <c r="N29" s="1"/>
  <c r="Q27"/>
  <c r="P27"/>
  <c r="O27" s="1"/>
  <c r="Q23"/>
  <c r="M25"/>
  <c r="P23"/>
  <c r="O23" s="1"/>
  <c r="D11"/>
  <c r="M12"/>
  <c r="M13"/>
  <c r="M15"/>
  <c r="P11"/>
  <c r="O11" s="1"/>
  <c r="P17"/>
  <c r="O17" s="1"/>
  <c r="P30"/>
  <c r="O30" s="1"/>
  <c r="N23"/>
  <c r="N24" s="1"/>
  <c r="N25" s="1"/>
  <c r="N26" s="1"/>
  <c r="N17"/>
  <c r="N18" s="1"/>
  <c r="N19" s="1"/>
  <c r="N20" s="1"/>
  <c r="N21" s="1"/>
  <c r="N22" s="1"/>
  <c r="Q17"/>
  <c r="P32"/>
  <c r="O32" s="1"/>
  <c r="Q32"/>
  <c r="N32"/>
  <c r="N30"/>
  <c r="N6"/>
  <c r="N7" s="1"/>
  <c r="N8" s="1"/>
  <c r="N9" s="1"/>
  <c r="N10" s="1"/>
  <c r="M9"/>
  <c r="Q6"/>
  <c r="P6"/>
  <c r="O6" s="1"/>
  <c r="N34"/>
  <c r="N35" s="1"/>
  <c r="Q34"/>
  <c r="P34"/>
  <c r="O34" s="1"/>
  <c r="M57"/>
  <c r="P53"/>
  <c r="O53" s="1"/>
  <c r="P49"/>
  <c r="M46"/>
  <c r="P44"/>
  <c r="O44" s="1"/>
  <c r="Q11"/>
  <c r="Q30"/>
  <c r="Q49"/>
  <c r="Q53"/>
  <c r="Q38"/>
  <c r="Q41"/>
  <c r="Q44"/>
  <c r="E59"/>
  <c r="N33"/>
  <c r="N31"/>
  <c r="N11"/>
  <c r="N12" s="1"/>
  <c r="N13" s="1"/>
  <c r="N14" s="1"/>
  <c r="N15" s="1"/>
  <c r="N16" s="1"/>
  <c r="N49"/>
  <c r="N50" s="1"/>
  <c r="N51" s="1"/>
  <c r="O49"/>
  <c r="N41"/>
  <c r="N42" s="1"/>
  <c r="P41"/>
  <c r="O41" s="1"/>
  <c r="N40"/>
  <c r="N38"/>
  <c r="N39" s="1"/>
  <c r="P38"/>
  <c r="O38"/>
  <c r="N44"/>
  <c r="N45" s="1"/>
  <c r="N46" s="1"/>
  <c r="N47" s="1"/>
  <c r="N48" s="1"/>
  <c r="N53"/>
  <c r="N54" s="1"/>
  <c r="N55" s="1"/>
  <c r="N56" s="1"/>
  <c r="N57" s="1"/>
  <c r="N58" s="1"/>
  <c r="Q59" l="1"/>
  <c r="Q61" s="1"/>
  <c r="N37"/>
  <c r="N36"/>
  <c r="N52"/>
</calcChain>
</file>

<file path=xl/sharedStrings.xml><?xml version="1.0" encoding="utf-8"?>
<sst xmlns="http://schemas.openxmlformats.org/spreadsheetml/2006/main" count="248" uniqueCount="213">
  <si>
    <t>全能乳液</t>
    <phoneticPr fontId="2" type="noConversion"/>
  </si>
  <si>
    <t>15ml</t>
    <phoneticPr fontId="2" type="noConversion"/>
  </si>
  <si>
    <t>30ml</t>
    <phoneticPr fontId="2" type="noConversion"/>
  </si>
  <si>
    <t>花香化妆水</t>
    <phoneticPr fontId="2" type="noConversion"/>
  </si>
  <si>
    <t>Month:</t>
  </si>
  <si>
    <t>603200</t>
  </si>
  <si>
    <t>362302</t>
  </si>
  <si>
    <t>2012 VALUE SETS KITTING List</t>
    <phoneticPr fontId="2" type="noConversion"/>
  </si>
  <si>
    <t>Activity</t>
    <phoneticPr fontId="2" type="noConversion"/>
  </si>
  <si>
    <t xml:space="preserve">Price </t>
    <phoneticPr fontId="2" type="noConversion"/>
  </si>
  <si>
    <t>Forecast Qty</t>
    <phoneticPr fontId="2" type="noConversion"/>
  </si>
  <si>
    <t>Period</t>
    <phoneticPr fontId="2" type="noConversion"/>
  </si>
  <si>
    <r>
      <rPr>
        <b/>
        <sz val="10"/>
        <rFont val="Arial Unicode MS"/>
        <family val="2"/>
        <charset val="134"/>
      </rPr>
      <t>套装编号</t>
    </r>
    <phoneticPr fontId="2" type="noConversion"/>
  </si>
  <si>
    <t>Code</t>
    <phoneticPr fontId="2" type="noConversion"/>
  </si>
  <si>
    <t xml:space="preserve">Component </t>
    <phoneticPr fontId="2" type="noConversion"/>
  </si>
  <si>
    <t>Content</t>
    <phoneticPr fontId="2" type="noConversion"/>
  </si>
  <si>
    <t>Price</t>
    <phoneticPr fontId="2" type="noConversion"/>
  </si>
  <si>
    <t>QTY</t>
    <phoneticPr fontId="2" type="noConversion"/>
  </si>
  <si>
    <t xml:space="preserve">Discount </t>
    <phoneticPr fontId="2" type="noConversion"/>
  </si>
  <si>
    <t>Total Price</t>
    <phoneticPr fontId="2" type="noConversion"/>
  </si>
  <si>
    <t xml:space="preserve">Sales Value </t>
    <phoneticPr fontId="2" type="noConversion"/>
  </si>
  <si>
    <t xml:space="preserve">Value Set </t>
    <phoneticPr fontId="2" type="noConversion"/>
  </si>
  <si>
    <t>全日呵护精华乳</t>
    <phoneticPr fontId="2" type="noConversion"/>
  </si>
  <si>
    <r>
      <t>5</t>
    </r>
    <r>
      <rPr>
        <sz val="10"/>
        <rFont val="Arial"/>
        <family val="2"/>
      </rPr>
      <t>ml</t>
    </r>
    <phoneticPr fontId="2" type="noConversion"/>
  </si>
  <si>
    <t>TTL qty</t>
    <phoneticPr fontId="2" type="noConversion"/>
  </si>
  <si>
    <t>TTL Value Set&amp;product animation Sales</t>
    <phoneticPr fontId="2" type="noConversion"/>
  </si>
  <si>
    <r>
      <t>W</t>
    </r>
    <r>
      <rPr>
        <sz val="10"/>
        <rFont val="Arial"/>
        <family val="2"/>
      </rPr>
      <t>eight%</t>
    </r>
    <phoneticPr fontId="2" type="noConversion"/>
  </si>
  <si>
    <t>3ml</t>
    <phoneticPr fontId="2" type="noConversion"/>
  </si>
  <si>
    <t>5ML</t>
    <phoneticPr fontId="2" type="noConversion"/>
  </si>
  <si>
    <t>5ml</t>
  </si>
  <si>
    <t>1.5ml * 2</t>
  </si>
  <si>
    <t>314102</t>
  </si>
  <si>
    <t>希思黎夜幽情怀沐浴啫喱</t>
    <phoneticPr fontId="4" type="noConversion"/>
  </si>
  <si>
    <t>焕白洁面乳</t>
    <phoneticPr fontId="2" type="noConversion"/>
  </si>
  <si>
    <t>30ml</t>
    <phoneticPr fontId="2" type="noConversion"/>
  </si>
  <si>
    <t>15ml</t>
    <phoneticPr fontId="2" type="noConversion"/>
  </si>
  <si>
    <t>焕白亮采面膜</t>
    <phoneticPr fontId="2" type="noConversion"/>
  </si>
  <si>
    <t>美白洁净洗面凝胶</t>
    <phoneticPr fontId="2" type="noConversion"/>
  </si>
  <si>
    <t>642015</t>
  </si>
  <si>
    <t>15ml</t>
    <phoneticPr fontId="4" type="noConversion"/>
  </si>
  <si>
    <t>Value Set</t>
    <phoneticPr fontId="2" type="noConversion"/>
  </si>
  <si>
    <t>30ml</t>
    <phoneticPr fontId="4" type="noConversion"/>
  </si>
  <si>
    <t>焕白化妆水</t>
    <phoneticPr fontId="2" type="noConversion"/>
  </si>
  <si>
    <t>659116</t>
  </si>
  <si>
    <t>希思黎抗皱活肤亮肌精华液</t>
    <phoneticPr fontId="4" type="noConversion"/>
  </si>
  <si>
    <t>2ml</t>
    <phoneticPr fontId="2" type="noConversion"/>
  </si>
  <si>
    <t>3/9-3/31</t>
  </si>
  <si>
    <t>69H033A</t>
    <phoneticPr fontId="2" type="noConversion"/>
  </si>
  <si>
    <t>花香保湿面膜60ML</t>
    <phoneticPr fontId="2" type="noConversion"/>
  </si>
  <si>
    <t>全能乳液125ml</t>
    <phoneticPr fontId="2" type="noConversion"/>
  </si>
  <si>
    <t>精美化妆包</t>
    <phoneticPr fontId="2" type="noConversion"/>
  </si>
  <si>
    <t>Product Animation</t>
    <phoneticPr fontId="2" type="noConversion"/>
  </si>
  <si>
    <t>30ml</t>
  </si>
  <si>
    <t>15ml</t>
  </si>
  <si>
    <t>159011V</t>
  </si>
  <si>
    <t>6ml *1</t>
  </si>
  <si>
    <t>美白洁净洗面凝胶</t>
  </si>
  <si>
    <t>焕白化妆水</t>
  </si>
  <si>
    <t>焕白亮采面膜</t>
  </si>
  <si>
    <t>植物美白亮彩精华液</t>
    <phoneticPr fontId="2" type="noConversion"/>
  </si>
  <si>
    <t>焕白化妆水
(与线下一致）</t>
    <phoneticPr fontId="4" type="noConversion"/>
  </si>
  <si>
    <t>3/9-3/31</t>
    <phoneticPr fontId="2" type="noConversion"/>
  </si>
  <si>
    <t>Mar.1-Mar.31 - Phyto-Blanc Clearing Essence&amp;Women`s day</t>
    <phoneticPr fontId="15" type="noConversion"/>
  </si>
  <si>
    <t xml:space="preserve">全日呵护精华乳 </t>
    <phoneticPr fontId="2" type="noConversion"/>
  </si>
  <si>
    <t xml:space="preserve">全能乳液 </t>
    <phoneticPr fontId="2" type="noConversion"/>
  </si>
  <si>
    <t>Sisleya 抗皱修护眼唇霜</t>
    <phoneticPr fontId="2" type="noConversion"/>
  </si>
  <si>
    <t>花香保湿面膜</t>
    <phoneticPr fontId="2" type="noConversion"/>
  </si>
  <si>
    <t>花香化妆水</t>
    <phoneticPr fontId="2" type="noConversion"/>
  </si>
  <si>
    <t>致臻夜间修护精华露</t>
    <phoneticPr fontId="2" type="noConversion"/>
  </si>
  <si>
    <t>全日呵护精华乳</t>
    <phoneticPr fontId="2" type="noConversion"/>
  </si>
  <si>
    <t>TTL Mar Sales</t>
    <phoneticPr fontId="2" type="noConversion"/>
  </si>
  <si>
    <t>EV114101</t>
    <phoneticPr fontId="2" type="noConversion"/>
  </si>
  <si>
    <t>15ml</t>
    <phoneticPr fontId="2" type="noConversion"/>
  </si>
  <si>
    <t>焕白洁面乳</t>
    <phoneticPr fontId="2" type="noConversion"/>
  </si>
  <si>
    <t>3/1-3/8</t>
    <phoneticPr fontId="4" type="noConversion"/>
  </si>
  <si>
    <t>3/1-3/8</t>
    <phoneticPr fontId="4" type="noConversion"/>
  </si>
  <si>
    <t>250ml</t>
    <phoneticPr fontId="2" type="noConversion"/>
  </si>
  <si>
    <t>希思黎绿野芳踪沐浴凝胶</t>
    <phoneticPr fontId="4" type="noConversion"/>
  </si>
  <si>
    <t>3/9-3/31</t>
    <phoneticPr fontId="2" type="noConversion"/>
  </si>
  <si>
    <t>3/9-3/31</t>
    <phoneticPr fontId="4" type="noConversion"/>
  </si>
  <si>
    <t>植物美白亮采精华液</t>
    <phoneticPr fontId="2" type="noConversion"/>
  </si>
  <si>
    <t>5g</t>
    <phoneticPr fontId="2" type="noConversion"/>
  </si>
  <si>
    <t>351006</t>
    <phoneticPr fontId="2" type="noConversion"/>
  </si>
  <si>
    <r>
      <t>3</t>
    </r>
    <r>
      <rPr>
        <sz val="10"/>
        <rFont val="Arial"/>
        <family val="2"/>
      </rPr>
      <t>0ml</t>
    </r>
    <phoneticPr fontId="2" type="noConversion"/>
  </si>
  <si>
    <r>
      <t>2</t>
    </r>
    <r>
      <rPr>
        <sz val="10"/>
        <rFont val="Arial"/>
        <family val="2"/>
      </rPr>
      <t>ml</t>
    </r>
    <phoneticPr fontId="2" type="noConversion"/>
  </si>
  <si>
    <r>
      <t>5</t>
    </r>
    <r>
      <rPr>
        <sz val="10"/>
        <rFont val="Arial"/>
        <family val="2"/>
      </rPr>
      <t>ml</t>
    </r>
    <phoneticPr fontId="2" type="noConversion"/>
  </si>
  <si>
    <t>69H515B</t>
    <phoneticPr fontId="2" type="noConversion"/>
  </si>
  <si>
    <t>Finish Goods Code</t>
    <phoneticPr fontId="2" type="noConversion"/>
  </si>
  <si>
    <t>Finish Goods</t>
    <phoneticPr fontId="2" type="noConversion"/>
  </si>
  <si>
    <t>焕白亮泽保湿乳
50ml</t>
    <phoneticPr fontId="2" type="noConversion"/>
  </si>
  <si>
    <t>抗皱活肤亮肌精华液
30ml</t>
    <phoneticPr fontId="2" type="noConversion"/>
  </si>
  <si>
    <t>焕白亮采面膜
(与线下一致）</t>
    <phoneticPr fontId="2" type="noConversion"/>
  </si>
  <si>
    <t>焕白亮采面膜
60ml</t>
    <phoneticPr fontId="2" type="noConversion"/>
  </si>
  <si>
    <t>焕白化妆水
200ml</t>
    <phoneticPr fontId="2" type="noConversion"/>
  </si>
  <si>
    <t>159309V</t>
    <phoneticPr fontId="2" type="noConversion"/>
  </si>
  <si>
    <t>69H533</t>
    <phoneticPr fontId="2" type="noConversion"/>
  </si>
  <si>
    <t>黑白条纹化妆包</t>
  </si>
  <si>
    <t>159108V</t>
    <phoneticPr fontId="2" type="noConversion"/>
  </si>
  <si>
    <t>美白臻颜组合套装</t>
    <phoneticPr fontId="2" type="noConversion"/>
  </si>
  <si>
    <t>抗皱修活紧致精华液Tube</t>
    <phoneticPr fontId="2" type="noConversion"/>
  </si>
  <si>
    <r>
      <t>希思黎抗皱活肤驻颜霜</t>
    </r>
    <r>
      <rPr>
        <sz val="10"/>
        <rFont val="Arial"/>
        <family val="2"/>
      </rPr>
      <t>Tube</t>
    </r>
    <phoneticPr fontId="2" type="noConversion"/>
  </si>
  <si>
    <t>金色雅致化妆包</t>
    <phoneticPr fontId="2" type="noConversion"/>
  </si>
  <si>
    <t>3/1-3/31</t>
    <phoneticPr fontId="2" type="noConversion"/>
  </si>
  <si>
    <t>3/1-3/8</t>
    <phoneticPr fontId="2" type="noConversion"/>
  </si>
  <si>
    <t>69H536</t>
    <phoneticPr fontId="2" type="noConversion"/>
  </si>
  <si>
    <t>69H549A</t>
    <phoneticPr fontId="2" type="noConversion"/>
  </si>
  <si>
    <t>美白洁净洗面凝胶</t>
    <phoneticPr fontId="2" type="noConversion"/>
  </si>
  <si>
    <t>15ml</t>
    <phoneticPr fontId="2" type="noConversion"/>
  </si>
  <si>
    <t>夜幽情怀香水</t>
    <phoneticPr fontId="2" type="noConversion"/>
  </si>
  <si>
    <t>夜幽情怀香水</t>
    <phoneticPr fontId="4" type="noConversion"/>
  </si>
  <si>
    <r>
      <t>1</t>
    </r>
    <r>
      <rPr>
        <sz val="11"/>
        <color theme="1"/>
        <rFont val="宋体"/>
        <charset val="134"/>
        <scheme val="minor"/>
      </rPr>
      <t>00ml</t>
    </r>
    <phoneticPr fontId="2" type="noConversion"/>
  </si>
  <si>
    <t>绿野芳踪香水</t>
    <phoneticPr fontId="2" type="noConversion"/>
  </si>
  <si>
    <t>希思黎绿野芳踪香水</t>
    <phoneticPr fontId="2" type="noConversion"/>
  </si>
  <si>
    <t>100ml</t>
    <phoneticPr fontId="2" type="noConversion"/>
  </si>
  <si>
    <r>
      <t xml:space="preserve">花香保湿面膜
（官网特享）
</t>
    </r>
    <r>
      <rPr>
        <sz val="10"/>
        <color indexed="10"/>
        <rFont val="宋体"/>
        <charset val="134"/>
      </rPr>
      <t>EDM 中不露出</t>
    </r>
    <phoneticPr fontId="2" type="noConversion"/>
  </si>
  <si>
    <t>159101X</t>
    <phoneticPr fontId="2" type="noConversion"/>
  </si>
  <si>
    <t>6B1026</t>
    <phoneticPr fontId="2" type="noConversion"/>
  </si>
  <si>
    <t>白金色化妆包</t>
    <phoneticPr fontId="2" type="noConversion"/>
  </si>
  <si>
    <t>69H537</t>
    <phoneticPr fontId="2" type="noConversion"/>
  </si>
  <si>
    <t>350402</t>
    <phoneticPr fontId="2" type="noConversion"/>
  </si>
  <si>
    <t>Women's Day Value Set</t>
    <phoneticPr fontId="2" type="noConversion"/>
  </si>
  <si>
    <t>154010S</t>
    <phoneticPr fontId="2" type="noConversion"/>
  </si>
  <si>
    <t>全能乳液</t>
  </si>
  <si>
    <t>125ml</t>
  </si>
  <si>
    <t>致臻夜间修复精华露</t>
  </si>
  <si>
    <t>50ml</t>
  </si>
  <si>
    <t>全日呵护精华乳</t>
  </si>
  <si>
    <t>126600</t>
  </si>
  <si>
    <t>40ml</t>
    <phoneticPr fontId="2" type="noConversion"/>
  </si>
  <si>
    <t>赋活水润保湿霜</t>
    <phoneticPr fontId="2" type="noConversion"/>
  </si>
  <si>
    <t>3/1-3/31</t>
    <phoneticPr fontId="2" type="noConversion"/>
  </si>
  <si>
    <r>
      <rPr>
        <sz val="10"/>
        <rFont val="宋体"/>
        <charset val="134"/>
      </rPr>
      <t>买任意</t>
    </r>
    <r>
      <rPr>
        <sz val="10"/>
        <rFont val="Arial"/>
        <family val="2"/>
      </rPr>
      <t>2</t>
    </r>
    <r>
      <rPr>
        <sz val="10"/>
        <rFont val="宋体"/>
        <charset val="134"/>
      </rPr>
      <t>样美白产品，送美白精华组合</t>
    </r>
    <r>
      <rPr>
        <sz val="10"/>
        <rFont val="Arial"/>
        <family val="2"/>
      </rPr>
      <t>1</t>
    </r>
    <r>
      <rPr>
        <sz val="10"/>
        <rFont val="宋体"/>
        <charset val="134"/>
      </rPr>
      <t>份</t>
    </r>
    <r>
      <rPr>
        <sz val="10"/>
        <rFont val="Arial"/>
        <family val="2"/>
      </rPr>
      <t xml:space="preserve">
(</t>
    </r>
    <r>
      <rPr>
        <sz val="10"/>
        <rFont val="宋体"/>
        <charset val="134"/>
      </rPr>
      <t>与线下一致）</t>
    </r>
    <phoneticPr fontId="2" type="noConversion"/>
  </si>
  <si>
    <t>妇女节：夜幽情怀香水
(与线下一致）</t>
    <phoneticPr fontId="4" type="noConversion"/>
  </si>
  <si>
    <t>妇女节：绿野芳踪香水
(与线下一致）</t>
    <phoneticPr fontId="4" type="noConversion"/>
  </si>
  <si>
    <r>
      <t>抗皱活肤亮肌精华液</t>
    </r>
    <r>
      <rPr>
        <sz val="10"/>
        <rFont val="Arial"/>
        <family val="2"/>
      </rPr>
      <t xml:space="preserve">
</t>
    </r>
    <r>
      <rPr>
        <sz val="10"/>
        <rFont val="宋体"/>
        <charset val="134"/>
      </rPr>
      <t>(官网特享）</t>
    </r>
    <phoneticPr fontId="2" type="noConversion"/>
  </si>
  <si>
    <t>金色奢华礼盒</t>
    <phoneticPr fontId="2" type="noConversion"/>
  </si>
  <si>
    <t>美白系列套装礼盒</t>
    <phoneticPr fontId="2" type="noConversion"/>
  </si>
  <si>
    <t>69B215</t>
    <phoneticPr fontId="2" type="noConversion"/>
  </si>
  <si>
    <t>黑白条纹化妆包</t>
    <phoneticPr fontId="2" type="noConversion"/>
  </si>
  <si>
    <t>EV159001</t>
    <phoneticPr fontId="2" type="noConversion"/>
  </si>
  <si>
    <t xml:space="preserve">EV159401
</t>
    <phoneticPr fontId="2" type="noConversion"/>
  </si>
  <si>
    <t xml:space="preserve">EV150501
</t>
    <phoneticPr fontId="2" type="noConversion"/>
  </si>
  <si>
    <t>EV142001</t>
    <phoneticPr fontId="2" type="noConversion"/>
  </si>
  <si>
    <t xml:space="preserve">Value Set </t>
    <phoneticPr fontId="2" type="noConversion"/>
  </si>
  <si>
    <t>抗皱修护眼唇霜</t>
    <phoneticPr fontId="2" type="noConversion"/>
  </si>
  <si>
    <t>151025V</t>
    <phoneticPr fontId="2" type="noConversion"/>
  </si>
  <si>
    <t>2ml</t>
  </si>
  <si>
    <r>
      <t>69H507A</t>
    </r>
    <r>
      <rPr>
        <sz val="10"/>
        <rFont val="宋体"/>
        <charset val="134"/>
      </rPr>
      <t>　</t>
    </r>
    <phoneticPr fontId="2" type="noConversion"/>
  </si>
  <si>
    <t>金色蛇纹化妆包</t>
    <phoneticPr fontId="2" type="noConversion"/>
  </si>
  <si>
    <t>3/1-3/31</t>
  </si>
  <si>
    <t>瞬间紧致眼膜</t>
    <phoneticPr fontId="2" type="noConversion"/>
  </si>
  <si>
    <t>142106V</t>
    <phoneticPr fontId="2" type="noConversion"/>
  </si>
  <si>
    <t>3ml</t>
    <phoneticPr fontId="2" type="noConversion"/>
  </si>
  <si>
    <t>抗皱修活紧致精华液</t>
    <phoneticPr fontId="2" type="noConversion"/>
  </si>
  <si>
    <t>眼唇霜</t>
    <phoneticPr fontId="2" type="noConversion"/>
  </si>
  <si>
    <t>69H044A</t>
    <phoneticPr fontId="2" type="noConversion"/>
  </si>
  <si>
    <t>亮银色化妆包</t>
    <phoneticPr fontId="2" type="noConversion"/>
  </si>
  <si>
    <r>
      <t xml:space="preserve">全能乳液
（官网特享）
</t>
    </r>
    <r>
      <rPr>
        <sz val="10"/>
        <color indexed="10"/>
        <rFont val="宋体"/>
        <charset val="134"/>
      </rPr>
      <t>EDM中不露出</t>
    </r>
    <phoneticPr fontId="2" type="noConversion"/>
  </si>
  <si>
    <r>
      <t xml:space="preserve">抗皱修护眼唇霜超值套装
（官网特享）
</t>
    </r>
    <r>
      <rPr>
        <sz val="10"/>
        <color indexed="10"/>
        <rFont val="宋体"/>
        <charset val="134"/>
      </rPr>
      <t>EDM中不露出</t>
    </r>
    <phoneticPr fontId="2" type="noConversion"/>
  </si>
  <si>
    <r>
      <t xml:space="preserve">瞬间紧致眼膜超值套装
（官网特享）
</t>
    </r>
    <r>
      <rPr>
        <sz val="10"/>
        <color indexed="10"/>
        <rFont val="宋体"/>
        <charset val="134"/>
      </rPr>
      <t>EDM中不露出</t>
    </r>
    <phoneticPr fontId="2" type="noConversion"/>
  </si>
  <si>
    <t>套装名称</t>
    <phoneticPr fontId="2" type="noConversion"/>
  </si>
  <si>
    <t>套装描述</t>
    <phoneticPr fontId="2" type="noConversion"/>
  </si>
  <si>
    <t>套装清单</t>
    <phoneticPr fontId="2" type="noConversion"/>
  </si>
  <si>
    <t>全能乳液明星套装
多重效能，经典之选</t>
    <phoneticPr fontId="2" type="noConversion"/>
  </si>
  <si>
    <r>
      <t>产品功效：</t>
    </r>
    <r>
      <rPr>
        <sz val="10"/>
        <rFont val="Arial"/>
        <family val="2"/>
      </rPr>
      <t xml:space="preserve"> 
</t>
    </r>
    <r>
      <rPr>
        <sz val="10"/>
        <rFont val="宋体"/>
        <charset val="134"/>
      </rPr>
      <t>经典必备之选全能乳液，全面激活肌肤生命能量，促进胶原蛋白形成，加强紧实弹性，令肌肤焕发青春光彩。配合希思黎其它针对性护肤品使用，更可达到持续化的护理效果。细致、柔滑易吸收的水漾精华乳质地，适合任何年龄、任何类型的肌肤。坚持每日使用，肌肤愈显强韧、细腻、明亮！</t>
    </r>
    <r>
      <rPr>
        <sz val="10"/>
        <rFont val="Arial"/>
        <family val="2"/>
      </rPr>
      <t xml:space="preserve"> 
</t>
    </r>
    <r>
      <rPr>
        <sz val="10"/>
        <rFont val="宋体"/>
        <charset val="134"/>
      </rPr>
      <t>全能乳液明星套装
特献尊享价</t>
    </r>
    <r>
      <rPr>
        <sz val="10"/>
        <rFont val="Arial"/>
        <family val="2"/>
      </rPr>
      <t xml:space="preserve"> </t>
    </r>
    <r>
      <rPr>
        <sz val="10"/>
        <rFont val="宋体"/>
        <charset val="134"/>
      </rPr>
      <t xml:space="preserve">RMB 1,520元(价值 RMB 2,250元） </t>
    </r>
    <phoneticPr fontId="2" type="noConversion"/>
  </si>
  <si>
    <r>
      <t xml:space="preserve">套装清单：
</t>
    </r>
    <r>
      <rPr>
        <sz val="10"/>
        <rFont val="Arial"/>
        <family val="2"/>
      </rPr>
      <t xml:space="preserve">• </t>
    </r>
    <r>
      <rPr>
        <sz val="10"/>
        <rFont val="宋体"/>
        <charset val="134"/>
      </rPr>
      <t>全能乳液（正品）</t>
    </r>
    <r>
      <rPr>
        <sz val="10"/>
        <rFont val="Arial"/>
        <family val="2"/>
      </rPr>
      <t xml:space="preserve"> 125ml
• </t>
    </r>
    <r>
      <rPr>
        <sz val="10"/>
        <rFont val="宋体"/>
        <charset val="134"/>
      </rPr>
      <t>花香保湿面膜</t>
    </r>
    <r>
      <rPr>
        <sz val="10"/>
        <rFont val="Arial"/>
        <family val="2"/>
      </rPr>
      <t xml:space="preserve"> 15ml
• </t>
    </r>
    <r>
      <rPr>
        <sz val="10"/>
        <rFont val="宋体"/>
        <charset val="134"/>
      </rPr>
      <t>花香化妆水</t>
    </r>
    <r>
      <rPr>
        <sz val="10"/>
        <rFont val="Arial"/>
        <family val="2"/>
      </rPr>
      <t xml:space="preserve"> 30ml
• </t>
    </r>
    <r>
      <rPr>
        <sz val="10"/>
        <rFont val="宋体"/>
        <charset val="134"/>
      </rPr>
      <t>致臻夜间修复精华露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精美化妆包</t>
    </r>
    <phoneticPr fontId="2" type="noConversion"/>
  </si>
  <si>
    <t>抗皱修护眼唇霜超值套装
瞬间清扫疲惫倦痕</t>
    <phoneticPr fontId="2" type="noConversion"/>
  </si>
  <si>
    <r>
      <t xml:space="preserve">• </t>
    </r>
    <r>
      <rPr>
        <sz val="10"/>
        <rFont val="宋体"/>
        <charset val="134"/>
      </rPr>
      <t>抗皱修护眼唇霜（正品）</t>
    </r>
    <r>
      <rPr>
        <sz val="10"/>
        <rFont val="Arial"/>
        <family val="2"/>
      </rPr>
      <t xml:space="preserve"> 15ml
• </t>
    </r>
    <r>
      <rPr>
        <sz val="10"/>
        <rFont val="宋体"/>
        <charset val="134"/>
      </rPr>
      <t>全能乳液</t>
    </r>
    <r>
      <rPr>
        <sz val="10"/>
        <rFont val="Arial"/>
        <family val="2"/>
      </rPr>
      <t xml:space="preserve"> 5ml
• </t>
    </r>
    <r>
      <rPr>
        <sz val="10"/>
        <rFont val="宋体"/>
        <charset val="134"/>
      </rPr>
      <t>致臻夜间修复精华露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金色蛇纹化妆包</t>
    </r>
    <phoneticPr fontId="2" type="noConversion"/>
  </si>
  <si>
    <t xml:space="preserve">瞬间紧致眼膜超值套装
紧致滋润，卓越对抗老化     
 </t>
    <phoneticPr fontId="2" type="noConversion"/>
  </si>
  <si>
    <r>
      <t xml:space="preserve">• </t>
    </r>
    <r>
      <rPr>
        <sz val="10"/>
        <rFont val="宋体"/>
        <charset val="134"/>
      </rPr>
      <t>瞬间紧致眼膜（正品）</t>
    </r>
    <r>
      <rPr>
        <sz val="10"/>
        <rFont val="Arial"/>
        <family val="2"/>
      </rPr>
      <t xml:space="preserve"> 30ml
• </t>
    </r>
    <r>
      <rPr>
        <sz val="10"/>
        <rFont val="宋体"/>
        <charset val="134"/>
      </rPr>
      <t>眼唇霜</t>
    </r>
    <r>
      <rPr>
        <sz val="10"/>
        <rFont val="Arial"/>
        <family val="2"/>
      </rPr>
      <t xml:space="preserve"> 5ml
• </t>
    </r>
    <r>
      <rPr>
        <sz val="10"/>
        <rFont val="宋体"/>
        <charset val="134"/>
      </rPr>
      <t>抗皱修活紧致精华液</t>
    </r>
    <r>
      <rPr>
        <sz val="10"/>
        <rFont val="Arial"/>
        <family val="2"/>
      </rPr>
      <t xml:space="preserve"> 3ml
• </t>
    </r>
    <r>
      <rPr>
        <sz val="10"/>
        <rFont val="宋体"/>
        <charset val="134"/>
      </rPr>
      <t>精美化妆包</t>
    </r>
    <phoneticPr fontId="2" type="noConversion"/>
  </si>
  <si>
    <r>
      <t>产品功效：</t>
    </r>
    <r>
      <rPr>
        <sz val="10"/>
        <rFont val="Arial"/>
        <family val="2"/>
      </rPr>
      <t xml:space="preserve"> 
</t>
    </r>
    <r>
      <rPr>
        <sz val="10"/>
        <rFont val="宋体"/>
        <charset val="134"/>
      </rPr>
      <t>希思黎臻选眼膜套装，多重植物臻萃，与独特凝露质地，瞬间轻扫疲惫倦痕，淡褪黑眼圈，并紧致眼部肌肤，消除细纹、水肿与眼袋，令双眼回复光滑柔嫩、水润亮采。</t>
    </r>
    <r>
      <rPr>
        <sz val="10"/>
        <rFont val="Arial"/>
        <family val="2"/>
      </rPr>
      <t xml:space="preserve"> 
</t>
    </r>
    <r>
      <rPr>
        <sz val="10"/>
        <rFont val="宋体"/>
        <charset val="134"/>
      </rPr>
      <t>瞬间紧致眼膜超值套装
特献尊享价</t>
    </r>
    <r>
      <rPr>
        <sz val="10"/>
        <rFont val="Arial"/>
        <family val="2"/>
      </rPr>
      <t>RMB 900</t>
    </r>
    <r>
      <rPr>
        <sz val="10"/>
        <rFont val="宋体"/>
        <charset val="134"/>
      </rPr>
      <t>元（价值</t>
    </r>
    <r>
      <rPr>
        <sz val="10"/>
        <rFont val="Arial"/>
        <family val="2"/>
      </rPr>
      <t>RMB 1,340</t>
    </r>
    <r>
      <rPr>
        <sz val="10"/>
        <rFont val="宋体"/>
        <charset val="134"/>
      </rPr>
      <t xml:space="preserve">元）
</t>
    </r>
    <phoneticPr fontId="2" type="noConversion"/>
  </si>
  <si>
    <r>
      <t xml:space="preserve">• </t>
    </r>
    <r>
      <rPr>
        <sz val="10"/>
        <rFont val="宋体"/>
        <charset val="134"/>
      </rPr>
      <t>夜幽情怀香水（正品）</t>
    </r>
    <r>
      <rPr>
        <sz val="10"/>
        <rFont val="Arial"/>
        <family val="2"/>
      </rPr>
      <t xml:space="preserve">100ml
• </t>
    </r>
    <r>
      <rPr>
        <sz val="10"/>
        <rFont val="宋体"/>
        <charset val="134"/>
      </rPr>
      <t>夜幽情怀沐浴啫喱（正品）</t>
    </r>
    <r>
      <rPr>
        <sz val="10"/>
        <rFont val="Arial"/>
        <family val="2"/>
      </rPr>
      <t xml:space="preserve"> 250ml</t>
    </r>
    <phoneticPr fontId="2" type="noConversion"/>
  </si>
  <si>
    <t>花香保湿面膜超值套装
柔软，补水及紧致</t>
    <phoneticPr fontId="2" type="noConversion"/>
  </si>
  <si>
    <r>
      <t>独特高贵，希思黎绿野芳踪香水犹如清新空气，为每一天带来如青翠微风拂过般的怡人感受。</t>
    </r>
    <r>
      <rPr>
        <sz val="10"/>
        <rFont val="Arial"/>
        <family val="2"/>
      </rPr>
      <t xml:space="preserve"> 
</t>
    </r>
    <r>
      <rPr>
        <sz val="10"/>
        <rFont val="宋体"/>
        <charset val="134"/>
      </rPr>
      <t>清新，富有活力的香味邀你跳脱生活中的压力，进入自然纯净的意境。
配赠同款香型的沐浴凝胶，唤醒肌肤清新活力，放飞怡然心情。
希思黎绿野芳踪香水限量套装
特献尊享价</t>
    </r>
    <r>
      <rPr>
        <sz val="10"/>
        <rFont val="Arial"/>
        <family val="2"/>
      </rPr>
      <t>RMB 850</t>
    </r>
    <r>
      <rPr>
        <sz val="10"/>
        <rFont val="宋体"/>
        <charset val="134"/>
      </rPr>
      <t>元（价值</t>
    </r>
    <r>
      <rPr>
        <sz val="10"/>
        <rFont val="Arial"/>
        <family val="2"/>
      </rPr>
      <t>RMB 1,370</t>
    </r>
    <r>
      <rPr>
        <sz val="10"/>
        <rFont val="宋体"/>
        <charset val="134"/>
      </rPr>
      <t>元）</t>
    </r>
    <phoneticPr fontId="2" type="noConversion"/>
  </si>
  <si>
    <r>
      <t xml:space="preserve">• </t>
    </r>
    <r>
      <rPr>
        <sz val="10"/>
        <rFont val="宋体"/>
        <charset val="134"/>
      </rPr>
      <t>花香保湿面膜（正品）</t>
    </r>
    <r>
      <rPr>
        <sz val="10"/>
        <rFont val="Arial"/>
        <family val="2"/>
      </rPr>
      <t xml:space="preserve"> 60ml
• </t>
    </r>
    <r>
      <rPr>
        <sz val="10"/>
        <rFont val="宋体"/>
        <charset val="134"/>
      </rPr>
      <t>全日呵护精华乳</t>
    </r>
    <r>
      <rPr>
        <sz val="10"/>
        <rFont val="Arial"/>
        <family val="2"/>
      </rPr>
      <t xml:space="preserve"> 5ml
• </t>
    </r>
    <r>
      <rPr>
        <sz val="10"/>
        <rFont val="宋体"/>
        <charset val="134"/>
      </rPr>
      <t>全能乳液</t>
    </r>
    <r>
      <rPr>
        <sz val="10"/>
        <rFont val="Arial"/>
        <family val="2"/>
      </rPr>
      <t xml:space="preserve"> 5ml
• Sisleya </t>
    </r>
    <r>
      <rPr>
        <sz val="10"/>
        <rFont val="宋体"/>
        <charset val="134"/>
      </rPr>
      <t>抗皱修护眼唇霜（小样）</t>
    </r>
    <r>
      <rPr>
        <sz val="10"/>
        <rFont val="Arial"/>
        <family val="2"/>
      </rPr>
      <t xml:space="preserve"> 1.5ml * 2
• </t>
    </r>
    <r>
      <rPr>
        <sz val="10"/>
        <rFont val="宋体"/>
        <charset val="134"/>
      </rPr>
      <t xml:space="preserve">精美化妆包
</t>
    </r>
    <phoneticPr fontId="2" type="noConversion"/>
  </si>
  <si>
    <r>
      <t>产品功效：</t>
    </r>
    <r>
      <rPr>
        <sz val="10"/>
        <rFont val="Arial"/>
        <family val="2"/>
      </rPr>
      <t xml:space="preserve"> 
</t>
    </r>
    <r>
      <rPr>
        <sz val="10"/>
        <rFont val="宋体"/>
        <charset val="134"/>
      </rPr>
      <t>缺水是肌肤干燥粗糙、暗沉无光、活力缺乏、细纹干纹出现的重要原因，更是肌肤老化的第一步。希思黎以</t>
    </r>
    <r>
      <rPr>
        <sz val="10"/>
        <rFont val="Arial"/>
        <family val="2"/>
      </rPr>
      <t>“</t>
    </r>
    <r>
      <rPr>
        <sz val="10"/>
        <rFont val="宋体"/>
        <charset val="134"/>
      </rPr>
      <t>植物美容学</t>
    </r>
    <r>
      <rPr>
        <sz val="10"/>
        <rFont val="Arial"/>
        <family val="2"/>
      </rPr>
      <t>”</t>
    </r>
    <r>
      <rPr>
        <sz val="10"/>
        <rFont val="宋体"/>
        <charset val="134"/>
      </rPr>
      <t>为理念，特选花香保湿面膜套装，由早及晚全天防护，深度补水滋养，有效淡化细纹，预防老化。能迅速改善缺水、无生气及疲惫的肌肤，更可用于日晒、外界侵害后的镇定舒缓，令肌肤柔软紧致、富有光泽。</t>
    </r>
    <r>
      <rPr>
        <sz val="10"/>
        <rFont val="Arial"/>
        <family val="2"/>
      </rPr>
      <t xml:space="preserve"> 
</t>
    </r>
    <r>
      <rPr>
        <sz val="10"/>
        <rFont val="宋体"/>
        <charset val="134"/>
      </rPr>
      <t>花香保湿面膜超值套装
特献尊享价</t>
    </r>
    <r>
      <rPr>
        <sz val="10"/>
        <rFont val="Arial"/>
        <family val="2"/>
      </rPr>
      <t xml:space="preserve"> RMB </t>
    </r>
    <r>
      <rPr>
        <sz val="10"/>
        <rFont val="Arial"/>
        <family val="2"/>
      </rPr>
      <t>850</t>
    </r>
    <r>
      <rPr>
        <sz val="10"/>
        <rFont val="宋体"/>
        <charset val="134"/>
      </rPr>
      <t>元</t>
    </r>
    <r>
      <rPr>
        <sz val="10"/>
        <rFont val="Arial"/>
        <family val="2"/>
      </rPr>
      <t xml:space="preserve"> </t>
    </r>
    <r>
      <rPr>
        <sz val="10"/>
        <rFont val="宋体"/>
        <charset val="134"/>
      </rPr>
      <t>（价值</t>
    </r>
    <r>
      <rPr>
        <sz val="10"/>
        <rFont val="Arial"/>
        <family val="2"/>
      </rPr>
      <t>RMB 1,320</t>
    </r>
    <r>
      <rPr>
        <sz val="10"/>
        <rFont val="宋体"/>
        <charset val="134"/>
      </rPr>
      <t>元）</t>
    </r>
    <r>
      <rPr>
        <sz val="10"/>
        <rFont val="Arial"/>
        <family val="2"/>
      </rPr>
      <t xml:space="preserve">
</t>
    </r>
    <phoneticPr fontId="2" type="noConversion"/>
  </si>
  <si>
    <r>
      <t xml:space="preserve">• </t>
    </r>
    <r>
      <rPr>
        <sz val="10"/>
        <rFont val="宋体"/>
        <charset val="134"/>
      </rPr>
      <t>焕白亮采面膜（正品）</t>
    </r>
    <r>
      <rPr>
        <sz val="10"/>
        <rFont val="Arial"/>
        <family val="2"/>
      </rPr>
      <t xml:space="preserve">60 ml
• </t>
    </r>
    <r>
      <rPr>
        <sz val="10"/>
        <rFont val="宋体"/>
        <charset val="134"/>
      </rPr>
      <t>焕白洁面乳</t>
    </r>
    <r>
      <rPr>
        <sz val="10"/>
        <rFont val="Arial"/>
        <family val="2"/>
      </rPr>
      <t xml:space="preserve"> 30ml
• </t>
    </r>
    <r>
      <rPr>
        <sz val="10"/>
        <rFont val="宋体"/>
        <charset val="134"/>
      </rPr>
      <t>美白洁净洗面凝胶</t>
    </r>
    <r>
      <rPr>
        <sz val="10"/>
        <rFont val="Arial"/>
        <family val="2"/>
      </rPr>
      <t xml:space="preserve"> 15ml
• </t>
    </r>
    <r>
      <rPr>
        <sz val="10"/>
        <rFont val="宋体"/>
        <charset val="134"/>
      </rPr>
      <t>黑白条纹化妆包</t>
    </r>
    <phoneticPr fontId="2" type="noConversion"/>
  </si>
  <si>
    <t>焕白化妆水超值套装
清洁、调理肌肤，促进后续产品吸收</t>
    <phoneticPr fontId="2" type="noConversion"/>
  </si>
  <si>
    <t>焕白亮采面膜超值套装
深层净化肌肤，立现通透亮丽</t>
    <phoneticPr fontId="2" type="noConversion"/>
  </si>
  <si>
    <r>
      <t xml:space="preserve">• </t>
    </r>
    <r>
      <rPr>
        <sz val="10"/>
        <rFont val="宋体"/>
        <charset val="134"/>
      </rPr>
      <t>焕白化妆水（正品）</t>
    </r>
    <r>
      <rPr>
        <sz val="10"/>
        <rFont val="Arial"/>
        <family val="2"/>
      </rPr>
      <t xml:space="preserve">200 ml
• </t>
    </r>
    <r>
      <rPr>
        <sz val="10"/>
        <rFont val="宋体"/>
        <charset val="134"/>
      </rPr>
      <t>美白洁净洗面凝胶</t>
    </r>
    <r>
      <rPr>
        <sz val="10"/>
        <rFont val="Arial"/>
        <family val="2"/>
      </rPr>
      <t xml:space="preserve"> 15ml
• </t>
    </r>
    <r>
      <rPr>
        <sz val="10"/>
        <rFont val="宋体"/>
        <charset val="134"/>
      </rPr>
      <t>焕白亮采面膜</t>
    </r>
    <r>
      <rPr>
        <sz val="10"/>
        <rFont val="Arial"/>
        <family val="2"/>
      </rPr>
      <t xml:space="preserve"> 15ml
• </t>
    </r>
    <r>
      <rPr>
        <sz val="10"/>
        <rFont val="宋体"/>
        <charset val="134"/>
      </rPr>
      <t>黑白条纹化妆包</t>
    </r>
    <phoneticPr fontId="2" type="noConversion"/>
  </si>
  <si>
    <r>
      <t xml:space="preserve">• </t>
    </r>
    <r>
      <rPr>
        <sz val="10"/>
        <rFont val="宋体"/>
        <charset val="134"/>
      </rPr>
      <t>植物美白亮采精华液（正品）</t>
    </r>
    <r>
      <rPr>
        <sz val="10"/>
        <rFont val="Arial"/>
        <family val="2"/>
      </rPr>
      <t xml:space="preserve">6ml*8
• </t>
    </r>
    <r>
      <rPr>
        <sz val="10"/>
        <rFont val="宋体"/>
        <charset val="134"/>
      </rPr>
      <t>焕白化妆水</t>
    </r>
    <r>
      <rPr>
        <sz val="10"/>
        <rFont val="Arial"/>
        <family val="2"/>
      </rPr>
      <t xml:space="preserve"> 30ml
• </t>
    </r>
    <r>
      <rPr>
        <sz val="10"/>
        <rFont val="宋体"/>
        <charset val="134"/>
      </rPr>
      <t>抗皱活肤亮肌精华液</t>
    </r>
    <r>
      <rPr>
        <sz val="10"/>
        <rFont val="Arial"/>
        <family val="2"/>
      </rPr>
      <t xml:space="preserve"> 2ml
• </t>
    </r>
    <r>
      <rPr>
        <sz val="10"/>
        <rFont val="宋体"/>
        <charset val="134"/>
      </rPr>
      <t>全日呵护精华乳</t>
    </r>
    <r>
      <rPr>
        <sz val="10"/>
        <rFont val="Arial"/>
        <family val="2"/>
      </rPr>
      <t xml:space="preserve"> 5ml
• </t>
    </r>
    <r>
      <rPr>
        <sz val="10"/>
        <rFont val="宋体"/>
        <charset val="134"/>
      </rPr>
      <t>焕白亮采面膜</t>
    </r>
    <r>
      <rPr>
        <sz val="10"/>
        <rFont val="Arial"/>
        <family val="2"/>
      </rPr>
      <t xml:space="preserve"> 15ml
• </t>
    </r>
    <r>
      <rPr>
        <sz val="10"/>
        <rFont val="宋体"/>
        <charset val="134"/>
      </rPr>
      <t>亮银色化妆包</t>
    </r>
    <phoneticPr fontId="2" type="noConversion"/>
  </si>
  <si>
    <r>
      <t xml:space="preserve">• </t>
    </r>
    <r>
      <rPr>
        <sz val="10"/>
        <rFont val="宋体"/>
        <charset val="134"/>
      </rPr>
      <t>抗皱活肤亮肌精华液（正品）</t>
    </r>
    <r>
      <rPr>
        <sz val="10"/>
        <rFont val="Arial"/>
        <family val="2"/>
      </rPr>
      <t xml:space="preserve">30ml
• </t>
    </r>
    <r>
      <rPr>
        <sz val="10"/>
        <rFont val="宋体"/>
        <charset val="134"/>
      </rPr>
      <t>焕白洁面乳</t>
    </r>
    <r>
      <rPr>
        <sz val="10"/>
        <rFont val="Arial"/>
        <family val="2"/>
      </rPr>
      <t xml:space="preserve"> 30ml
• </t>
    </r>
    <r>
      <rPr>
        <sz val="10"/>
        <rFont val="宋体"/>
        <charset val="134"/>
      </rPr>
      <t>全能乳液</t>
    </r>
    <r>
      <rPr>
        <sz val="10"/>
        <rFont val="Arial"/>
        <family val="2"/>
      </rPr>
      <t xml:space="preserve"> 15ml
• </t>
    </r>
    <r>
      <rPr>
        <sz val="10"/>
        <rFont val="宋体"/>
        <charset val="134"/>
      </rPr>
      <t>抗皱修活紧致精华液</t>
    </r>
    <r>
      <rPr>
        <sz val="10"/>
        <rFont val="Arial"/>
        <family val="2"/>
      </rPr>
      <t xml:space="preserve"> 3ml
• </t>
    </r>
    <r>
      <rPr>
        <sz val="10"/>
        <rFont val="宋体"/>
        <charset val="134"/>
      </rPr>
      <t>抗皱活肤驻颜霜</t>
    </r>
    <r>
      <rPr>
        <sz val="10"/>
        <rFont val="Arial"/>
        <family val="2"/>
      </rPr>
      <t xml:space="preserve"> 5ml
• </t>
    </r>
    <r>
      <rPr>
        <sz val="10"/>
        <rFont val="宋体"/>
        <charset val="134"/>
      </rPr>
      <t>花香化妆水</t>
    </r>
    <r>
      <rPr>
        <sz val="10"/>
        <rFont val="Arial"/>
        <family val="2"/>
      </rPr>
      <t xml:space="preserve"> 30ml
• </t>
    </r>
    <r>
      <rPr>
        <sz val="10"/>
        <rFont val="宋体"/>
        <charset val="134"/>
      </rPr>
      <t>白金色化妆包</t>
    </r>
    <phoneticPr fontId="2" type="noConversion"/>
  </si>
  <si>
    <r>
      <t>精致、幽雅、超越时代的经典：</t>
    </r>
    <r>
      <rPr>
        <sz val="10"/>
        <rFont val="Arial"/>
        <family val="2"/>
      </rPr>
      <t xml:space="preserve"> </t>
    </r>
    <r>
      <rPr>
        <sz val="10"/>
        <rFont val="宋体"/>
        <charset val="134"/>
      </rPr>
      <t>夜幽情怀香水充分展现女性的白天与夜晚，独具的魅力、迷人与气质。丰富复杂的芬芳构成</t>
    </r>
    <r>
      <rPr>
        <sz val="10"/>
        <rFont val="Arial"/>
        <family val="2"/>
      </rPr>
      <t>,</t>
    </r>
    <r>
      <rPr>
        <sz val="10"/>
        <rFont val="宋体"/>
        <charset val="134"/>
      </rPr>
      <t>逐渐展现出其微妙气质，在柑橘香调的清新、花香调与西普香调的感性、琥珀与麝香的浓郁之间营造完美的对比与平衡。
配赠同款香型的淋浴啫喱，全心奢宠自己，为娇嫩肌肤提供温柔呵护。
希思黎夜幽情怀香水限量套装
特献尊享价</t>
    </r>
    <r>
      <rPr>
        <sz val="10"/>
        <rFont val="Arial"/>
        <family val="2"/>
      </rPr>
      <t>RMB 1,750</t>
    </r>
    <r>
      <rPr>
        <sz val="10"/>
        <rFont val="宋体"/>
        <charset val="134"/>
      </rPr>
      <t>元（价值</t>
    </r>
    <r>
      <rPr>
        <sz val="10"/>
        <rFont val="Arial"/>
        <family val="2"/>
      </rPr>
      <t>RMB 2,320</t>
    </r>
    <r>
      <rPr>
        <sz val="10"/>
        <rFont val="宋体"/>
        <charset val="134"/>
      </rPr>
      <t>元）</t>
    </r>
    <phoneticPr fontId="2" type="noConversion"/>
  </si>
  <si>
    <t>亮银色化妆包</t>
    <phoneticPr fontId="2" type="noConversion"/>
  </si>
  <si>
    <r>
      <t>美白、焕亮肤色同时，融合了白桑椹及黄芩、柠檬精粹、甘草精粹、植物鲨烯与甘油、地黄与维他命</t>
    </r>
    <r>
      <rPr>
        <sz val="10"/>
        <rFont val="Arial"/>
        <family val="2"/>
      </rPr>
      <t>B5</t>
    </r>
    <r>
      <rPr>
        <sz val="10"/>
        <rFont val="宋体"/>
        <charset val="134"/>
      </rPr>
      <t>等多重植物精粹与微量元素，令肌肤整日保持舒适水润，肌肤持久光滑滋润、纯净明亮，触感更如丝般细腻。
焕白亮泽保湿乳套装
特献尊享价</t>
    </r>
    <r>
      <rPr>
        <sz val="10"/>
        <rFont val="Arial"/>
        <family val="2"/>
      </rPr>
      <t xml:space="preserve"> RMB 1,300</t>
    </r>
    <r>
      <rPr>
        <sz val="10"/>
        <rFont val="宋体"/>
        <charset val="134"/>
      </rPr>
      <t>元</t>
    </r>
    <r>
      <rPr>
        <sz val="10"/>
        <rFont val="Arial"/>
        <family val="2"/>
      </rPr>
      <t xml:space="preserve"> </t>
    </r>
    <r>
      <rPr>
        <sz val="10"/>
        <rFont val="宋体"/>
        <charset val="134"/>
      </rPr>
      <t>（价值</t>
    </r>
    <r>
      <rPr>
        <sz val="10"/>
        <rFont val="Arial"/>
        <family val="2"/>
      </rPr>
      <t>RMB 1,740</t>
    </r>
    <r>
      <rPr>
        <sz val="10"/>
        <rFont val="宋体"/>
        <charset val="134"/>
      </rPr>
      <t>元）</t>
    </r>
    <phoneticPr fontId="2" type="noConversion"/>
  </si>
  <si>
    <t>全能乳液</t>
    <phoneticPr fontId="2" type="noConversion"/>
  </si>
  <si>
    <t>致臻夜间修复精华露</t>
    <phoneticPr fontId="2" type="noConversion"/>
  </si>
  <si>
    <t>全日呵护精华乳</t>
    <phoneticPr fontId="2" type="noConversion"/>
  </si>
  <si>
    <r>
      <t>产品功效：</t>
    </r>
    <r>
      <rPr>
        <sz val="10"/>
        <rFont val="Arial"/>
        <family val="2"/>
      </rPr>
      <t xml:space="preserve"> 
</t>
    </r>
    <r>
      <rPr>
        <sz val="10"/>
        <rFont val="宋体"/>
        <charset val="134"/>
      </rPr>
      <t>希思黎特选抗皱修护眼唇霜套装，同步改善皱纹、松弛、黑眼圈、眼袋、缺水等眼唇部多种老化问题。丰润乳霜质地，令疲惫黯淡的眼部肌肤恢复光采，配合希思黎全套【内养</t>
    </r>
    <r>
      <rPr>
        <sz val="10"/>
        <rFont val="Arial"/>
        <family val="2"/>
      </rPr>
      <t>+</t>
    </r>
    <r>
      <rPr>
        <sz val="10"/>
        <rFont val="宋体"/>
        <charset val="134"/>
      </rPr>
      <t>外护</t>
    </r>
    <r>
      <rPr>
        <sz val="10"/>
        <rFont val="Arial"/>
        <family val="2"/>
      </rPr>
      <t>+</t>
    </r>
    <r>
      <rPr>
        <sz val="10"/>
        <rFont val="宋体"/>
        <charset val="134"/>
      </rPr>
      <t>夜修复】组合，赋予肌肤完整呵护，留驻肌肤年轻光采。</t>
    </r>
    <r>
      <rPr>
        <sz val="10"/>
        <rFont val="Arial"/>
        <family val="2"/>
      </rPr>
      <t xml:space="preserve"> 
</t>
    </r>
    <r>
      <rPr>
        <sz val="10"/>
        <rFont val="宋体"/>
        <charset val="134"/>
      </rPr>
      <t>抗皱修护眼唇霜超值套装
特献尊享价</t>
    </r>
    <r>
      <rPr>
        <sz val="10"/>
        <rFont val="Arial"/>
        <family val="2"/>
      </rPr>
      <t xml:space="preserve"> RMB 1,250</t>
    </r>
    <r>
      <rPr>
        <sz val="10"/>
        <rFont val="宋体"/>
        <charset val="134"/>
      </rPr>
      <t>元</t>
    </r>
    <r>
      <rPr>
        <sz val="10"/>
        <rFont val="Arial"/>
        <family val="2"/>
      </rPr>
      <t>(</t>
    </r>
    <r>
      <rPr>
        <sz val="10"/>
        <rFont val="宋体"/>
        <charset val="134"/>
      </rPr>
      <t>价值</t>
    </r>
    <r>
      <rPr>
        <sz val="10"/>
        <rFont val="Arial"/>
        <family val="2"/>
      </rPr>
      <t xml:space="preserve"> RMB 1,760</t>
    </r>
    <r>
      <rPr>
        <sz val="10"/>
        <rFont val="宋体"/>
        <charset val="134"/>
      </rPr>
      <t xml:space="preserve">元）
</t>
    </r>
    <phoneticPr fontId="2" type="noConversion"/>
  </si>
  <si>
    <r>
      <t xml:space="preserve">• </t>
    </r>
    <r>
      <rPr>
        <sz val="10"/>
        <rFont val="宋体"/>
        <charset val="134"/>
      </rPr>
      <t>全能乳液（正品）</t>
    </r>
    <r>
      <rPr>
        <sz val="10"/>
        <rFont val="Arial"/>
        <family val="2"/>
      </rPr>
      <t xml:space="preserve">125ml
• </t>
    </r>
    <r>
      <rPr>
        <sz val="10"/>
        <rFont val="宋体"/>
        <charset val="134"/>
      </rPr>
      <t>致臻夜间修复精华露（正品）</t>
    </r>
    <r>
      <rPr>
        <sz val="10"/>
        <rFont val="Arial"/>
        <family val="2"/>
      </rPr>
      <t xml:space="preserve"> 50ml
• </t>
    </r>
    <r>
      <rPr>
        <sz val="10"/>
        <rFont val="宋体"/>
        <charset val="134"/>
      </rPr>
      <t>全日呵护精华乳（正品）</t>
    </r>
    <r>
      <rPr>
        <sz val="10"/>
        <rFont val="Arial"/>
        <family val="2"/>
      </rPr>
      <t xml:space="preserve">50ml
• </t>
    </r>
    <r>
      <rPr>
        <sz val="10"/>
        <rFont val="宋体"/>
        <charset val="134"/>
      </rPr>
      <t>抗皱修护眼唇霜（正品）</t>
    </r>
    <r>
      <rPr>
        <sz val="10"/>
        <rFont val="Arial"/>
        <family val="2"/>
      </rPr>
      <t xml:space="preserve">15ml
• </t>
    </r>
    <r>
      <rPr>
        <sz val="10"/>
        <rFont val="宋体"/>
        <charset val="134"/>
      </rPr>
      <t>赋活水润保湿霜（正品）</t>
    </r>
    <r>
      <rPr>
        <sz val="10"/>
        <rFont val="Arial"/>
        <family val="2"/>
      </rPr>
      <t xml:space="preserve">40ml
• </t>
    </r>
    <r>
      <rPr>
        <sz val="10"/>
        <rFont val="宋体"/>
        <charset val="134"/>
      </rPr>
      <t>金色奢华礼盒</t>
    </r>
    <phoneticPr fontId="2" type="noConversion"/>
  </si>
  <si>
    <t>产品功效： 
集深层洁净、美白亮肤、滋润平衡、抗氧活肤等多种功能于一身，是专门针对亚洲人士所设计的一款革命性美白产品。多种植物活肤成分，能清除分泌过量的油脂和肌肤表面的不洁物质，即时净化肌肤，改善暗哑肤色，亮白效果明显。
面膜质地触感柔润幼滑，蕴含丰富活肤成份，全面滋润保湿之余，更加强肌肤表层的水分均衡，从根源抑制黑色素生成，美白效果即时可见，肤色均匀亮丽。
焕白亮采面膜超值套装
特献尊享价 RMB 880元 （价值RMB 1,140元）</t>
    <phoneticPr fontId="2" type="noConversion"/>
  </si>
  <si>
    <t>产品功效： 
蕴含白桑椹及黄芩、柠檬精粹、地黄萃取物、熏衣草与马郁兰精油，滋润肌肤的同时，更带来二次清洁，去除残留杂质，令肌肤倍感清新润泽、不泛油光。使用后洁净晶莹、柔腻光滑的肌肤瞬间可得，亦能卓效呵护肌肤表面的天然屏障，日复一日，令肤色更显明亮剔透、白皙均匀。
焕白化妆水超值套装
特献尊享价 RMB 980元 （价值RMB 1,310元）</t>
    <phoneticPr fontId="2" type="noConversion"/>
  </si>
  <si>
    <r>
      <t>汇集多种珍贵植物精粹与植物精油成分，与精纯左旋维生素</t>
    </r>
    <r>
      <rPr>
        <sz val="10"/>
        <rFont val="Arial"/>
        <family val="2"/>
      </rPr>
      <t>C</t>
    </r>
    <r>
      <rPr>
        <sz val="10"/>
        <rFont val="宋体"/>
        <charset val="134"/>
      </rPr>
      <t>协同作用，直击色斑核心，精准抑制酪氨酶活性，扫除黄色暗哑，由内焕亮肤色，倍显通透、亮泽、匀净。
精华液般的质地，细腻、易吸收，瞬间渗入肌肤底层，赋予肌肤全新美白体验。
植物美白亮采精华液明星套装
特献尊享价</t>
    </r>
    <r>
      <rPr>
        <sz val="10"/>
        <rFont val="Arial"/>
        <family val="2"/>
      </rPr>
      <t xml:space="preserve"> RMB 2,050</t>
    </r>
    <r>
      <rPr>
        <sz val="10"/>
        <rFont val="宋体"/>
        <charset val="134"/>
      </rPr>
      <t>元</t>
    </r>
    <r>
      <rPr>
        <sz val="10"/>
        <rFont val="Arial"/>
        <family val="2"/>
      </rPr>
      <t xml:space="preserve"> </t>
    </r>
    <r>
      <rPr>
        <sz val="10"/>
        <rFont val="宋体"/>
        <charset val="134"/>
      </rPr>
      <t>（价值</t>
    </r>
    <r>
      <rPr>
        <sz val="10"/>
        <rFont val="Arial"/>
        <family val="2"/>
      </rPr>
      <t>RMB 2,870</t>
    </r>
    <r>
      <rPr>
        <sz val="10"/>
        <rFont val="宋体"/>
        <charset val="134"/>
      </rPr>
      <t>元）</t>
    </r>
    <phoneticPr fontId="2" type="noConversion"/>
  </si>
  <si>
    <t>活肤亮肌经典组合
莹澈亮采瞬时点亮，年轻光采即刻再现</t>
    <phoneticPr fontId="2" type="noConversion"/>
  </si>
  <si>
    <r>
      <t>光采透亮的肌肤与匀净的肤色，是展现年轻肌肤容貌的关键。
抗皱活肤亮肌精华液即是一款针对激发肌肤明亮光泽所设计的抗老产品，前所未有地将植物精粹与维他命（仙人掌花精粹与维他命</t>
    </r>
    <r>
      <rPr>
        <sz val="10"/>
        <rFont val="Arial"/>
        <family val="2"/>
      </rPr>
      <t>A</t>
    </r>
    <r>
      <rPr>
        <sz val="10"/>
        <rFont val="宋体"/>
        <charset val="134"/>
      </rPr>
      <t>酯）结合在一起，卓效促使脸部肌肤重现自然光采，只需数周，肤色更加明亮光泽，回复细致幼嫩。色斑明显淡化，肌肤愈加均匀平滑，晶莹剔透，更显年轻。
活肤亮肌经典组合
特献尊享价</t>
    </r>
    <r>
      <rPr>
        <sz val="10"/>
        <rFont val="Arial"/>
        <family val="2"/>
      </rPr>
      <t xml:space="preserve"> RMB 3,000</t>
    </r>
    <r>
      <rPr>
        <sz val="10"/>
        <rFont val="宋体"/>
        <charset val="134"/>
      </rPr>
      <t>元</t>
    </r>
    <r>
      <rPr>
        <sz val="10"/>
        <rFont val="Arial"/>
        <family val="2"/>
      </rPr>
      <t xml:space="preserve"> </t>
    </r>
    <r>
      <rPr>
        <sz val="10"/>
        <rFont val="宋体"/>
        <charset val="134"/>
      </rPr>
      <t>（价值</t>
    </r>
    <r>
      <rPr>
        <sz val="10"/>
        <rFont val="Arial"/>
        <family val="2"/>
      </rPr>
      <t>RMB 4,000</t>
    </r>
    <r>
      <rPr>
        <sz val="10"/>
        <rFont val="宋体"/>
        <charset val="134"/>
      </rPr>
      <t>元）</t>
    </r>
    <phoneticPr fontId="2" type="noConversion"/>
  </si>
  <si>
    <t>SKU</t>
    <phoneticPr fontId="2" type="noConversion"/>
  </si>
  <si>
    <t>SV12022801</t>
    <phoneticPr fontId="2" type="noConversion"/>
  </si>
  <si>
    <t>SV12022802</t>
    <phoneticPr fontId="2" type="noConversion"/>
  </si>
  <si>
    <t>SV12022803</t>
    <phoneticPr fontId="2" type="noConversion"/>
  </si>
  <si>
    <t xml:space="preserve">女人节尊享奢华套
(与线下一致）
</t>
    <phoneticPr fontId="2" type="noConversion"/>
  </si>
  <si>
    <r>
      <t>产品功效：</t>
    </r>
    <r>
      <rPr>
        <sz val="10"/>
        <rFont val="Arial"/>
        <family val="2"/>
      </rPr>
      <t xml:space="preserve"> 
</t>
    </r>
    <r>
      <rPr>
        <sz val="10"/>
        <rFont val="宋体"/>
        <charset val="134"/>
      </rPr>
      <t>希思黎妇女节臻情呈现，明星产品，款款经典，内含希思黎独特护肤哲学“内养</t>
    </r>
    <r>
      <rPr>
        <sz val="10"/>
        <rFont val="Arial"/>
        <family val="2"/>
      </rPr>
      <t>+</t>
    </r>
    <r>
      <rPr>
        <sz val="10"/>
        <rFont val="宋体"/>
        <charset val="134"/>
      </rPr>
      <t>外护</t>
    </r>
    <r>
      <rPr>
        <sz val="10"/>
        <rFont val="Arial"/>
        <family val="2"/>
      </rPr>
      <t>+</t>
    </r>
    <r>
      <rPr>
        <sz val="10"/>
        <rFont val="宋体"/>
        <charset val="134"/>
      </rPr>
      <t xml:space="preserve">夜修复”，由内而外深层激活肌肤生命能量，更精心内含眼部保养佳品。补水、保湿、滋养、修复，多方位细致呵护每一寸肌肤。在这个特别的日子里，希思黎精心特献，给予肌肤无限般的温馨奢宠。
</t>
    </r>
    <r>
      <rPr>
        <sz val="10"/>
        <rFont val="Arial"/>
        <family val="2"/>
      </rPr>
      <t xml:space="preserve">
• </t>
    </r>
    <r>
      <rPr>
        <sz val="10"/>
        <rFont val="宋体"/>
        <charset val="134"/>
      </rPr>
      <t>全能乳液</t>
    </r>
    <r>
      <rPr>
        <sz val="10"/>
        <rFont val="Arial"/>
        <family val="2"/>
      </rPr>
      <t>:</t>
    </r>
    <r>
      <rPr>
        <sz val="10"/>
        <rFont val="宋体"/>
        <charset val="134"/>
      </rPr>
      <t>经典必备之选全能乳液，全面激活肌肤生命能量
•</t>
    </r>
    <r>
      <rPr>
        <sz val="10"/>
        <rFont val="Arial"/>
        <family val="2"/>
      </rPr>
      <t xml:space="preserve"> </t>
    </r>
    <r>
      <rPr>
        <sz val="10"/>
        <rFont val="宋体"/>
        <charset val="134"/>
      </rPr>
      <t>致臻夜间修复精华露</t>
    </r>
    <r>
      <rPr>
        <sz val="10"/>
        <rFont val="Arial"/>
        <family val="2"/>
      </rPr>
      <t>:</t>
    </r>
    <r>
      <rPr>
        <sz val="10"/>
        <rFont val="宋体"/>
        <charset val="134"/>
      </rPr>
      <t>有效延长肌肤细胞寿命，修复岁月痕迹，夜复夜，肌龄比年龄更年轻
•</t>
    </r>
    <r>
      <rPr>
        <sz val="10"/>
        <rFont val="Arial"/>
        <family val="2"/>
      </rPr>
      <t xml:space="preserve"> </t>
    </r>
    <r>
      <rPr>
        <sz val="10"/>
        <rFont val="宋体"/>
        <charset val="134"/>
      </rPr>
      <t>全日呵护精华乳：凭借独创“抗老防护”概念，为肌肤提供双重抗老防护屏，全天候阻挡城市污染
•</t>
    </r>
    <r>
      <rPr>
        <sz val="10"/>
        <rFont val="Arial"/>
        <family val="2"/>
      </rPr>
      <t xml:space="preserve"> </t>
    </r>
    <r>
      <rPr>
        <sz val="10"/>
        <rFont val="宋体"/>
        <charset val="134"/>
      </rPr>
      <t>抗皱修护眼唇霜：同步改善皱纹、松弛、黑眼圈、眼袋、缺水等眼唇部多种老化问题，眼部重现熠熠生辉
•</t>
    </r>
    <r>
      <rPr>
        <sz val="10"/>
        <rFont val="Arial"/>
        <family val="2"/>
      </rPr>
      <t xml:space="preserve"> </t>
    </r>
    <r>
      <rPr>
        <sz val="10"/>
        <rFont val="宋体"/>
        <charset val="134"/>
      </rPr>
      <t xml:space="preserve">赋活水润保湿霜：首创蕴含植物精粹矿石成分及精油配方，加强肌肤天然补水机制，深层锁水，肌肤重回水润年轻状态
</t>
    </r>
    <r>
      <rPr>
        <sz val="10"/>
        <rFont val="Arial"/>
        <family val="2"/>
      </rPr>
      <t xml:space="preserve">
</t>
    </r>
    <r>
      <rPr>
        <sz val="10"/>
        <rFont val="宋体"/>
        <charset val="134"/>
      </rPr>
      <t>女人节尊享奢华套
特献尊享价</t>
    </r>
    <r>
      <rPr>
        <sz val="10"/>
        <rFont val="Arial"/>
        <family val="2"/>
      </rPr>
      <t xml:space="preserve"> </t>
    </r>
    <r>
      <rPr>
        <sz val="10"/>
        <rFont val="宋体"/>
        <charset val="134"/>
      </rPr>
      <t xml:space="preserve">RMB 9,980元(价值 RMB 11,770元） </t>
    </r>
    <phoneticPr fontId="2" type="noConversion"/>
  </si>
  <si>
    <t xml:space="preserve">女人节尊享奢华套
妇女节臻情呈现 经典特享  </t>
    <phoneticPr fontId="2" type="noConversion"/>
  </si>
  <si>
    <t>绿野芳踪香水限量套装
如青翠微风拂过般的怡人感受</t>
    <phoneticPr fontId="2" type="noConversion"/>
  </si>
  <si>
    <r>
      <t xml:space="preserve">• </t>
    </r>
    <r>
      <rPr>
        <sz val="10"/>
        <rFont val="宋体"/>
        <charset val="134"/>
      </rPr>
      <t>绿野芳踪香水（正品）</t>
    </r>
    <r>
      <rPr>
        <sz val="10"/>
        <rFont val="Arial"/>
        <family val="2"/>
      </rPr>
      <t xml:space="preserve">100ml
• </t>
    </r>
    <r>
      <rPr>
        <sz val="10"/>
        <rFont val="宋体"/>
        <charset val="134"/>
      </rPr>
      <t>绿野芳踪沐浴凝胶（正品）</t>
    </r>
    <r>
      <rPr>
        <sz val="10"/>
        <rFont val="Arial"/>
        <family val="2"/>
      </rPr>
      <t xml:space="preserve"> 250ml</t>
    </r>
    <phoneticPr fontId="2" type="noConversion"/>
  </si>
  <si>
    <t xml:space="preserve">
植物美白亮采精华液
(与线下一致）
</t>
    <phoneticPr fontId="4" type="noConversion"/>
  </si>
  <si>
    <t>植物美白亮采精华液明星套装
独特的深度密集美白修护疗程</t>
    <phoneticPr fontId="2" type="noConversion"/>
  </si>
  <si>
    <t>焕白亮泽保湿乳套装
白皙肤色，持续水润</t>
    <phoneticPr fontId="2" type="noConversion"/>
  </si>
  <si>
    <r>
      <t xml:space="preserve">• </t>
    </r>
    <r>
      <rPr>
        <sz val="10"/>
        <rFont val="宋体"/>
        <charset val="134"/>
      </rPr>
      <t>焕白亮泽保湿乳（正品）</t>
    </r>
    <r>
      <rPr>
        <sz val="10"/>
        <rFont val="Arial"/>
        <family val="2"/>
      </rPr>
      <t xml:space="preserve">50ml
• </t>
    </r>
    <r>
      <rPr>
        <sz val="10"/>
        <rFont val="宋体"/>
        <charset val="134"/>
      </rPr>
      <t>焕白化妆水</t>
    </r>
    <r>
      <rPr>
        <sz val="10"/>
        <rFont val="Arial"/>
        <family val="2"/>
      </rPr>
      <t xml:space="preserve"> 15ml
• </t>
    </r>
    <r>
      <rPr>
        <sz val="10"/>
        <rFont val="宋体"/>
        <charset val="134"/>
      </rPr>
      <t>焕白亮采面膜</t>
    </r>
    <r>
      <rPr>
        <sz val="10"/>
        <rFont val="Arial"/>
        <family val="2"/>
      </rPr>
      <t xml:space="preserve"> 15ml
• </t>
    </r>
    <r>
      <rPr>
        <sz val="10"/>
        <rFont val="宋体"/>
        <charset val="134"/>
      </rPr>
      <t>美白洁净洗面凝胶</t>
    </r>
    <r>
      <rPr>
        <sz val="10"/>
        <rFont val="Arial"/>
        <family val="2"/>
      </rPr>
      <t xml:space="preserve"> 15ml
• </t>
    </r>
    <r>
      <rPr>
        <sz val="10"/>
        <rFont val="宋体"/>
        <charset val="134"/>
      </rPr>
      <t>金色雅致化妆包</t>
    </r>
    <phoneticPr fontId="2" type="noConversion"/>
  </si>
  <si>
    <t>SV12022806</t>
    <phoneticPr fontId="2" type="noConversion"/>
  </si>
  <si>
    <t>夜幽情怀香水限量套装
优雅、性感，伯爵夫人私人珍藏</t>
    <phoneticPr fontId="2" type="noConversion"/>
  </si>
  <si>
    <t xml:space="preserve">焕白亮泽保湿乳
(与线下一致）
</t>
    <phoneticPr fontId="2" type="noConversion"/>
  </si>
  <si>
    <t>SV12022804</t>
    <phoneticPr fontId="2" type="noConversion"/>
  </si>
  <si>
    <t>SV12022805</t>
    <phoneticPr fontId="2" type="noConversion"/>
  </si>
</sst>
</file>

<file path=xl/styles.xml><?xml version="1.0" encoding="utf-8"?>
<styleSheet xmlns="http://schemas.openxmlformats.org/spreadsheetml/2006/main">
  <numFmts count="7">
    <numFmt numFmtId="43" formatCode="_ * #,##0.00_ ;_ * \-#,##0.00_ ;_ * &quot;-&quot;??_ ;_ @_ "/>
    <numFmt numFmtId="176" formatCode="0.0%"/>
    <numFmt numFmtId="177" formatCode="_(* #,##0_);_(* \(#,##0\);_(* &quot;-&quot;??_);_(@_)"/>
    <numFmt numFmtId="178" formatCode="0;_怀"/>
    <numFmt numFmtId="179" formatCode="_(* #,##0.00_);_(* \(#,##0.00\);_(* &quot;-&quot;??_);_(@_)"/>
    <numFmt numFmtId="180" formatCode="0_ "/>
    <numFmt numFmtId="181" formatCode="_ * #,##0_ ;_ * \-#,##0_ ;_ * &quot;-&quot;??_ ;_ @_ "/>
  </numFmts>
  <fonts count="23">
    <font>
      <sz val="11"/>
      <color theme="1"/>
      <name val="宋体"/>
      <charset val="134"/>
      <scheme val="minor"/>
    </font>
    <font>
      <sz val="11"/>
      <color indexed="8"/>
      <name val="宋体"/>
      <charset val="134"/>
    </font>
    <font>
      <sz val="9"/>
      <name val="宋体"/>
      <charset val="134"/>
    </font>
    <font>
      <b/>
      <sz val="10"/>
      <name val="Arial"/>
      <family val="2"/>
    </font>
    <font>
      <sz val="9"/>
      <name val="宋体"/>
      <charset val="134"/>
    </font>
    <font>
      <b/>
      <sz val="10"/>
      <name val="Arial Unicode MS"/>
      <family val="2"/>
      <charset val="134"/>
    </font>
    <font>
      <sz val="10"/>
      <name val="Helv"/>
      <family val="2"/>
    </font>
    <font>
      <sz val="10"/>
      <name val="Arial"/>
      <family val="2"/>
    </font>
    <font>
      <sz val="10"/>
      <name val="宋体"/>
      <charset val="134"/>
    </font>
    <font>
      <sz val="12"/>
      <name val="宋体"/>
      <charset val="134"/>
    </font>
    <font>
      <sz val="12"/>
      <name val="宋体"/>
      <charset val="134"/>
    </font>
    <font>
      <sz val="11"/>
      <color indexed="17"/>
      <name val="宋体"/>
      <charset val="134"/>
    </font>
    <font>
      <sz val="11"/>
      <color indexed="20"/>
      <name val="宋体"/>
      <charset val="134"/>
    </font>
    <font>
      <b/>
      <sz val="10"/>
      <name val="黑体"/>
      <charset val="134"/>
    </font>
    <font>
      <sz val="10"/>
      <name val="黑体"/>
      <charset val="134"/>
    </font>
    <font>
      <sz val="8"/>
      <name val="Arial"/>
      <family val="2"/>
    </font>
    <font>
      <sz val="10"/>
      <color indexed="8"/>
      <name val="Arial"/>
      <family val="2"/>
    </font>
    <font>
      <sz val="11"/>
      <color indexed="20"/>
      <name val="Arial"/>
      <family val="2"/>
    </font>
    <font>
      <sz val="10"/>
      <name val="Century Gothic"/>
      <family val="2"/>
    </font>
    <font>
      <sz val="11"/>
      <color indexed="17"/>
      <name val="Arial"/>
      <family val="2"/>
    </font>
    <font>
      <sz val="10"/>
      <color indexed="10"/>
      <name val="宋体"/>
      <charset val="134"/>
    </font>
    <font>
      <sz val="11"/>
      <color indexed="8"/>
      <name val="宋体"/>
      <charset val="134"/>
    </font>
    <font>
      <sz val="10"/>
      <color indexed="8"/>
      <name val="宋体"/>
      <charset val="134"/>
    </font>
  </fonts>
  <fills count="9">
    <fill>
      <patternFill patternType="none"/>
    </fill>
    <fill>
      <patternFill patternType="gray125"/>
    </fill>
    <fill>
      <patternFill patternType="solid">
        <fgColor indexed="4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indexed="11"/>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30">
    <xf numFmtId="0" fontId="0" fillId="0" borderId="0">
      <alignment vertical="center"/>
    </xf>
    <xf numFmtId="9" fontId="1" fillId="0" borderId="0" applyFont="0" applyFill="0" applyBorder="0" applyAlignment="0" applyProtection="0">
      <alignment vertical="center"/>
    </xf>
    <xf numFmtId="9" fontId="7" fillId="0" borderId="0" applyFont="0" applyFill="0" applyBorder="0" applyAlignment="0" applyProtection="0"/>
    <xf numFmtId="9" fontId="9" fillId="0" borderId="0" applyFont="0" applyFill="0" applyBorder="0" applyAlignment="0" applyProtection="0">
      <alignment vertical="center"/>
    </xf>
    <xf numFmtId="0" fontId="17" fillId="2" borderId="0" applyNumberFormat="0" applyBorder="0" applyAlignment="0" applyProtection="0">
      <alignment vertical="center"/>
    </xf>
    <xf numFmtId="0" fontId="17"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2" fillId="2" borderId="0" applyNumberFormat="0" applyBorder="0" applyAlignment="0" applyProtection="0">
      <alignment vertical="center"/>
    </xf>
    <xf numFmtId="0" fontId="10" fillId="0" borderId="0">
      <alignment vertical="center"/>
    </xf>
    <xf numFmtId="0" fontId="18" fillId="0" borderId="0"/>
    <xf numFmtId="0" fontId="16" fillId="0" borderId="0">
      <alignment vertical="center"/>
    </xf>
    <xf numFmtId="0" fontId="6" fillId="0" borderId="0"/>
    <xf numFmtId="0" fontId="7" fillId="0" borderId="0"/>
    <xf numFmtId="0" fontId="7" fillId="0" borderId="0"/>
    <xf numFmtId="0" fontId="7" fillId="0" borderId="0"/>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0" fontId="11" fillId="3" borderId="0" applyNumberFormat="0" applyBorder="0" applyAlignment="0" applyProtection="0">
      <alignment vertical="center"/>
    </xf>
    <xf numFmtId="43" fontId="21" fillId="0" borderId="0" applyFont="0" applyFill="0" applyBorder="0" applyAlignment="0" applyProtection="0">
      <alignment vertical="center"/>
    </xf>
    <xf numFmtId="43" fontId="7" fillId="0" borderId="0" applyFont="0" applyFill="0" applyBorder="0" applyAlignment="0" applyProtection="0">
      <alignment vertical="center"/>
    </xf>
    <xf numFmtId="179" fontId="7" fillId="0" borderId="0" applyFont="0" applyFill="0" applyBorder="0" applyAlignment="0" applyProtection="0"/>
    <xf numFmtId="179" fontId="7" fillId="0" borderId="0" applyFont="0" applyFill="0" applyBorder="0" applyAlignment="0" applyProtection="0"/>
    <xf numFmtId="0" fontId="6" fillId="0" borderId="0"/>
    <xf numFmtId="0" fontId="6" fillId="0" borderId="0"/>
    <xf numFmtId="0" fontId="7" fillId="0" borderId="0"/>
  </cellStyleXfs>
  <cellXfs count="223">
    <xf numFmtId="0" fontId="0" fillId="0" borderId="0" xfId="0">
      <alignment vertical="center"/>
    </xf>
    <xf numFmtId="176" fontId="7" fillId="4" borderId="0" xfId="1" applyNumberFormat="1" applyFont="1" applyFill="1" applyAlignment="1">
      <alignment vertical="center"/>
    </xf>
    <xf numFmtId="0" fontId="13" fillId="0" borderId="0" xfId="14" applyFont="1" applyAlignment="1">
      <alignment horizontal="left" vertical="center" wrapText="1"/>
    </xf>
    <xf numFmtId="0" fontId="7" fillId="0" borderId="0" xfId="14" applyFont="1" applyAlignment="1">
      <alignment horizontal="center" vertical="center" wrapText="1"/>
    </xf>
    <xf numFmtId="176" fontId="7" fillId="0" borderId="0" xfId="14" applyNumberFormat="1" applyFont="1" applyAlignment="1">
      <alignment horizontal="center" vertical="center" wrapText="1"/>
    </xf>
    <xf numFmtId="0" fontId="7" fillId="0" borderId="0" xfId="14" applyFont="1" applyAlignment="1">
      <alignment vertical="center" wrapText="1"/>
    </xf>
    <xf numFmtId="0" fontId="14" fillId="0" borderId="0" xfId="14" applyFont="1" applyAlignment="1">
      <alignment vertical="center" wrapText="1"/>
    </xf>
    <xf numFmtId="0" fontId="3" fillId="0" borderId="1" xfId="14" applyFont="1" applyBorder="1" applyAlignment="1">
      <alignment vertical="center" wrapText="1"/>
    </xf>
    <xf numFmtId="0" fontId="3" fillId="0" borderId="0" xfId="14" applyFont="1" applyBorder="1" applyAlignment="1">
      <alignment horizontal="center" vertical="center" wrapText="1"/>
    </xf>
    <xf numFmtId="0" fontId="3" fillId="0" borderId="0" xfId="14" applyFont="1" applyBorder="1" applyAlignment="1">
      <alignment vertical="center" wrapText="1"/>
    </xf>
    <xf numFmtId="0" fontId="7" fillId="0" borderId="0" xfId="14" applyFont="1" applyAlignment="1">
      <alignment vertical="center"/>
    </xf>
    <xf numFmtId="0" fontId="7" fillId="0" borderId="0" xfId="14" applyFont="1"/>
    <xf numFmtId="0" fontId="7" fillId="4" borderId="0" xfId="14" applyFont="1" applyFill="1" applyAlignment="1">
      <alignment horizontal="left" vertical="center"/>
    </xf>
    <xf numFmtId="0" fontId="7" fillId="4" borderId="0" xfId="14" applyFont="1" applyFill="1" applyAlignment="1">
      <alignment vertical="center"/>
    </xf>
    <xf numFmtId="0" fontId="7" fillId="4" borderId="0" xfId="14" applyFont="1" applyFill="1" applyAlignment="1">
      <alignment horizontal="right" vertical="center"/>
    </xf>
    <xf numFmtId="177" fontId="7" fillId="4" borderId="0" xfId="26" applyNumberFormat="1" applyFont="1" applyFill="1" applyAlignment="1">
      <alignment vertical="center"/>
    </xf>
    <xf numFmtId="0" fontId="7" fillId="4" borderId="0" xfId="14" applyFont="1" applyFill="1" applyAlignment="1">
      <alignment horizontal="center" vertical="center"/>
    </xf>
    <xf numFmtId="0" fontId="7" fillId="4" borderId="0" xfId="14" applyFill="1" applyAlignment="1">
      <alignment horizontal="right" vertical="center"/>
    </xf>
    <xf numFmtId="177" fontId="7" fillId="4" borderId="0" xfId="26" applyNumberFormat="1" applyFont="1" applyFill="1" applyAlignment="1">
      <alignment horizontal="center" vertical="center"/>
    </xf>
    <xf numFmtId="0" fontId="7" fillId="0" borderId="0" xfId="14" applyFont="1" applyAlignment="1">
      <alignment horizontal="left" vertical="center"/>
    </xf>
    <xf numFmtId="0" fontId="7" fillId="0" borderId="0" xfId="14" applyFont="1" applyAlignment="1">
      <alignment horizontal="center" vertical="center"/>
    </xf>
    <xf numFmtId="0" fontId="14" fillId="0" borderId="0" xfId="14" applyFont="1" applyAlignment="1">
      <alignment horizontal="center" vertical="center"/>
    </xf>
    <xf numFmtId="0" fontId="3" fillId="5" borderId="2" xfId="14" applyFont="1" applyFill="1" applyBorder="1" applyAlignment="1">
      <alignment horizontal="center" vertical="center"/>
    </xf>
    <xf numFmtId="0" fontId="3" fillId="5" borderId="2" xfId="14" applyFont="1" applyFill="1" applyBorder="1" applyAlignment="1">
      <alignment horizontal="center" vertical="center" wrapText="1"/>
    </xf>
    <xf numFmtId="0" fontId="7" fillId="6" borderId="2" xfId="27" applyFont="1" applyFill="1" applyBorder="1" applyAlignment="1">
      <alignment horizontal="center" vertical="center"/>
    </xf>
    <xf numFmtId="0" fontId="7" fillId="6" borderId="2" xfId="13" applyNumberFormat="1" applyFont="1" applyFill="1" applyBorder="1" applyAlignment="1">
      <alignment horizontal="left"/>
    </xf>
    <xf numFmtId="0" fontId="8" fillId="6" borderId="2" xfId="13" applyFont="1" applyFill="1" applyBorder="1" applyAlignment="1">
      <alignment horizontal="left" vertical="center"/>
    </xf>
    <xf numFmtId="0" fontId="7" fillId="6" borderId="2" xfId="28" applyFont="1" applyFill="1" applyBorder="1" applyAlignment="1">
      <alignment horizontal="center" vertical="center"/>
    </xf>
    <xf numFmtId="3" fontId="7" fillId="6" borderId="2" xfId="27" applyNumberFormat="1" applyFont="1" applyFill="1" applyBorder="1" applyAlignment="1">
      <alignment horizontal="center" vertical="center"/>
    </xf>
    <xf numFmtId="0" fontId="8" fillId="6" borderId="2" xfId="0" applyFont="1" applyFill="1" applyBorder="1" applyAlignment="1">
      <alignment horizontal="left" vertical="center" wrapText="1"/>
    </xf>
    <xf numFmtId="0" fontId="7" fillId="4" borderId="0" xfId="27" applyFont="1" applyFill="1" applyAlignment="1">
      <alignment vertical="center"/>
    </xf>
    <xf numFmtId="0" fontId="0" fillId="4" borderId="0" xfId="0" applyFont="1" applyFill="1">
      <alignment vertical="center"/>
    </xf>
    <xf numFmtId="0" fontId="14" fillId="6" borderId="4" xfId="0" applyFont="1" applyFill="1" applyBorder="1" applyAlignment="1">
      <alignment horizontal="left"/>
    </xf>
    <xf numFmtId="0" fontId="7" fillId="6" borderId="4" xfId="14" applyFont="1" applyFill="1" applyBorder="1" applyAlignment="1">
      <alignment vertical="center"/>
    </xf>
    <xf numFmtId="0" fontId="7" fillId="6" borderId="4" xfId="27" applyFont="1" applyFill="1" applyBorder="1" applyAlignment="1">
      <alignment horizontal="center" vertical="center"/>
    </xf>
    <xf numFmtId="0" fontId="7" fillId="6" borderId="2" xfId="14" applyFont="1" applyFill="1" applyBorder="1" applyAlignment="1">
      <alignment vertical="center"/>
    </xf>
    <xf numFmtId="0" fontId="7" fillId="6" borderId="2" xfId="14" applyFont="1" applyFill="1" applyBorder="1" applyAlignment="1">
      <alignment horizontal="center" vertical="center" wrapText="1"/>
    </xf>
    <xf numFmtId="0" fontId="7" fillId="6" borderId="4" xfId="14" applyFont="1" applyFill="1" applyBorder="1" applyAlignment="1">
      <alignment horizontal="center" vertical="center" wrapText="1"/>
    </xf>
    <xf numFmtId="0" fontId="7" fillId="7" borderId="2" xfId="0" applyFont="1" applyFill="1" applyBorder="1" applyAlignment="1">
      <alignment horizontal="left" vertical="center" wrapText="1"/>
    </xf>
    <xf numFmtId="0" fontId="8" fillId="7" borderId="2" xfId="28" applyFont="1" applyFill="1" applyBorder="1" applyAlignment="1">
      <alignment vertical="center"/>
    </xf>
    <xf numFmtId="0" fontId="7" fillId="7" borderId="2" xfId="13" applyFont="1" applyFill="1" applyBorder="1" applyAlignment="1">
      <alignment horizontal="center" vertical="center"/>
    </xf>
    <xf numFmtId="178" fontId="7" fillId="7" borderId="2" xfId="13" applyNumberFormat="1" applyFont="1" applyFill="1" applyBorder="1" applyAlignment="1">
      <alignment horizontal="center" vertical="center"/>
    </xf>
    <xf numFmtId="0" fontId="7" fillId="7" borderId="2" xfId="27" applyFont="1" applyFill="1" applyBorder="1" applyAlignment="1">
      <alignment horizontal="center" vertical="center"/>
    </xf>
    <xf numFmtId="0" fontId="7" fillId="7" borderId="2" xfId="14" applyFont="1" applyFill="1" applyBorder="1" applyAlignment="1">
      <alignment horizontal="left" vertical="center" wrapText="1"/>
    </xf>
    <xf numFmtId="0" fontId="8" fillId="7" borderId="2" xfId="13" applyFont="1" applyFill="1" applyBorder="1" applyAlignment="1">
      <alignment vertical="center"/>
    </xf>
    <xf numFmtId="0" fontId="7" fillId="7" borderId="2" xfId="13" applyNumberFormat="1" applyFont="1" applyFill="1" applyBorder="1" applyAlignment="1">
      <alignment horizontal="left" vertical="center"/>
    </xf>
    <xf numFmtId="0" fontId="8" fillId="7" borderId="2" xfId="15" applyFont="1" applyFill="1" applyBorder="1" applyAlignment="1">
      <alignment horizontal="left" vertical="center" wrapText="1"/>
    </xf>
    <xf numFmtId="0" fontId="8" fillId="7" borderId="2" xfId="27" applyFont="1" applyFill="1" applyBorder="1" applyAlignment="1">
      <alignment horizontal="left" vertical="center"/>
    </xf>
    <xf numFmtId="0" fontId="16" fillId="7" borderId="2" xfId="0" applyFont="1" applyFill="1" applyBorder="1" applyAlignment="1">
      <alignment horizontal="center" vertical="center" wrapText="1"/>
    </xf>
    <xf numFmtId="0" fontId="22" fillId="7" borderId="2" xfId="0" applyFont="1" applyFill="1" applyBorder="1" applyAlignment="1">
      <alignment horizontal="left" vertical="center" wrapText="1"/>
    </xf>
    <xf numFmtId="0" fontId="16" fillId="7" borderId="2" xfId="0" applyFont="1" applyFill="1" applyBorder="1" applyAlignment="1">
      <alignment horizontal="center" vertical="center"/>
    </xf>
    <xf numFmtId="0" fontId="22" fillId="7" borderId="2" xfId="0" applyFont="1" applyFill="1" applyBorder="1" applyAlignment="1">
      <alignment horizontal="left" vertical="center"/>
    </xf>
    <xf numFmtId="0" fontId="7" fillId="7" borderId="2" xfId="13" applyNumberFormat="1" applyFont="1" applyFill="1" applyBorder="1" applyAlignment="1">
      <alignment horizontal="center" vertical="center" wrapText="1"/>
    </xf>
    <xf numFmtId="0" fontId="7" fillId="7" borderId="2" xfId="13" applyNumberFormat="1" applyFont="1" applyFill="1" applyBorder="1" applyAlignment="1">
      <alignment horizontal="center" vertical="center"/>
    </xf>
    <xf numFmtId="0" fontId="8" fillId="7" borderId="2" xfId="13" applyFont="1" applyFill="1" applyBorder="1" applyAlignment="1">
      <alignment vertical="center" wrapText="1"/>
    </xf>
    <xf numFmtId="0" fontId="7" fillId="7" borderId="2" xfId="0" applyFont="1" applyFill="1" applyBorder="1" applyAlignment="1">
      <alignment vertical="center" wrapText="1"/>
    </xf>
    <xf numFmtId="0" fontId="7" fillId="7" borderId="2" xfId="0" quotePrefix="1" applyFont="1" applyFill="1" applyBorder="1" applyAlignment="1">
      <alignment vertical="center" wrapText="1"/>
    </xf>
    <xf numFmtId="0" fontId="7" fillId="7" borderId="2" xfId="28" applyFont="1" applyFill="1" applyBorder="1" applyAlignment="1">
      <alignment horizontal="center" vertical="center"/>
    </xf>
    <xf numFmtId="0" fontId="7" fillId="7" borderId="2" xfId="14" applyFont="1" applyFill="1" applyBorder="1" applyAlignment="1">
      <alignment horizontal="center" vertical="center" wrapText="1"/>
    </xf>
    <xf numFmtId="0" fontId="0" fillId="6" borderId="2" xfId="16" applyFont="1" applyFill="1" applyBorder="1" applyAlignment="1">
      <alignment horizontal="center" vertical="center" wrapText="1"/>
    </xf>
    <xf numFmtId="0" fontId="7" fillId="7" borderId="4" xfId="14" applyFill="1" applyBorder="1" applyAlignment="1">
      <alignment horizontal="center" vertical="center" wrapText="1"/>
    </xf>
    <xf numFmtId="0" fontId="7" fillId="7" borderId="5" xfId="14" applyFill="1" applyBorder="1" applyAlignment="1">
      <alignment horizontal="center" vertical="center" wrapText="1"/>
    </xf>
    <xf numFmtId="0" fontId="7" fillId="7" borderId="3" xfId="14" applyFill="1" applyBorder="1" applyAlignment="1">
      <alignment horizontal="center" vertical="center" wrapText="1"/>
    </xf>
    <xf numFmtId="0" fontId="7" fillId="7" borderId="4" xfId="14" applyFont="1" applyFill="1" applyBorder="1" applyAlignment="1">
      <alignment horizontal="center" vertical="center" wrapText="1"/>
    </xf>
    <xf numFmtId="0" fontId="7" fillId="7" borderId="5" xfId="14" applyFont="1" applyFill="1" applyBorder="1" applyAlignment="1">
      <alignment horizontal="center" vertical="center" wrapText="1"/>
    </xf>
    <xf numFmtId="0" fontId="7" fillId="7" borderId="3" xfId="14" applyFont="1" applyFill="1" applyBorder="1" applyAlignment="1">
      <alignment horizontal="center" vertical="center" wrapText="1"/>
    </xf>
    <xf numFmtId="0" fontId="8" fillId="7" borderId="2" xfId="14" applyFont="1" applyFill="1" applyBorder="1" applyAlignment="1">
      <alignment horizontal="center" vertical="center" wrapText="1"/>
    </xf>
    <xf numFmtId="176" fontId="7" fillId="7" borderId="2" xfId="1" applyNumberFormat="1" applyFont="1" applyFill="1" applyBorder="1" applyAlignment="1">
      <alignment horizontal="center" vertical="center"/>
    </xf>
    <xf numFmtId="0" fontId="7" fillId="7" borderId="2" xfId="14" applyFont="1" applyFill="1" applyBorder="1" applyAlignment="1">
      <alignment horizontal="center" vertical="center" wrapText="1"/>
    </xf>
    <xf numFmtId="0" fontId="7" fillId="7" borderId="2" xfId="14" applyFont="1" applyFill="1" applyBorder="1" applyAlignment="1">
      <alignment horizontal="center" vertical="center"/>
    </xf>
    <xf numFmtId="0" fontId="7" fillId="7" borderId="2" xfId="14" applyFill="1" applyBorder="1" applyAlignment="1">
      <alignment horizontal="center" vertical="center"/>
    </xf>
    <xf numFmtId="0" fontId="8" fillId="6" borderId="2" xfId="14" applyFont="1" applyFill="1" applyBorder="1" applyAlignment="1">
      <alignment horizontal="center" vertical="center" wrapText="1"/>
    </xf>
    <xf numFmtId="177" fontId="7" fillId="7" borderId="4" xfId="26" applyNumberFormat="1" applyFont="1" applyFill="1" applyBorder="1" applyAlignment="1">
      <alignment horizontal="center" vertical="center" wrapText="1"/>
    </xf>
    <xf numFmtId="177" fontId="7" fillId="7" borderId="5" xfId="26" applyNumberFormat="1" applyFont="1" applyFill="1" applyBorder="1" applyAlignment="1">
      <alignment horizontal="center" vertical="center" wrapText="1"/>
    </xf>
    <xf numFmtId="177" fontId="7" fillId="7" borderId="3" xfId="26" applyNumberFormat="1" applyFont="1" applyFill="1" applyBorder="1" applyAlignment="1">
      <alignment horizontal="center" vertical="center" wrapText="1"/>
    </xf>
    <xf numFmtId="177" fontId="7" fillId="6" borderId="2" xfId="26" applyNumberFormat="1" applyFont="1" applyFill="1" applyBorder="1" applyAlignment="1">
      <alignment horizontal="center" vertical="center"/>
    </xf>
    <xf numFmtId="177" fontId="7" fillId="6" borderId="4" xfId="26" applyNumberFormat="1" applyFont="1" applyFill="1" applyBorder="1" applyAlignment="1">
      <alignment horizontal="center" vertical="center"/>
    </xf>
    <xf numFmtId="181" fontId="7" fillId="7" borderId="2" xfId="23" applyNumberFormat="1" applyFont="1" applyFill="1" applyBorder="1" applyAlignment="1">
      <alignment horizontal="center" vertical="center"/>
    </xf>
    <xf numFmtId="9" fontId="7" fillId="7" borderId="4" xfId="1" applyFont="1" applyFill="1" applyBorder="1" applyAlignment="1">
      <alignment horizontal="center" vertical="center"/>
    </xf>
    <xf numFmtId="9" fontId="7" fillId="7" borderId="5" xfId="1" applyFont="1" applyFill="1" applyBorder="1" applyAlignment="1">
      <alignment horizontal="center" vertical="center"/>
    </xf>
    <xf numFmtId="9" fontId="7" fillId="7" borderId="3" xfId="1" applyFont="1" applyFill="1" applyBorder="1" applyAlignment="1">
      <alignment horizontal="center" vertical="center"/>
    </xf>
    <xf numFmtId="3" fontId="7" fillId="6" borderId="2" xfId="14" applyNumberFormat="1" applyFont="1" applyFill="1" applyBorder="1" applyAlignment="1">
      <alignment horizontal="center" vertical="center"/>
    </xf>
    <xf numFmtId="3" fontId="7" fillId="6" borderId="4" xfId="14" applyNumberFormat="1" applyFont="1" applyFill="1" applyBorder="1" applyAlignment="1">
      <alignment horizontal="center" vertical="center"/>
    </xf>
    <xf numFmtId="3" fontId="7" fillId="7" borderId="4" xfId="14" applyNumberFormat="1" applyFont="1" applyFill="1" applyBorder="1" applyAlignment="1">
      <alignment horizontal="center" vertical="center" wrapText="1"/>
    </xf>
    <xf numFmtId="3" fontId="7" fillId="7" borderId="5" xfId="14" applyNumberFormat="1" applyFont="1" applyFill="1" applyBorder="1" applyAlignment="1">
      <alignment horizontal="center" vertical="center" wrapText="1"/>
    </xf>
    <xf numFmtId="3" fontId="7" fillId="7" borderId="3" xfId="14" applyNumberFormat="1" applyFont="1" applyFill="1" applyBorder="1" applyAlignment="1">
      <alignment horizontal="center" vertical="center" wrapText="1"/>
    </xf>
    <xf numFmtId="176" fontId="7" fillId="7" borderId="4" xfId="1" applyNumberFormat="1" applyFont="1" applyFill="1" applyBorder="1" applyAlignment="1">
      <alignment horizontal="center" vertical="center"/>
    </xf>
    <xf numFmtId="176" fontId="7" fillId="7" borderId="5" xfId="1" applyNumberFormat="1" applyFont="1" applyFill="1" applyBorder="1" applyAlignment="1">
      <alignment horizontal="center" vertical="center"/>
    </xf>
    <xf numFmtId="176" fontId="7" fillId="7" borderId="3" xfId="1" applyNumberFormat="1" applyFont="1" applyFill="1" applyBorder="1" applyAlignment="1">
      <alignment horizontal="center" vertical="center"/>
    </xf>
    <xf numFmtId="0" fontId="7" fillId="7" borderId="6" xfId="13" applyNumberFormat="1" applyFont="1" applyFill="1" applyBorder="1" applyAlignment="1">
      <alignment horizontal="center" vertical="center"/>
    </xf>
    <xf numFmtId="0" fontId="7" fillId="7" borderId="7" xfId="13" applyNumberFormat="1" applyFont="1" applyFill="1" applyBorder="1" applyAlignment="1">
      <alignment horizontal="center" vertical="center"/>
    </xf>
    <xf numFmtId="3" fontId="7" fillId="7" borderId="2" xfId="14" applyNumberFormat="1" applyFont="1" applyFill="1" applyBorder="1" applyAlignment="1">
      <alignment horizontal="center" vertical="center" wrapText="1"/>
    </xf>
    <xf numFmtId="176" fontId="7" fillId="6" borderId="2" xfId="1" applyNumberFormat="1" applyFont="1" applyFill="1" applyBorder="1" applyAlignment="1">
      <alignment horizontal="center" vertical="center"/>
    </xf>
    <xf numFmtId="176" fontId="7" fillId="6" borderId="4" xfId="1" applyNumberFormat="1" applyFont="1" applyFill="1" applyBorder="1" applyAlignment="1">
      <alignment horizontal="center" vertical="center"/>
    </xf>
    <xf numFmtId="177" fontId="7" fillId="7" borderId="2" xfId="26" applyNumberFormat="1" applyFont="1" applyFill="1" applyBorder="1" applyAlignment="1">
      <alignment horizontal="center" vertical="center" wrapText="1"/>
    </xf>
    <xf numFmtId="0" fontId="7" fillId="6" borderId="8" xfId="0" applyFont="1" applyFill="1" applyBorder="1" applyAlignment="1">
      <alignment horizontal="center" wrapText="1"/>
    </xf>
    <xf numFmtId="0" fontId="7" fillId="6" borderId="9" xfId="0" applyFont="1" applyFill="1" applyBorder="1" applyAlignment="1">
      <alignment horizontal="center" wrapText="1"/>
    </xf>
    <xf numFmtId="181" fontId="8" fillId="7" borderId="2" xfId="23" applyNumberFormat="1" applyFont="1" applyFill="1" applyBorder="1" applyAlignment="1">
      <alignment horizontal="center" vertical="center" wrapText="1"/>
    </xf>
    <xf numFmtId="0" fontId="3" fillId="0" borderId="0" xfId="14" applyFont="1" applyAlignment="1">
      <alignment horizontal="left" vertical="center" wrapText="1"/>
    </xf>
    <xf numFmtId="0" fontId="7" fillId="6" borderId="2" xfId="14" applyFont="1" applyFill="1" applyBorder="1" applyAlignment="1">
      <alignment horizontal="center" vertical="center" wrapText="1"/>
    </xf>
    <xf numFmtId="0" fontId="7" fillId="6" borderId="4" xfId="14" applyFont="1" applyFill="1" applyBorder="1" applyAlignment="1">
      <alignment horizontal="center" vertical="center" wrapText="1"/>
    </xf>
    <xf numFmtId="0" fontId="7" fillId="6" borderId="4" xfId="14" applyFont="1" applyFill="1" applyBorder="1" applyAlignment="1">
      <alignment horizontal="center" vertical="center"/>
    </xf>
    <xf numFmtId="0" fontId="7" fillId="6" borderId="5" xfId="14" applyFont="1" applyFill="1" applyBorder="1" applyAlignment="1">
      <alignment horizontal="center" vertical="center"/>
    </xf>
    <xf numFmtId="0" fontId="7" fillId="6" borderId="2" xfId="14" applyFont="1" applyFill="1" applyBorder="1" applyAlignment="1">
      <alignment horizontal="center" vertical="center"/>
    </xf>
    <xf numFmtId="0" fontId="3" fillId="0" borderId="0" xfId="14" applyFont="1" applyBorder="1" applyAlignment="1">
      <alignment horizontal="left" vertical="center" wrapText="1"/>
    </xf>
    <xf numFmtId="0" fontId="0" fillId="7" borderId="2" xfId="0" applyFill="1" applyBorder="1" applyAlignment="1">
      <alignment horizontal="center" vertical="center" wrapText="1"/>
    </xf>
    <xf numFmtId="0" fontId="7" fillId="7" borderId="4" xfId="14" applyFont="1" applyFill="1" applyBorder="1" applyAlignment="1">
      <alignment horizontal="center" vertical="center"/>
    </xf>
    <xf numFmtId="0" fontId="7" fillId="7" borderId="5" xfId="14" applyFill="1" applyBorder="1" applyAlignment="1">
      <alignment horizontal="center" vertical="center"/>
    </xf>
    <xf numFmtId="0" fontId="7" fillId="7" borderId="3" xfId="14" applyFill="1" applyBorder="1" applyAlignment="1">
      <alignment horizontal="center" vertical="center"/>
    </xf>
    <xf numFmtId="0" fontId="7" fillId="7" borderId="5" xfId="14" applyFont="1" applyFill="1" applyBorder="1" applyAlignment="1">
      <alignment horizontal="center" vertical="center"/>
    </xf>
    <xf numFmtId="0" fontId="7" fillId="7" borderId="3" xfId="14" applyFont="1" applyFill="1" applyBorder="1" applyAlignment="1">
      <alignment horizontal="center" vertical="center"/>
    </xf>
    <xf numFmtId="0" fontId="8" fillId="7" borderId="4" xfId="14" applyFont="1" applyFill="1" applyBorder="1" applyAlignment="1">
      <alignment horizontal="center" vertical="center" wrapText="1"/>
    </xf>
    <xf numFmtId="0" fontId="8" fillId="7" borderId="5" xfId="14" applyFont="1" applyFill="1" applyBorder="1" applyAlignment="1">
      <alignment horizontal="center" vertical="center" wrapText="1"/>
    </xf>
    <xf numFmtId="0" fontId="8" fillId="7" borderId="3" xfId="14" applyFont="1" applyFill="1" applyBorder="1" applyAlignment="1">
      <alignment horizontal="center" vertical="center" wrapText="1"/>
    </xf>
    <xf numFmtId="3" fontId="7" fillId="7" borderId="4" xfId="14" applyNumberFormat="1" applyFont="1" applyFill="1" applyBorder="1" applyAlignment="1">
      <alignment horizontal="center" vertical="center"/>
    </xf>
    <xf numFmtId="3" fontId="7" fillId="7" borderId="5" xfId="14" applyNumberFormat="1" applyFont="1" applyFill="1" applyBorder="1" applyAlignment="1">
      <alignment horizontal="center" vertical="center"/>
    </xf>
    <xf numFmtId="3" fontId="7" fillId="7" borderId="3" xfId="14" applyNumberFormat="1" applyFont="1" applyFill="1" applyBorder="1" applyAlignment="1">
      <alignment horizontal="center" vertical="center"/>
    </xf>
    <xf numFmtId="0" fontId="7" fillId="4" borderId="0" xfId="14" applyFill="1" applyBorder="1" applyAlignment="1">
      <alignment horizontal="center" vertical="center"/>
    </xf>
    <xf numFmtId="0" fontId="7" fillId="4" borderId="0" xfId="14" applyFont="1" applyFill="1" applyBorder="1" applyAlignment="1">
      <alignment horizontal="center" vertical="center"/>
    </xf>
    <xf numFmtId="0" fontId="8" fillId="7" borderId="5" xfId="14" applyFont="1" applyFill="1" applyBorder="1" applyAlignment="1">
      <alignment horizontal="center" vertical="center"/>
    </xf>
    <xf numFmtId="0" fontId="8" fillId="7" borderId="3" xfId="14" applyFont="1" applyFill="1" applyBorder="1" applyAlignment="1">
      <alignment horizontal="center" vertical="center"/>
    </xf>
    <xf numFmtId="0" fontId="0" fillId="7" borderId="6" xfId="27" applyFont="1" applyFill="1" applyBorder="1" applyAlignment="1">
      <alignment horizontal="center" vertical="center" wrapText="1"/>
    </xf>
    <xf numFmtId="0" fontId="7" fillId="7" borderId="7" xfId="27" applyFont="1" applyFill="1" applyBorder="1" applyAlignment="1">
      <alignment horizontal="center" vertical="center" wrapText="1"/>
    </xf>
    <xf numFmtId="0" fontId="7" fillId="7" borderId="4" xfId="27" applyFont="1" applyFill="1" applyBorder="1" applyAlignment="1">
      <alignment horizontal="center" vertical="center" wrapText="1"/>
    </xf>
    <xf numFmtId="0" fontId="7" fillId="7" borderId="3" xfId="27" applyFont="1" applyFill="1" applyBorder="1" applyAlignment="1">
      <alignment horizontal="center" vertical="center" wrapText="1"/>
    </xf>
    <xf numFmtId="0" fontId="8" fillId="7" borderId="2" xfId="14" applyFont="1" applyFill="1" applyBorder="1" applyAlignment="1">
      <alignment horizontal="left" vertical="center" wrapText="1"/>
    </xf>
    <xf numFmtId="0" fontId="7" fillId="7" borderId="2" xfId="14" applyFont="1" applyFill="1" applyBorder="1" applyAlignment="1">
      <alignment horizontal="left" vertical="center"/>
    </xf>
    <xf numFmtId="3" fontId="7" fillId="7" borderId="2" xfId="14" applyNumberFormat="1" applyFont="1" applyFill="1" applyBorder="1" applyAlignment="1">
      <alignment horizontal="center" vertical="center"/>
    </xf>
    <xf numFmtId="0" fontId="7" fillId="7" borderId="2" xfId="14" applyFill="1" applyBorder="1" applyAlignment="1">
      <alignment horizontal="center" vertical="center" wrapText="1"/>
    </xf>
    <xf numFmtId="0" fontId="7" fillId="7" borderId="2" xfId="13" applyNumberFormat="1" applyFont="1"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3"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8" fillId="8" borderId="2" xfId="0" applyFont="1" applyFill="1" applyBorder="1" applyAlignment="1">
      <alignment horizontal="center" vertical="center" wrapText="1"/>
    </xf>
    <xf numFmtId="3" fontId="0" fillId="8" borderId="2" xfId="0" applyNumberFormat="1" applyFont="1" applyFill="1" applyBorder="1" applyAlignment="1">
      <alignment horizontal="center" vertical="center"/>
    </xf>
    <xf numFmtId="3" fontId="0" fillId="8" borderId="2" xfId="0" applyNumberFormat="1" applyFont="1" applyFill="1" applyBorder="1" applyAlignment="1">
      <alignment horizontal="center" vertical="center" wrapText="1"/>
    </xf>
    <xf numFmtId="0" fontId="7" fillId="8" borderId="2" xfId="14" applyFont="1" applyFill="1" applyBorder="1" applyAlignment="1">
      <alignment horizontal="center" vertical="center"/>
    </xf>
    <xf numFmtId="0" fontId="0" fillId="8" borderId="2" xfId="16" applyFont="1" applyFill="1" applyBorder="1" applyAlignment="1">
      <alignment horizontal="center" vertical="center" wrapText="1"/>
    </xf>
    <xf numFmtId="0" fontId="7" fillId="8" borderId="2" xfId="0" applyFont="1" applyFill="1" applyBorder="1" applyAlignment="1">
      <alignment horizontal="left" wrapText="1"/>
    </xf>
    <xf numFmtId="0" fontId="8" fillId="8" borderId="2" xfId="0" applyFont="1" applyFill="1" applyBorder="1" applyAlignment="1">
      <alignment horizontal="left" vertical="center"/>
    </xf>
    <xf numFmtId="0" fontId="0" fillId="8" borderId="2" xfId="28" applyFont="1" applyFill="1" applyBorder="1" applyAlignment="1">
      <alignment horizontal="center" vertical="center"/>
    </xf>
    <xf numFmtId="3" fontId="7" fillId="8" borderId="2" xfId="27" applyNumberFormat="1" applyFont="1" applyFill="1" applyBorder="1" applyAlignment="1">
      <alignment horizontal="center" vertical="center"/>
    </xf>
    <xf numFmtId="176" fontId="7" fillId="8" borderId="2" xfId="2" applyNumberFormat="1" applyFont="1" applyFill="1" applyBorder="1" applyAlignment="1">
      <alignment horizontal="center" vertical="center"/>
    </xf>
    <xf numFmtId="3" fontId="7" fillId="8" borderId="2" xfId="2" applyNumberFormat="1" applyFont="1" applyFill="1" applyBorder="1" applyAlignment="1">
      <alignment horizontal="center" vertical="center"/>
    </xf>
    <xf numFmtId="180" fontId="0" fillId="8" borderId="2" xfId="0" applyNumberFormat="1" applyFill="1" applyBorder="1" applyAlignment="1">
      <alignment horizontal="center" vertical="center" wrapText="1"/>
    </xf>
    <xf numFmtId="0" fontId="8" fillId="8" borderId="2" xfId="14" applyFont="1" applyFill="1" applyBorder="1" applyAlignment="1">
      <alignment horizontal="center" vertical="center" wrapText="1"/>
    </xf>
    <xf numFmtId="0" fontId="7" fillId="8" borderId="2" xfId="27"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5" xfId="0" applyFill="1" applyBorder="1" applyAlignment="1">
      <alignment horizontal="center" vertical="center" wrapText="1"/>
    </xf>
    <xf numFmtId="180" fontId="0" fillId="8" borderId="2" xfId="0" applyNumberFormat="1" applyFill="1" applyBorder="1" applyAlignment="1">
      <alignment horizontal="center" vertical="center"/>
    </xf>
    <xf numFmtId="0" fontId="7" fillId="8" borderId="2" xfId="27" applyFont="1" applyFill="1" applyBorder="1" applyAlignment="1">
      <alignment horizontal="center" vertical="center"/>
    </xf>
    <xf numFmtId="0" fontId="0" fillId="8" borderId="3" xfId="0" applyFill="1" applyBorder="1" applyAlignment="1">
      <alignment horizontal="center" vertical="center" wrapText="1"/>
    </xf>
    <xf numFmtId="0" fontId="7" fillId="8" borderId="2" xfId="0" applyFont="1" applyFill="1" applyBorder="1" applyAlignment="1">
      <alignment horizontal="center" wrapText="1"/>
    </xf>
    <xf numFmtId="0" fontId="7" fillId="8" borderId="2" xfId="28" applyFont="1" applyFill="1" applyBorder="1" applyAlignment="1">
      <alignment horizontal="center" vertical="center"/>
    </xf>
    <xf numFmtId="0" fontId="7" fillId="8" borderId="5" xfId="14" applyFont="1" applyFill="1" applyBorder="1" applyAlignment="1">
      <alignment horizontal="center" vertical="center" wrapText="1"/>
    </xf>
    <xf numFmtId="0" fontId="7" fillId="8" borderId="4" xfId="14" applyFont="1" applyFill="1" applyBorder="1" applyAlignment="1">
      <alignment horizontal="center" vertical="center" wrapText="1"/>
    </xf>
    <xf numFmtId="0" fontId="8" fillId="8" borderId="5" xfId="14" applyFont="1" applyFill="1" applyBorder="1" applyAlignment="1">
      <alignment horizontal="center" vertical="center" wrapText="1"/>
    </xf>
    <xf numFmtId="3" fontId="7" fillId="8" borderId="5" xfId="14" applyNumberFormat="1" applyFont="1" applyFill="1" applyBorder="1" applyAlignment="1">
      <alignment horizontal="center" vertical="center"/>
    </xf>
    <xf numFmtId="0" fontId="7" fillId="8" borderId="5" xfId="14" applyFont="1" applyFill="1" applyBorder="1" applyAlignment="1">
      <alignment horizontal="center" vertical="center"/>
    </xf>
    <xf numFmtId="0" fontId="8" fillId="8" borderId="5" xfId="14" applyFont="1" applyFill="1" applyBorder="1" applyAlignment="1">
      <alignment horizontal="center" vertical="center"/>
    </xf>
    <xf numFmtId="0" fontId="0" fillId="8" borderId="5" xfId="16" applyFont="1" applyFill="1" applyBorder="1" applyAlignment="1">
      <alignment horizontal="center" vertical="center" wrapText="1"/>
    </xf>
    <xf numFmtId="0" fontId="16" fillId="8" borderId="3" xfId="14" applyFont="1" applyFill="1" applyBorder="1" applyAlignment="1">
      <alignment horizontal="center" vertical="center" wrapText="1"/>
    </xf>
    <xf numFmtId="0" fontId="8" fillId="8" borderId="3" xfId="28" applyFont="1" applyFill="1" applyBorder="1" applyAlignment="1">
      <alignment vertical="center"/>
    </xf>
    <xf numFmtId="0" fontId="7" fillId="8" borderId="3" xfId="13" applyFont="1" applyFill="1" applyBorder="1" applyAlignment="1">
      <alignment horizontal="center" vertical="center"/>
    </xf>
    <xf numFmtId="0" fontId="7" fillId="8" borderId="3" xfId="14" applyFont="1" applyFill="1" applyBorder="1" applyAlignment="1">
      <alignment horizontal="center" vertical="center"/>
    </xf>
    <xf numFmtId="0" fontId="7" fillId="8" borderId="3" xfId="27" applyFont="1" applyFill="1" applyBorder="1" applyAlignment="1">
      <alignment horizontal="center" vertical="center"/>
    </xf>
    <xf numFmtId="176" fontId="7" fillId="8" borderId="4" xfId="1" applyNumberFormat="1" applyFont="1" applyFill="1" applyBorder="1" applyAlignment="1">
      <alignment horizontal="center" vertical="center"/>
    </xf>
    <xf numFmtId="3" fontId="7" fillId="8" borderId="5" xfId="14" applyNumberFormat="1" applyFont="1" applyFill="1" applyBorder="1" applyAlignment="1">
      <alignment horizontal="center" vertical="center" wrapText="1"/>
    </xf>
    <xf numFmtId="177" fontId="7" fillId="8" borderId="5" xfId="26" applyNumberFormat="1" applyFont="1" applyFill="1" applyBorder="1" applyAlignment="1">
      <alignment horizontal="center" vertical="center" wrapText="1"/>
    </xf>
    <xf numFmtId="0" fontId="7" fillId="8" borderId="2" xfId="14" applyFont="1" applyFill="1" applyBorder="1" applyAlignment="1">
      <alignment horizontal="center" vertical="center" wrapText="1"/>
    </xf>
    <xf numFmtId="0" fontId="7" fillId="8" borderId="3" xfId="14" applyFont="1" applyFill="1" applyBorder="1" applyAlignment="1">
      <alignment horizontal="center" vertical="center" wrapText="1"/>
    </xf>
    <xf numFmtId="0" fontId="8" fillId="8" borderId="3" xfId="14" applyFont="1" applyFill="1" applyBorder="1" applyAlignment="1">
      <alignment horizontal="center" vertical="center" wrapText="1"/>
    </xf>
    <xf numFmtId="3" fontId="7" fillId="8" borderId="3" xfId="14" applyNumberFormat="1" applyFont="1" applyFill="1" applyBorder="1" applyAlignment="1">
      <alignment horizontal="center" vertical="center"/>
    </xf>
    <xf numFmtId="0" fontId="7" fillId="8" borderId="3" xfId="14" applyFont="1" applyFill="1" applyBorder="1" applyAlignment="1">
      <alignment horizontal="center" vertical="center"/>
    </xf>
    <xf numFmtId="0" fontId="8" fillId="8" borderId="3" xfId="14" applyFont="1" applyFill="1" applyBorder="1" applyAlignment="1">
      <alignment horizontal="center" vertical="center"/>
    </xf>
    <xf numFmtId="0" fontId="0" fillId="8" borderId="3" xfId="16" applyFont="1" applyFill="1" applyBorder="1" applyAlignment="1">
      <alignment horizontal="center" vertical="center" wrapText="1"/>
    </xf>
    <xf numFmtId="0" fontId="16" fillId="8" borderId="2" xfId="14" applyFont="1" applyFill="1" applyBorder="1" applyAlignment="1">
      <alignment horizontal="center" vertical="center" wrapText="1"/>
    </xf>
    <xf numFmtId="0" fontId="8" fillId="8" borderId="2" xfId="28" applyFont="1" applyFill="1" applyBorder="1" applyAlignment="1">
      <alignment vertical="center"/>
    </xf>
    <xf numFmtId="0" fontId="7" fillId="8" borderId="2" xfId="13" applyFont="1" applyFill="1" applyBorder="1" applyAlignment="1">
      <alignment horizontal="center" vertical="center"/>
    </xf>
    <xf numFmtId="0" fontId="7" fillId="8" borderId="2" xfId="27" applyFont="1" applyFill="1" applyBorder="1" applyAlignment="1">
      <alignment horizontal="center" vertical="center"/>
    </xf>
    <xf numFmtId="176" fontId="7" fillId="8" borderId="3" xfId="1" applyNumberFormat="1" applyFont="1" applyFill="1" applyBorder="1" applyAlignment="1">
      <alignment horizontal="center" vertical="center"/>
    </xf>
    <xf numFmtId="3" fontId="7" fillId="8" borderId="3" xfId="14" applyNumberFormat="1" applyFont="1" applyFill="1" applyBorder="1" applyAlignment="1">
      <alignment horizontal="center" vertical="center" wrapText="1"/>
    </xf>
    <xf numFmtId="177" fontId="7" fillId="8" borderId="3" xfId="26" applyNumberFormat="1" applyFont="1" applyFill="1" applyBorder="1" applyAlignment="1">
      <alignment horizontal="center" vertical="center" wrapText="1"/>
    </xf>
    <xf numFmtId="0" fontId="8" fillId="8" borderId="4" xfId="14" applyFont="1" applyFill="1" applyBorder="1" applyAlignment="1">
      <alignment horizontal="center" vertical="center" wrapText="1"/>
    </xf>
    <xf numFmtId="3" fontId="7" fillId="8" borderId="4" xfId="14" applyNumberFormat="1" applyFont="1" applyFill="1" applyBorder="1" applyAlignment="1">
      <alignment horizontal="center" vertical="center"/>
    </xf>
    <xf numFmtId="0" fontId="7" fillId="8" borderId="4" xfId="14" applyFont="1" applyFill="1" applyBorder="1" applyAlignment="1">
      <alignment horizontal="center" vertical="center"/>
    </xf>
    <xf numFmtId="0" fontId="8" fillId="8" borderId="4" xfId="14" applyFont="1" applyFill="1" applyBorder="1" applyAlignment="1">
      <alignment horizontal="center" vertical="center"/>
    </xf>
    <xf numFmtId="0" fontId="0" fillId="8" borderId="4" xfId="16" applyFont="1" applyFill="1" applyBorder="1" applyAlignment="1">
      <alignment horizontal="center" vertical="center" wrapText="1"/>
    </xf>
    <xf numFmtId="3" fontId="7" fillId="8" borderId="4" xfId="14" applyNumberFormat="1" applyFont="1" applyFill="1" applyBorder="1" applyAlignment="1">
      <alignment horizontal="center" vertical="center" wrapText="1"/>
    </xf>
    <xf numFmtId="177" fontId="7" fillId="8" borderId="4" xfId="26" applyNumberFormat="1" applyFont="1" applyFill="1" applyBorder="1" applyAlignment="1">
      <alignment horizontal="center" vertical="center" wrapText="1"/>
    </xf>
    <xf numFmtId="0" fontId="7" fillId="8" borderId="4" xfId="14" applyFont="1" applyFill="1" applyBorder="1" applyAlignment="1">
      <alignment horizontal="center"/>
    </xf>
    <xf numFmtId="0" fontId="7" fillId="8" borderId="2" xfId="0" applyFont="1" applyFill="1" applyBorder="1" applyAlignment="1">
      <alignment horizontal="center" vertical="center" wrapText="1"/>
    </xf>
    <xf numFmtId="0" fontId="8" fillId="8" borderId="2" xfId="13" applyFont="1" applyFill="1" applyBorder="1" applyAlignment="1">
      <alignment vertical="center"/>
    </xf>
    <xf numFmtId="178" fontId="7" fillId="8" borderId="2" xfId="13" applyNumberFormat="1" applyFont="1" applyFill="1" applyBorder="1" applyAlignment="1">
      <alignment horizontal="center" vertical="center"/>
    </xf>
    <xf numFmtId="176" fontId="7" fillId="8" borderId="2" xfId="1" applyNumberFormat="1" applyFont="1" applyFill="1" applyBorder="1" applyAlignment="1">
      <alignment horizontal="center" vertical="center"/>
    </xf>
    <xf numFmtId="3" fontId="7" fillId="8" borderId="2" xfId="14" applyNumberFormat="1" applyFont="1" applyFill="1" applyBorder="1" applyAlignment="1">
      <alignment horizontal="center" vertical="center" wrapText="1"/>
    </xf>
    <xf numFmtId="177" fontId="7" fillId="8" borderId="2" xfId="26" applyNumberFormat="1" applyFont="1" applyFill="1" applyBorder="1" applyAlignment="1">
      <alignment horizontal="center" vertical="center" wrapText="1"/>
    </xf>
    <xf numFmtId="0" fontId="8" fillId="8" borderId="2" xfId="14" applyFont="1" applyFill="1" applyBorder="1" applyAlignment="1">
      <alignment horizontal="center" wrapText="1"/>
    </xf>
    <xf numFmtId="0" fontId="7" fillId="8" borderId="2" xfId="14" applyFont="1" applyFill="1" applyBorder="1" applyAlignment="1">
      <alignment horizontal="center" wrapText="1"/>
    </xf>
    <xf numFmtId="0" fontId="7" fillId="8" borderId="5" xfId="14" applyFont="1" applyFill="1" applyBorder="1" applyAlignment="1">
      <alignment horizontal="center"/>
    </xf>
    <xf numFmtId="0" fontId="7" fillId="8" borderId="2" xfId="14" applyFont="1" applyFill="1" applyBorder="1" applyAlignment="1">
      <alignment horizontal="center"/>
    </xf>
    <xf numFmtId="0" fontId="7" fillId="8" borderId="2" xfId="13" applyNumberFormat="1" applyFont="1" applyFill="1" applyBorder="1" applyAlignment="1">
      <alignment horizontal="center" vertical="center"/>
    </xf>
    <xf numFmtId="0" fontId="8" fillId="8" borderId="2" xfId="27" applyFont="1" applyFill="1" applyBorder="1" applyAlignment="1">
      <alignment horizontal="left" vertical="center"/>
    </xf>
    <xf numFmtId="0" fontId="7" fillId="8" borderId="3" xfId="14" applyFont="1" applyFill="1" applyBorder="1" applyAlignment="1">
      <alignment horizontal="center"/>
    </xf>
    <xf numFmtId="0" fontId="8" fillId="8" borderId="2" xfId="14" applyFont="1" applyFill="1" applyBorder="1" applyAlignment="1">
      <alignment horizontal="left" vertical="center"/>
    </xf>
    <xf numFmtId="0" fontId="7" fillId="8" borderId="2" xfId="14" applyFont="1" applyFill="1" applyBorder="1" applyAlignment="1">
      <alignment vertical="center"/>
    </xf>
    <xf numFmtId="0" fontId="7" fillId="8" borderId="2" xfId="14" applyFill="1" applyBorder="1" applyAlignment="1">
      <alignment horizontal="center" vertical="center" wrapText="1"/>
    </xf>
    <xf numFmtId="0" fontId="7" fillId="8" borderId="4" xfId="14" applyFill="1" applyBorder="1" applyAlignment="1">
      <alignment horizontal="center" vertical="center" wrapText="1"/>
    </xf>
    <xf numFmtId="3" fontId="7" fillId="8" borderId="2" xfId="14" applyNumberFormat="1" applyFont="1" applyFill="1" applyBorder="1" applyAlignment="1">
      <alignment horizontal="center" vertical="center"/>
    </xf>
    <xf numFmtId="0" fontId="7" fillId="8" borderId="2" xfId="14" applyFill="1" applyBorder="1" applyAlignment="1">
      <alignment horizontal="center" vertical="center"/>
    </xf>
    <xf numFmtId="0" fontId="7" fillId="8" borderId="5" xfId="14" applyFill="1" applyBorder="1" applyAlignment="1">
      <alignment horizontal="center" vertical="center" wrapText="1"/>
    </xf>
    <xf numFmtId="0" fontId="7" fillId="8" borderId="2" xfId="13" applyNumberFormat="1" applyFont="1" applyFill="1" applyBorder="1" applyAlignment="1">
      <alignment horizontal="center"/>
    </xf>
    <xf numFmtId="0" fontId="14" fillId="8" borderId="2" xfId="13" applyFont="1" applyFill="1" applyBorder="1" applyAlignment="1">
      <alignment horizontal="left" vertical="center"/>
    </xf>
    <xf numFmtId="0" fontId="7" fillId="8" borderId="3" xfId="14" applyFill="1" applyBorder="1" applyAlignment="1">
      <alignment horizontal="center" vertical="center" wrapText="1"/>
    </xf>
    <xf numFmtId="0" fontId="7" fillId="8" borderId="2" xfId="13" applyNumberFormat="1" applyFont="1" applyFill="1" applyBorder="1" applyAlignment="1">
      <alignment horizontal="center" vertical="center"/>
    </xf>
    <xf numFmtId="177" fontId="7" fillId="8" borderId="2" xfId="26" applyNumberFormat="1" applyFont="1" applyFill="1" applyBorder="1" applyAlignment="1">
      <alignment horizontal="center" vertical="center"/>
    </xf>
    <xf numFmtId="0" fontId="7" fillId="8" borderId="2" xfId="0" quotePrefix="1" applyFont="1" applyFill="1" applyBorder="1" applyAlignment="1">
      <alignment horizontal="center" vertical="center" wrapText="1"/>
    </xf>
    <xf numFmtId="0" fontId="8" fillId="8" borderId="2" xfId="15" applyFont="1" applyFill="1" applyBorder="1" applyAlignment="1">
      <alignment horizontal="left" vertical="center" wrapText="1"/>
    </xf>
    <xf numFmtId="0" fontId="7" fillId="8" borderId="2" xfId="15" applyNumberFormat="1" applyFont="1" applyFill="1" applyBorder="1" applyAlignment="1">
      <alignment horizontal="center" vertical="center"/>
    </xf>
    <xf numFmtId="0" fontId="8" fillId="8" borderId="2" xfId="0" quotePrefix="1" applyFont="1" applyFill="1" applyBorder="1" applyAlignment="1">
      <alignment horizontal="left" vertical="center" wrapText="1"/>
    </xf>
    <xf numFmtId="0" fontId="7" fillId="8" borderId="2" xfId="14" applyFont="1" applyFill="1" applyBorder="1" applyAlignment="1">
      <alignment horizontal="center" vertical="center" wrapText="1"/>
    </xf>
  </cellXfs>
  <cellStyles count="30">
    <cellStyle name="百分比" xfId="1" builtinId="5"/>
    <cellStyle name="百分比 2" xfId="2"/>
    <cellStyle name="百分比 4" xfId="3"/>
    <cellStyle name="差_GWP" xfId="4"/>
    <cellStyle name="差_Jan" xfId="5"/>
    <cellStyle name="差_POSM plan-2009" xfId="6"/>
    <cellStyle name="差_Sheet1" xfId="7"/>
    <cellStyle name="差_Store Profile  Calendar-TTL" xfId="8"/>
    <cellStyle name="差_Store Profile-TTL" xfId="9"/>
    <cellStyle name="常规" xfId="0" builtinId="0"/>
    <cellStyle name="常规 10" xfId="10"/>
    <cellStyle name="常规 2" xfId="11"/>
    <cellStyle name="常规 5" xfId="12"/>
    <cellStyle name="常规_2009 POSM plan-product-2" xfId="13"/>
    <cellStyle name="常规_Jan value set" xfId="14"/>
    <cellStyle name="常规_Jun-Dec forecast-tube" xfId="15"/>
    <cellStyle name="常规_value set plan 2012 1213 (NXPowerLite) (2)" xfId="16"/>
    <cellStyle name="好_GWP" xfId="17"/>
    <cellStyle name="好_Jan" xfId="18"/>
    <cellStyle name="好_POSM plan-2009" xfId="19"/>
    <cellStyle name="好_Sheet1" xfId="20"/>
    <cellStyle name="好_Store Profile  Calendar-TTL" xfId="21"/>
    <cellStyle name="好_Store Profile-TTL" xfId="22"/>
    <cellStyle name="千位分隔" xfId="23" builtinId="3"/>
    <cellStyle name="千位分隔 2" xfId="24"/>
    <cellStyle name="千位分隔 3" xfId="25"/>
    <cellStyle name="千位分隔_Jan value set" xfId="26"/>
    <cellStyle name="样式 1" xfId="27"/>
    <cellStyle name="样式 1_2009 POSM plan-product-2" xfId="28"/>
    <cellStyle name="一般_Sheet1" xfId="29"/>
  </cellStyles>
  <dxfs count="1">
    <dxf>
      <fill>
        <patternFill patternType="solid">
          <fgColor rgb="FFFF0000"/>
          <bgColor rgb="FF0000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3" filterMode="1">
    <pageSetUpPr fitToPage="1"/>
  </sheetPr>
  <dimension ref="A1:Z65"/>
  <sheetViews>
    <sheetView tabSelected="1" topLeftCell="A5" workbookViewId="0">
      <selection activeCell="B17" sqref="B17:B58"/>
    </sheetView>
  </sheetViews>
  <sheetFormatPr defaultColWidth="8" defaultRowHeight="12.75"/>
  <cols>
    <col min="1" max="2" width="11.5" style="19" customWidth="1"/>
    <col min="3" max="3" width="19.625" style="10" customWidth="1"/>
    <col min="4" max="4" width="7" style="10" customWidth="1"/>
    <col min="5" max="6" width="8.625" style="10" hidden="1" customWidth="1"/>
    <col min="7" max="7" width="13.875" style="10" hidden="1" customWidth="1"/>
    <col min="8" max="8" width="8.25" style="10" customWidth="1"/>
    <col min="9" max="9" width="9.25" style="10" customWidth="1"/>
    <col min="10" max="10" width="8" style="20" customWidth="1"/>
    <col min="11" max="11" width="23.375" style="21" customWidth="1"/>
    <col min="12" max="12" width="7.5" style="10" customWidth="1"/>
    <col min="13" max="13" width="8.25" style="10" hidden="1" customWidth="1"/>
    <col min="14" max="14" width="12.375" style="10" hidden="1" customWidth="1"/>
    <col min="15" max="15" width="8" style="10" hidden="1" customWidth="1"/>
    <col min="16" max="16" width="10.625" style="10" hidden="1" customWidth="1"/>
    <col min="17" max="17" width="13.25" style="10" hidden="1" customWidth="1"/>
    <col min="18" max="18" width="11.25" style="10" customWidth="1"/>
    <col min="19" max="16384" width="8" style="10"/>
  </cols>
  <sheetData>
    <row r="1" spans="1:26" s="5" customFormat="1" ht="25.5" customHeight="1">
      <c r="A1" s="98" t="s">
        <v>7</v>
      </c>
      <c r="B1" s="98"/>
      <c r="C1" s="98"/>
      <c r="D1" s="98"/>
      <c r="E1" s="98"/>
      <c r="F1" s="98"/>
      <c r="G1" s="98"/>
      <c r="H1" s="98"/>
      <c r="I1" s="98"/>
      <c r="J1" s="98"/>
      <c r="K1" s="2"/>
      <c r="L1" s="3"/>
      <c r="M1" s="3"/>
      <c r="N1" s="3"/>
      <c r="O1" s="3"/>
      <c r="P1" s="3"/>
      <c r="Q1" s="3"/>
      <c r="R1" s="3"/>
      <c r="S1" s="4"/>
      <c r="T1" s="4"/>
      <c r="U1" s="4"/>
      <c r="V1" s="3"/>
      <c r="W1" s="3"/>
      <c r="X1" s="3"/>
      <c r="Y1" s="3"/>
      <c r="Z1" s="3"/>
    </row>
    <row r="2" spans="1:26" s="5" customFormat="1">
      <c r="C2" s="3"/>
      <c r="H2" s="3"/>
      <c r="I2" s="3"/>
      <c r="J2" s="3"/>
      <c r="K2" s="6"/>
      <c r="L2" s="3"/>
      <c r="M2" s="3"/>
      <c r="N2" s="3"/>
      <c r="O2" s="3"/>
      <c r="P2" s="3"/>
      <c r="Q2" s="3"/>
      <c r="R2" s="3"/>
      <c r="S2" s="4"/>
      <c r="T2" s="4"/>
      <c r="U2" s="4"/>
      <c r="V2" s="3"/>
      <c r="W2" s="3"/>
      <c r="X2" s="3"/>
      <c r="Y2" s="3"/>
      <c r="Z2" s="3"/>
    </row>
    <row r="3" spans="1:26" s="5" customFormat="1" ht="16.5" customHeight="1" thickBot="1">
      <c r="A3" s="7" t="s">
        <v>4</v>
      </c>
      <c r="B3" s="9"/>
      <c r="C3" s="104" t="s">
        <v>62</v>
      </c>
      <c r="D3" s="104"/>
      <c r="E3" s="104"/>
      <c r="F3" s="104"/>
      <c r="G3" s="104"/>
      <c r="H3" s="104"/>
      <c r="I3" s="104"/>
      <c r="J3" s="104"/>
      <c r="K3" s="104"/>
      <c r="L3" s="3"/>
      <c r="M3" s="3"/>
      <c r="N3" s="3"/>
      <c r="O3" s="3"/>
      <c r="P3" s="3"/>
      <c r="Q3" s="3"/>
      <c r="R3" s="3"/>
      <c r="S3" s="4"/>
      <c r="T3" s="4"/>
      <c r="U3" s="4"/>
      <c r="V3" s="3"/>
      <c r="W3" s="3"/>
      <c r="X3" s="3"/>
      <c r="Y3" s="3"/>
      <c r="Z3" s="3"/>
    </row>
    <row r="4" spans="1:26" s="5" customFormat="1" ht="13.5" thickTop="1">
      <c r="C4" s="9"/>
      <c r="D4" s="8"/>
      <c r="E4" s="8"/>
      <c r="F4" s="8"/>
      <c r="G4" s="8"/>
      <c r="H4" s="8"/>
      <c r="I4" s="8"/>
      <c r="J4" s="3"/>
      <c r="K4" s="6"/>
      <c r="L4" s="3"/>
      <c r="M4" s="3"/>
      <c r="N4" s="3"/>
      <c r="O4" s="3"/>
      <c r="P4" s="3"/>
      <c r="Q4" s="3"/>
      <c r="R4" s="3"/>
      <c r="S4" s="4"/>
      <c r="T4" s="4"/>
      <c r="U4" s="4"/>
      <c r="V4" s="3"/>
      <c r="W4" s="3"/>
      <c r="X4" s="3"/>
      <c r="Y4" s="3"/>
      <c r="Z4" s="3"/>
    </row>
    <row r="5" spans="1:26" ht="38.25">
      <c r="A5" s="22" t="s">
        <v>8</v>
      </c>
      <c r="B5" s="22" t="s">
        <v>195</v>
      </c>
      <c r="C5" s="22" t="s">
        <v>8</v>
      </c>
      <c r="D5" s="22" t="s">
        <v>9</v>
      </c>
      <c r="E5" s="23" t="s">
        <v>10</v>
      </c>
      <c r="F5" s="23" t="s">
        <v>87</v>
      </c>
      <c r="G5" s="22" t="s">
        <v>88</v>
      </c>
      <c r="H5" s="22" t="s">
        <v>11</v>
      </c>
      <c r="I5" s="22" t="s">
        <v>12</v>
      </c>
      <c r="J5" s="22" t="s">
        <v>13</v>
      </c>
      <c r="K5" s="22" t="s">
        <v>14</v>
      </c>
      <c r="L5" s="22" t="s">
        <v>15</v>
      </c>
      <c r="M5" s="22" t="s">
        <v>16</v>
      </c>
      <c r="N5" s="22" t="s">
        <v>17</v>
      </c>
      <c r="O5" s="22" t="s">
        <v>18</v>
      </c>
      <c r="P5" s="22" t="s">
        <v>19</v>
      </c>
      <c r="Q5" s="22" t="s">
        <v>20</v>
      </c>
      <c r="R5" s="22" t="s">
        <v>160</v>
      </c>
      <c r="S5" s="22" t="s">
        <v>161</v>
      </c>
      <c r="T5" s="22" t="s">
        <v>162</v>
      </c>
    </row>
    <row r="6" spans="1:26" ht="12.75" hidden="1" customHeight="1">
      <c r="A6" s="60" t="s">
        <v>21</v>
      </c>
      <c r="B6" s="60"/>
      <c r="C6" s="111" t="s">
        <v>157</v>
      </c>
      <c r="D6" s="114">
        <v>1520</v>
      </c>
      <c r="E6" s="106">
        <v>35</v>
      </c>
      <c r="F6" s="66">
        <v>114100</v>
      </c>
      <c r="G6" s="66" t="s">
        <v>49</v>
      </c>
      <c r="H6" s="106" t="s">
        <v>102</v>
      </c>
      <c r="I6" s="105" t="s">
        <v>71</v>
      </c>
      <c r="J6" s="38" t="s">
        <v>38</v>
      </c>
      <c r="K6" s="39" t="s">
        <v>66</v>
      </c>
      <c r="L6" s="40" t="s">
        <v>72</v>
      </c>
      <c r="M6" s="41">
        <v>213</v>
      </c>
      <c r="N6" s="42">
        <f>E6</f>
        <v>35</v>
      </c>
      <c r="O6" s="86">
        <f>D6/P6</f>
        <v>0.67316209034543839</v>
      </c>
      <c r="P6" s="83">
        <f>SUM(D6,M6,M7,M8,M9,M10)</f>
        <v>2258</v>
      </c>
      <c r="Q6" s="72">
        <f>D6*E6</f>
        <v>53200</v>
      </c>
      <c r="R6" s="66" t="s">
        <v>163</v>
      </c>
      <c r="S6" s="66" t="s">
        <v>164</v>
      </c>
      <c r="T6" s="125" t="s">
        <v>165</v>
      </c>
    </row>
    <row r="7" spans="1:26" ht="12.75" hidden="1" customHeight="1">
      <c r="A7" s="61"/>
      <c r="B7" s="61"/>
      <c r="C7" s="112"/>
      <c r="D7" s="115"/>
      <c r="E7" s="109"/>
      <c r="F7" s="66"/>
      <c r="G7" s="66"/>
      <c r="H7" s="107"/>
      <c r="I7" s="105"/>
      <c r="J7" s="43" t="s">
        <v>5</v>
      </c>
      <c r="K7" s="44" t="s">
        <v>67</v>
      </c>
      <c r="L7" s="40" t="s">
        <v>83</v>
      </c>
      <c r="M7" s="41">
        <v>75</v>
      </c>
      <c r="N7" s="42">
        <f>N6</f>
        <v>35</v>
      </c>
      <c r="O7" s="87"/>
      <c r="P7" s="84"/>
      <c r="Q7" s="73"/>
      <c r="R7" s="69"/>
      <c r="S7" s="69"/>
      <c r="T7" s="126"/>
    </row>
    <row r="8" spans="1:26" ht="12.75" hidden="1" customHeight="1">
      <c r="A8" s="61"/>
      <c r="B8" s="61"/>
      <c r="C8" s="112"/>
      <c r="D8" s="115"/>
      <c r="E8" s="109"/>
      <c r="F8" s="66"/>
      <c r="G8" s="66"/>
      <c r="H8" s="107"/>
      <c r="I8" s="105"/>
      <c r="J8" s="45">
        <v>354002</v>
      </c>
      <c r="K8" s="46" t="s">
        <v>68</v>
      </c>
      <c r="L8" s="40" t="s">
        <v>84</v>
      </c>
      <c r="M8" s="40">
        <v>200</v>
      </c>
      <c r="N8" s="42">
        <f>N7</f>
        <v>35</v>
      </c>
      <c r="O8" s="87"/>
      <c r="P8" s="84"/>
      <c r="Q8" s="73"/>
      <c r="R8" s="69"/>
      <c r="S8" s="69"/>
      <c r="T8" s="126"/>
    </row>
    <row r="9" spans="1:26" ht="12.75" hidden="1" customHeight="1">
      <c r="A9" s="61"/>
      <c r="B9" s="61"/>
      <c r="C9" s="112"/>
      <c r="D9" s="115"/>
      <c r="E9" s="109"/>
      <c r="F9" s="66"/>
      <c r="G9" s="66"/>
      <c r="H9" s="107"/>
      <c r="I9" s="105"/>
      <c r="J9" s="45" t="s">
        <v>6</v>
      </c>
      <c r="K9" s="47" t="s">
        <v>69</v>
      </c>
      <c r="L9" s="40" t="s">
        <v>85</v>
      </c>
      <c r="M9" s="40">
        <f>2500/50*5</f>
        <v>250</v>
      </c>
      <c r="N9" s="42">
        <f>N8</f>
        <v>35</v>
      </c>
      <c r="O9" s="87"/>
      <c r="P9" s="84"/>
      <c r="Q9" s="73"/>
      <c r="R9" s="69"/>
      <c r="S9" s="69"/>
      <c r="T9" s="126"/>
    </row>
    <row r="10" spans="1:26" hidden="1">
      <c r="A10" s="62"/>
      <c r="B10" s="62"/>
      <c r="C10" s="113"/>
      <c r="D10" s="116"/>
      <c r="E10" s="110"/>
      <c r="F10" s="66"/>
      <c r="G10" s="66"/>
      <c r="H10" s="108"/>
      <c r="I10" s="89" t="s">
        <v>86</v>
      </c>
      <c r="J10" s="90"/>
      <c r="K10" s="44" t="s">
        <v>50</v>
      </c>
      <c r="L10" s="40"/>
      <c r="M10" s="40"/>
      <c r="N10" s="42">
        <f>N9</f>
        <v>35</v>
      </c>
      <c r="O10" s="88"/>
      <c r="P10" s="85"/>
      <c r="Q10" s="74"/>
      <c r="R10" s="69"/>
      <c r="S10" s="69"/>
      <c r="T10" s="126"/>
    </row>
    <row r="11" spans="1:26" ht="12.75" hidden="1" customHeight="1">
      <c r="A11" s="99" t="s">
        <v>51</v>
      </c>
      <c r="B11" s="36"/>
      <c r="C11" s="99" t="s">
        <v>131</v>
      </c>
      <c r="D11" s="81">
        <f>760*2</f>
        <v>1520</v>
      </c>
      <c r="E11" s="103">
        <v>20</v>
      </c>
      <c r="F11" s="101"/>
      <c r="G11" s="101"/>
      <c r="H11" s="103" t="s">
        <v>102</v>
      </c>
      <c r="I11" s="59" t="s">
        <v>115</v>
      </c>
      <c r="J11" s="25">
        <v>652425</v>
      </c>
      <c r="K11" s="26" t="s">
        <v>56</v>
      </c>
      <c r="L11" s="27" t="s">
        <v>35</v>
      </c>
      <c r="M11" s="28">
        <v>114</v>
      </c>
      <c r="N11" s="24">
        <f>E11</f>
        <v>20</v>
      </c>
      <c r="O11" s="92">
        <f>D11/P11</f>
        <v>0.63142590092429118</v>
      </c>
      <c r="P11" s="81">
        <f>SUM(D11,M11:M15)</f>
        <v>2407.25</v>
      </c>
      <c r="Q11" s="75">
        <f>D11*E11</f>
        <v>30400</v>
      </c>
      <c r="R11" s="71" t="s">
        <v>98</v>
      </c>
      <c r="S11" s="35"/>
      <c r="T11" s="35"/>
    </row>
    <row r="12" spans="1:26" ht="12.75" hidden="1" customHeight="1">
      <c r="A12" s="99"/>
      <c r="B12" s="36"/>
      <c r="C12" s="99"/>
      <c r="D12" s="81"/>
      <c r="E12" s="103"/>
      <c r="F12" s="102"/>
      <c r="G12" s="102"/>
      <c r="H12" s="103"/>
      <c r="I12" s="59"/>
      <c r="J12" s="25">
        <v>659600</v>
      </c>
      <c r="K12" s="26" t="s">
        <v>33</v>
      </c>
      <c r="L12" s="27" t="s">
        <v>52</v>
      </c>
      <c r="M12" s="28">
        <f>1000/200*30</f>
        <v>150</v>
      </c>
      <c r="N12" s="24">
        <f>N11</f>
        <v>20</v>
      </c>
      <c r="O12" s="92"/>
      <c r="P12" s="81"/>
      <c r="Q12" s="75"/>
      <c r="R12" s="71"/>
      <c r="S12" s="35"/>
      <c r="T12" s="35"/>
    </row>
    <row r="13" spans="1:26" ht="12.75" hidden="1" customHeight="1">
      <c r="A13" s="99"/>
      <c r="B13" s="36"/>
      <c r="C13" s="99"/>
      <c r="D13" s="81"/>
      <c r="E13" s="103"/>
      <c r="F13" s="102"/>
      <c r="G13" s="102"/>
      <c r="H13" s="103"/>
      <c r="I13" s="59"/>
      <c r="J13" s="25">
        <v>659116</v>
      </c>
      <c r="K13" s="26" t="s">
        <v>57</v>
      </c>
      <c r="L13" s="27" t="s">
        <v>52</v>
      </c>
      <c r="M13" s="28">
        <f>980/200*30</f>
        <v>147</v>
      </c>
      <c r="N13" s="24">
        <f>N12</f>
        <v>20</v>
      </c>
      <c r="O13" s="92"/>
      <c r="P13" s="81"/>
      <c r="Q13" s="75"/>
      <c r="R13" s="71"/>
      <c r="S13" s="35"/>
      <c r="T13" s="35"/>
    </row>
    <row r="14" spans="1:26" ht="12.75" hidden="1" customHeight="1">
      <c r="A14" s="99"/>
      <c r="B14" s="36"/>
      <c r="C14" s="99"/>
      <c r="D14" s="81"/>
      <c r="E14" s="103"/>
      <c r="F14" s="102"/>
      <c r="G14" s="102"/>
      <c r="H14" s="103"/>
      <c r="I14" s="59"/>
      <c r="J14" s="25">
        <v>659315</v>
      </c>
      <c r="K14" s="26" t="s">
        <v>58</v>
      </c>
      <c r="L14" s="27" t="s">
        <v>53</v>
      </c>
      <c r="M14" s="28">
        <v>220</v>
      </c>
      <c r="N14" s="24">
        <f>N13</f>
        <v>20</v>
      </c>
      <c r="O14" s="92"/>
      <c r="P14" s="81"/>
      <c r="Q14" s="75"/>
      <c r="R14" s="71"/>
      <c r="S14" s="35"/>
      <c r="T14" s="35"/>
    </row>
    <row r="15" spans="1:26" ht="12.75" hidden="1" customHeight="1">
      <c r="A15" s="99"/>
      <c r="B15" s="36"/>
      <c r="C15" s="99"/>
      <c r="D15" s="81"/>
      <c r="E15" s="103"/>
      <c r="F15" s="102"/>
      <c r="G15" s="102"/>
      <c r="H15" s="103"/>
      <c r="I15" s="59"/>
      <c r="J15" s="25" t="s">
        <v>54</v>
      </c>
      <c r="K15" s="29" t="s">
        <v>59</v>
      </c>
      <c r="L15" s="27" t="s">
        <v>55</v>
      </c>
      <c r="M15" s="28">
        <f>2050/8</f>
        <v>256.25</v>
      </c>
      <c r="N15" s="24">
        <f>N14</f>
        <v>20</v>
      </c>
      <c r="O15" s="92"/>
      <c r="P15" s="81"/>
      <c r="Q15" s="75"/>
      <c r="R15" s="71"/>
      <c r="S15" s="35"/>
      <c r="T15" s="35"/>
    </row>
    <row r="16" spans="1:26" ht="12.75" hidden="1" customHeight="1">
      <c r="A16" s="100"/>
      <c r="B16" s="37"/>
      <c r="C16" s="100"/>
      <c r="D16" s="82"/>
      <c r="E16" s="101"/>
      <c r="F16" s="102"/>
      <c r="G16" s="102"/>
      <c r="H16" s="101"/>
      <c r="I16" s="95" t="s">
        <v>116</v>
      </c>
      <c r="J16" s="96"/>
      <c r="K16" s="32" t="s">
        <v>136</v>
      </c>
      <c r="L16" s="33"/>
      <c r="M16" s="33"/>
      <c r="N16" s="34">
        <f>N15</f>
        <v>20</v>
      </c>
      <c r="O16" s="93"/>
      <c r="P16" s="82"/>
      <c r="Q16" s="76"/>
      <c r="R16" s="71"/>
      <c r="S16" s="35"/>
      <c r="T16" s="35"/>
    </row>
    <row r="17" spans="1:20" s="30" customFormat="1" ht="21.75" customHeight="1">
      <c r="A17" s="133" t="s">
        <v>120</v>
      </c>
      <c r="B17" s="134" t="s">
        <v>196</v>
      </c>
      <c r="C17" s="135" t="s">
        <v>199</v>
      </c>
      <c r="D17" s="136">
        <v>9980</v>
      </c>
      <c r="E17" s="137">
        <v>1</v>
      </c>
      <c r="F17" s="137"/>
      <c r="G17" s="133"/>
      <c r="H17" s="138" t="s">
        <v>130</v>
      </c>
      <c r="I17" s="139" t="s">
        <v>121</v>
      </c>
      <c r="J17" s="140">
        <v>114100</v>
      </c>
      <c r="K17" s="141" t="s">
        <v>185</v>
      </c>
      <c r="L17" s="142" t="s">
        <v>123</v>
      </c>
      <c r="M17" s="143">
        <v>1520</v>
      </c>
      <c r="N17" s="143">
        <f>E17</f>
        <v>1</v>
      </c>
      <c r="O17" s="144">
        <f>D17/P17</f>
        <v>0.84791843670348344</v>
      </c>
      <c r="P17" s="145">
        <f>SUM(M17:M21)</f>
        <v>11770</v>
      </c>
      <c r="Q17" s="136">
        <f>D17*E17</f>
        <v>9980</v>
      </c>
      <c r="R17" s="146" t="s">
        <v>201</v>
      </c>
      <c r="S17" s="147" t="s">
        <v>200</v>
      </c>
      <c r="T17" s="148" t="s">
        <v>189</v>
      </c>
    </row>
    <row r="18" spans="1:20" s="30" customFormat="1" ht="21.75" customHeight="1">
      <c r="A18" s="149"/>
      <c r="B18" s="150"/>
      <c r="C18" s="149"/>
      <c r="D18" s="136"/>
      <c r="E18" s="137"/>
      <c r="F18" s="137"/>
      <c r="G18" s="149"/>
      <c r="H18" s="138"/>
      <c r="I18" s="139"/>
      <c r="J18" s="140">
        <v>154000</v>
      </c>
      <c r="K18" s="141" t="s">
        <v>186</v>
      </c>
      <c r="L18" s="142" t="s">
        <v>125</v>
      </c>
      <c r="M18" s="143">
        <v>5000</v>
      </c>
      <c r="N18" s="143">
        <f>N17</f>
        <v>1</v>
      </c>
      <c r="O18" s="144"/>
      <c r="P18" s="145"/>
      <c r="Q18" s="136"/>
      <c r="R18" s="151"/>
      <c r="S18" s="147"/>
      <c r="T18" s="152"/>
    </row>
    <row r="19" spans="1:20" s="30" customFormat="1" ht="21.75" customHeight="1">
      <c r="A19" s="149"/>
      <c r="B19" s="150"/>
      <c r="C19" s="149"/>
      <c r="D19" s="136"/>
      <c r="E19" s="137"/>
      <c r="F19" s="137"/>
      <c r="G19" s="149"/>
      <c r="H19" s="138"/>
      <c r="I19" s="139"/>
      <c r="J19" s="140">
        <v>162300</v>
      </c>
      <c r="K19" s="141" t="s">
        <v>187</v>
      </c>
      <c r="L19" s="142" t="s">
        <v>125</v>
      </c>
      <c r="M19" s="143">
        <v>2500</v>
      </c>
      <c r="N19" s="143">
        <f>N18</f>
        <v>1</v>
      </c>
      <c r="O19" s="144"/>
      <c r="P19" s="145"/>
      <c r="Q19" s="136"/>
      <c r="R19" s="151"/>
      <c r="S19" s="147"/>
      <c r="T19" s="152"/>
    </row>
    <row r="20" spans="1:20" s="30" customFormat="1" ht="21.75" customHeight="1">
      <c r="A20" s="149"/>
      <c r="B20" s="150"/>
      <c r="C20" s="149"/>
      <c r="D20" s="136"/>
      <c r="E20" s="137"/>
      <c r="F20" s="137"/>
      <c r="G20" s="149"/>
      <c r="H20" s="138"/>
      <c r="I20" s="139"/>
      <c r="J20" s="140">
        <v>151000</v>
      </c>
      <c r="K20" s="141" t="s">
        <v>144</v>
      </c>
      <c r="L20" s="142" t="s">
        <v>53</v>
      </c>
      <c r="M20" s="143">
        <v>1250</v>
      </c>
      <c r="N20" s="143">
        <f>N19</f>
        <v>1</v>
      </c>
      <c r="O20" s="144"/>
      <c r="P20" s="145"/>
      <c r="Q20" s="136"/>
      <c r="R20" s="151"/>
      <c r="S20" s="147"/>
      <c r="T20" s="152"/>
    </row>
    <row r="21" spans="1:20" s="31" customFormat="1" ht="21.75" customHeight="1">
      <c r="A21" s="149"/>
      <c r="B21" s="150"/>
      <c r="C21" s="149"/>
      <c r="D21" s="136"/>
      <c r="E21" s="137"/>
      <c r="F21" s="137"/>
      <c r="G21" s="149"/>
      <c r="H21" s="138"/>
      <c r="I21" s="139"/>
      <c r="J21" s="140" t="s">
        <v>127</v>
      </c>
      <c r="K21" s="141" t="s">
        <v>129</v>
      </c>
      <c r="L21" s="142" t="s">
        <v>128</v>
      </c>
      <c r="M21" s="143">
        <v>1500</v>
      </c>
      <c r="N21" s="143">
        <f>N20</f>
        <v>1</v>
      </c>
      <c r="O21" s="144"/>
      <c r="P21" s="145"/>
      <c r="Q21" s="136"/>
      <c r="R21" s="151"/>
      <c r="S21" s="147"/>
      <c r="T21" s="152"/>
    </row>
    <row r="22" spans="1:20" s="31" customFormat="1" ht="21.75" customHeight="1">
      <c r="A22" s="149"/>
      <c r="B22" s="153"/>
      <c r="C22" s="149"/>
      <c r="D22" s="136"/>
      <c r="E22" s="137"/>
      <c r="F22" s="137"/>
      <c r="G22" s="149"/>
      <c r="H22" s="138"/>
      <c r="I22" s="154" t="s">
        <v>137</v>
      </c>
      <c r="J22" s="154"/>
      <c r="K22" s="141" t="s">
        <v>135</v>
      </c>
      <c r="L22" s="155"/>
      <c r="M22" s="143"/>
      <c r="N22" s="143">
        <f>N21</f>
        <v>1</v>
      </c>
      <c r="O22" s="144"/>
      <c r="P22" s="145"/>
      <c r="Q22" s="136"/>
      <c r="R22" s="151"/>
      <c r="S22" s="147"/>
      <c r="T22" s="152"/>
    </row>
    <row r="23" spans="1:20" ht="25.5" hidden="1" customHeight="1">
      <c r="A23" s="68" t="s">
        <v>143</v>
      </c>
      <c r="B23" s="63"/>
      <c r="C23" s="66" t="s">
        <v>158</v>
      </c>
      <c r="D23" s="97">
        <v>1250</v>
      </c>
      <c r="E23" s="66">
        <v>15</v>
      </c>
      <c r="F23" s="66">
        <v>151000</v>
      </c>
      <c r="G23" s="66" t="s">
        <v>144</v>
      </c>
      <c r="H23" s="69" t="s">
        <v>149</v>
      </c>
      <c r="I23" s="130" t="s">
        <v>145</v>
      </c>
      <c r="J23" s="48">
        <v>314102</v>
      </c>
      <c r="K23" s="49" t="s">
        <v>122</v>
      </c>
      <c r="L23" s="50" t="s">
        <v>29</v>
      </c>
      <c r="M23" s="41">
        <v>61</v>
      </c>
      <c r="N23" s="42">
        <f>E23</f>
        <v>15</v>
      </c>
      <c r="O23" s="78">
        <f>D23/P23</f>
        <v>0.70982396365701306</v>
      </c>
      <c r="P23" s="77">
        <f>D23+SUM(M23:M25)</f>
        <v>1761</v>
      </c>
      <c r="Q23" s="91">
        <f>D23*E23</f>
        <v>18750</v>
      </c>
      <c r="R23" s="66" t="s">
        <v>166</v>
      </c>
      <c r="S23" s="66" t="s">
        <v>188</v>
      </c>
      <c r="T23" s="68" t="s">
        <v>167</v>
      </c>
    </row>
    <row r="24" spans="1:20" ht="22.5" hidden="1" customHeight="1">
      <c r="A24" s="68"/>
      <c r="B24" s="64"/>
      <c r="C24" s="66"/>
      <c r="D24" s="97"/>
      <c r="E24" s="66"/>
      <c r="F24" s="66"/>
      <c r="G24" s="66"/>
      <c r="H24" s="69"/>
      <c r="I24" s="131"/>
      <c r="J24" s="50">
        <v>354002</v>
      </c>
      <c r="K24" s="51" t="s">
        <v>124</v>
      </c>
      <c r="L24" s="50" t="s">
        <v>146</v>
      </c>
      <c r="M24" s="40">
        <v>200</v>
      </c>
      <c r="N24" s="42">
        <f>N23</f>
        <v>15</v>
      </c>
      <c r="O24" s="79"/>
      <c r="P24" s="77"/>
      <c r="Q24" s="91"/>
      <c r="R24" s="69"/>
      <c r="S24" s="69"/>
      <c r="T24" s="69"/>
    </row>
    <row r="25" spans="1:20" ht="26.25" hidden="1" customHeight="1">
      <c r="A25" s="68"/>
      <c r="B25" s="64"/>
      <c r="C25" s="66"/>
      <c r="D25" s="97"/>
      <c r="E25" s="66"/>
      <c r="F25" s="66"/>
      <c r="G25" s="66"/>
      <c r="H25" s="69"/>
      <c r="I25" s="132"/>
      <c r="J25" s="50">
        <v>362302</v>
      </c>
      <c r="K25" s="51" t="s">
        <v>126</v>
      </c>
      <c r="L25" s="50" t="s">
        <v>29</v>
      </c>
      <c r="M25" s="40">
        <f>2500/50*5</f>
        <v>250</v>
      </c>
      <c r="N25" s="42">
        <f>N24</f>
        <v>15</v>
      </c>
      <c r="O25" s="79"/>
      <c r="P25" s="77"/>
      <c r="Q25" s="91"/>
      <c r="R25" s="69"/>
      <c r="S25" s="69"/>
      <c r="T25" s="69"/>
    </row>
    <row r="26" spans="1:20" ht="29.25" hidden="1" customHeight="1">
      <c r="A26" s="68"/>
      <c r="B26" s="65"/>
      <c r="C26" s="66"/>
      <c r="D26" s="97"/>
      <c r="E26" s="66"/>
      <c r="F26" s="66"/>
      <c r="G26" s="66"/>
      <c r="H26" s="69"/>
      <c r="I26" s="52" t="s">
        <v>147</v>
      </c>
      <c r="J26" s="53"/>
      <c r="K26" s="54" t="s">
        <v>148</v>
      </c>
      <c r="L26" s="40"/>
      <c r="M26" s="40"/>
      <c r="N26" s="42">
        <f>N25</f>
        <v>15</v>
      </c>
      <c r="O26" s="80"/>
      <c r="P26" s="77"/>
      <c r="Q26" s="91"/>
      <c r="R26" s="69"/>
      <c r="S26" s="69"/>
      <c r="T26" s="69"/>
    </row>
    <row r="27" spans="1:20" ht="25.5" hidden="1" customHeight="1">
      <c r="A27" s="68" t="s">
        <v>143</v>
      </c>
      <c r="B27" s="63"/>
      <c r="C27" s="66" t="s">
        <v>159</v>
      </c>
      <c r="D27" s="97">
        <v>900</v>
      </c>
      <c r="E27" s="66">
        <v>15</v>
      </c>
      <c r="F27" s="66">
        <v>142100</v>
      </c>
      <c r="G27" s="66" t="s">
        <v>150</v>
      </c>
      <c r="H27" s="69" t="s">
        <v>149</v>
      </c>
      <c r="I27" s="130" t="s">
        <v>151</v>
      </c>
      <c r="J27" s="50">
        <v>651605</v>
      </c>
      <c r="K27" s="49" t="s">
        <v>154</v>
      </c>
      <c r="L27" s="50" t="s">
        <v>29</v>
      </c>
      <c r="M27" s="41">
        <v>142</v>
      </c>
      <c r="N27" s="42">
        <f>E27</f>
        <v>15</v>
      </c>
      <c r="O27" s="78">
        <f>D27/P27</f>
        <v>0.6706408345752608</v>
      </c>
      <c r="P27" s="77">
        <f>D27+SUM(M27:M28)</f>
        <v>1342</v>
      </c>
      <c r="Q27" s="91">
        <f>D27*E27</f>
        <v>13500</v>
      </c>
      <c r="R27" s="66" t="s">
        <v>168</v>
      </c>
      <c r="S27" s="66" t="s">
        <v>170</v>
      </c>
      <c r="T27" s="68" t="s">
        <v>169</v>
      </c>
    </row>
    <row r="28" spans="1:20" ht="22.5" hidden="1" customHeight="1">
      <c r="A28" s="68"/>
      <c r="B28" s="64"/>
      <c r="C28" s="66"/>
      <c r="D28" s="97"/>
      <c r="E28" s="66"/>
      <c r="F28" s="66"/>
      <c r="G28" s="66"/>
      <c r="H28" s="69"/>
      <c r="I28" s="131"/>
      <c r="J28" s="48">
        <v>350402</v>
      </c>
      <c r="K28" s="51" t="s">
        <v>153</v>
      </c>
      <c r="L28" s="50" t="s">
        <v>152</v>
      </c>
      <c r="M28" s="40">
        <v>300</v>
      </c>
      <c r="N28" s="42">
        <f>N27</f>
        <v>15</v>
      </c>
      <c r="O28" s="79"/>
      <c r="P28" s="77"/>
      <c r="Q28" s="91"/>
      <c r="R28" s="69"/>
      <c r="S28" s="69"/>
      <c r="T28" s="69"/>
    </row>
    <row r="29" spans="1:20" ht="29.25" hidden="1" customHeight="1">
      <c r="A29" s="68"/>
      <c r="B29" s="65"/>
      <c r="C29" s="66"/>
      <c r="D29" s="97"/>
      <c r="E29" s="66"/>
      <c r="F29" s="66"/>
      <c r="G29" s="66"/>
      <c r="H29" s="69"/>
      <c r="I29" s="52" t="s">
        <v>155</v>
      </c>
      <c r="J29" s="48"/>
      <c r="K29" s="54" t="s">
        <v>156</v>
      </c>
      <c r="L29" s="40"/>
      <c r="M29" s="40"/>
      <c r="N29" s="42">
        <f>N28</f>
        <v>15</v>
      </c>
      <c r="O29" s="80"/>
      <c r="P29" s="77"/>
      <c r="Q29" s="91"/>
      <c r="R29" s="69"/>
      <c r="S29" s="69"/>
      <c r="T29" s="69"/>
    </row>
    <row r="30" spans="1:20" ht="13.5" customHeight="1">
      <c r="A30" s="156" t="s">
        <v>21</v>
      </c>
      <c r="B30" s="157" t="s">
        <v>208</v>
      </c>
      <c r="C30" s="158" t="s">
        <v>132</v>
      </c>
      <c r="D30" s="159">
        <v>1750</v>
      </c>
      <c r="E30" s="160">
        <v>3</v>
      </c>
      <c r="F30" s="160">
        <v>196200</v>
      </c>
      <c r="G30" s="161" t="s">
        <v>108</v>
      </c>
      <c r="H30" s="160" t="s">
        <v>74</v>
      </c>
      <c r="I30" s="162">
        <v>196809</v>
      </c>
      <c r="J30" s="163">
        <v>196200</v>
      </c>
      <c r="K30" s="164" t="s">
        <v>109</v>
      </c>
      <c r="L30" s="165" t="s">
        <v>110</v>
      </c>
      <c r="M30" s="166">
        <v>1750</v>
      </c>
      <c r="N30" s="167">
        <f>E30</f>
        <v>3</v>
      </c>
      <c r="O30" s="168">
        <f>D30/P30</f>
        <v>0.75431034482758619</v>
      </c>
      <c r="P30" s="169">
        <f>D30+M31</f>
        <v>2320</v>
      </c>
      <c r="Q30" s="170">
        <f>D30*E30</f>
        <v>5250</v>
      </c>
      <c r="R30" s="147" t="s">
        <v>209</v>
      </c>
      <c r="S30" s="147" t="s">
        <v>182</v>
      </c>
      <c r="T30" s="171" t="s">
        <v>171</v>
      </c>
    </row>
    <row r="31" spans="1:20" ht="14.25" customHeight="1">
      <c r="A31" s="172"/>
      <c r="B31" s="172"/>
      <c r="C31" s="173"/>
      <c r="D31" s="174"/>
      <c r="E31" s="175"/>
      <c r="F31" s="175"/>
      <c r="G31" s="176"/>
      <c r="H31" s="175"/>
      <c r="I31" s="177"/>
      <c r="J31" s="178">
        <v>196400</v>
      </c>
      <c r="K31" s="179" t="s">
        <v>32</v>
      </c>
      <c r="L31" s="180" t="s">
        <v>76</v>
      </c>
      <c r="M31" s="180">
        <v>570</v>
      </c>
      <c r="N31" s="181">
        <f>E30</f>
        <v>3</v>
      </c>
      <c r="O31" s="182"/>
      <c r="P31" s="183"/>
      <c r="Q31" s="184"/>
      <c r="R31" s="147"/>
      <c r="S31" s="138"/>
      <c r="T31" s="138"/>
    </row>
    <row r="32" spans="1:20" ht="14.25" customHeight="1">
      <c r="A32" s="157" t="s">
        <v>21</v>
      </c>
      <c r="B32" s="157" t="s">
        <v>197</v>
      </c>
      <c r="C32" s="185" t="s">
        <v>133</v>
      </c>
      <c r="D32" s="186">
        <v>850</v>
      </c>
      <c r="E32" s="187">
        <v>3</v>
      </c>
      <c r="F32" s="187">
        <v>190401</v>
      </c>
      <c r="G32" s="188" t="s">
        <v>111</v>
      </c>
      <c r="H32" s="187" t="s">
        <v>75</v>
      </c>
      <c r="I32" s="189">
        <v>199107</v>
      </c>
      <c r="J32" s="178">
        <v>190401</v>
      </c>
      <c r="K32" s="179" t="s">
        <v>112</v>
      </c>
      <c r="L32" s="180" t="s">
        <v>113</v>
      </c>
      <c r="M32" s="180">
        <v>850</v>
      </c>
      <c r="N32" s="181">
        <f>E32</f>
        <v>3</v>
      </c>
      <c r="O32" s="168">
        <f>D32/P32</f>
        <v>0.62043795620437958</v>
      </c>
      <c r="P32" s="190">
        <f>D32+M33</f>
        <v>1370</v>
      </c>
      <c r="Q32" s="191">
        <f>D32*E32</f>
        <v>2550</v>
      </c>
      <c r="R32" s="147" t="s">
        <v>202</v>
      </c>
      <c r="S32" s="147" t="s">
        <v>173</v>
      </c>
      <c r="T32" s="171" t="s">
        <v>203</v>
      </c>
    </row>
    <row r="33" spans="1:20" ht="12" customHeight="1">
      <c r="A33" s="172"/>
      <c r="B33" s="172"/>
      <c r="C33" s="173"/>
      <c r="D33" s="174"/>
      <c r="E33" s="175"/>
      <c r="F33" s="175"/>
      <c r="G33" s="176"/>
      <c r="H33" s="175"/>
      <c r="I33" s="177"/>
      <c r="J33" s="178">
        <v>192600</v>
      </c>
      <c r="K33" s="179" t="s">
        <v>77</v>
      </c>
      <c r="L33" s="180" t="s">
        <v>76</v>
      </c>
      <c r="M33" s="180">
        <v>520</v>
      </c>
      <c r="N33" s="181">
        <f>E32</f>
        <v>3</v>
      </c>
      <c r="O33" s="182"/>
      <c r="P33" s="183"/>
      <c r="Q33" s="184"/>
      <c r="R33" s="147"/>
      <c r="S33" s="138"/>
      <c r="T33" s="138"/>
    </row>
    <row r="34" spans="1:20" ht="12.75" hidden="1" customHeight="1">
      <c r="A34" s="128" t="s">
        <v>21</v>
      </c>
      <c r="B34" s="60"/>
      <c r="C34" s="66" t="s">
        <v>114</v>
      </c>
      <c r="D34" s="127">
        <v>850</v>
      </c>
      <c r="E34" s="69">
        <v>15</v>
      </c>
      <c r="F34" s="66">
        <v>142000</v>
      </c>
      <c r="G34" s="66" t="s">
        <v>48</v>
      </c>
      <c r="H34" s="69" t="s">
        <v>103</v>
      </c>
      <c r="I34" s="68" t="s">
        <v>142</v>
      </c>
      <c r="J34" s="55" t="s">
        <v>6</v>
      </c>
      <c r="K34" s="44" t="s">
        <v>63</v>
      </c>
      <c r="L34" s="40" t="s">
        <v>29</v>
      </c>
      <c r="M34" s="41">
        <v>250</v>
      </c>
      <c r="N34" s="42">
        <f>E34</f>
        <v>15</v>
      </c>
      <c r="O34" s="67">
        <f>D34/P34</f>
        <v>0.60240963855421692</v>
      </c>
      <c r="P34" s="91">
        <f>SUM(D34,M34:M36)</f>
        <v>1411</v>
      </c>
      <c r="Q34" s="94">
        <f>D34*E34</f>
        <v>12750</v>
      </c>
      <c r="R34" s="66" t="s">
        <v>172</v>
      </c>
      <c r="S34" s="125" t="s">
        <v>175</v>
      </c>
      <c r="T34" s="68" t="s">
        <v>174</v>
      </c>
    </row>
    <row r="35" spans="1:20" hidden="1">
      <c r="A35" s="128"/>
      <c r="B35" s="61"/>
      <c r="C35" s="68"/>
      <c r="D35" s="127"/>
      <c r="E35" s="69"/>
      <c r="F35" s="66"/>
      <c r="G35" s="66"/>
      <c r="H35" s="70"/>
      <c r="I35" s="68"/>
      <c r="J35" s="55" t="s">
        <v>31</v>
      </c>
      <c r="K35" s="44" t="s">
        <v>64</v>
      </c>
      <c r="L35" s="40" t="s">
        <v>81</v>
      </c>
      <c r="M35" s="41">
        <v>61</v>
      </c>
      <c r="N35" s="42">
        <f>N34</f>
        <v>15</v>
      </c>
      <c r="O35" s="67"/>
      <c r="P35" s="91"/>
      <c r="Q35" s="94"/>
      <c r="R35" s="69"/>
      <c r="S35" s="126"/>
      <c r="T35" s="69"/>
    </row>
    <row r="36" spans="1:20" hidden="1">
      <c r="A36" s="128"/>
      <c r="B36" s="61"/>
      <c r="C36" s="68"/>
      <c r="D36" s="127"/>
      <c r="E36" s="69"/>
      <c r="F36" s="66"/>
      <c r="G36" s="66"/>
      <c r="H36" s="70"/>
      <c r="I36" s="68"/>
      <c r="J36" s="56" t="s">
        <v>82</v>
      </c>
      <c r="K36" s="46" t="s">
        <v>65</v>
      </c>
      <c r="L36" s="40" t="s">
        <v>30</v>
      </c>
      <c r="M36" s="40">
        <v>250</v>
      </c>
      <c r="N36" s="42">
        <f>N35*2</f>
        <v>30</v>
      </c>
      <c r="O36" s="67"/>
      <c r="P36" s="91"/>
      <c r="Q36" s="94"/>
      <c r="R36" s="69"/>
      <c r="S36" s="126"/>
      <c r="T36" s="69"/>
    </row>
    <row r="37" spans="1:20" hidden="1">
      <c r="A37" s="68"/>
      <c r="B37" s="62"/>
      <c r="C37" s="68"/>
      <c r="D37" s="127"/>
      <c r="E37" s="69"/>
      <c r="F37" s="66"/>
      <c r="G37" s="66"/>
      <c r="H37" s="69"/>
      <c r="I37" s="129" t="s">
        <v>47</v>
      </c>
      <c r="J37" s="129"/>
      <c r="K37" s="44" t="s">
        <v>50</v>
      </c>
      <c r="L37" s="40"/>
      <c r="M37" s="40"/>
      <c r="N37" s="42">
        <f>N35</f>
        <v>15</v>
      </c>
      <c r="O37" s="67"/>
      <c r="P37" s="91"/>
      <c r="Q37" s="94"/>
      <c r="R37" s="69"/>
      <c r="S37" s="126"/>
      <c r="T37" s="69"/>
    </row>
    <row r="38" spans="1:20" ht="13.5" hidden="1" customHeight="1">
      <c r="A38" s="68" t="s">
        <v>21</v>
      </c>
      <c r="B38" s="63"/>
      <c r="C38" s="66" t="s">
        <v>91</v>
      </c>
      <c r="D38" s="127">
        <v>880</v>
      </c>
      <c r="E38" s="69">
        <v>15</v>
      </c>
      <c r="F38" s="106">
        <v>159300</v>
      </c>
      <c r="G38" s="111" t="s">
        <v>92</v>
      </c>
      <c r="H38" s="106" t="s">
        <v>78</v>
      </c>
      <c r="I38" s="123" t="s">
        <v>94</v>
      </c>
      <c r="J38" s="53">
        <v>659600</v>
      </c>
      <c r="K38" s="39" t="s">
        <v>33</v>
      </c>
      <c r="L38" s="57" t="s">
        <v>34</v>
      </c>
      <c r="M38" s="40">
        <v>150</v>
      </c>
      <c r="N38" s="42">
        <f>E38</f>
        <v>15</v>
      </c>
      <c r="O38" s="67">
        <f>D38/(D38+SUM(M38:M39))</f>
        <v>0.76923076923076927</v>
      </c>
      <c r="P38" s="91">
        <f>SUM(M38:M39,D38)</f>
        <v>1144</v>
      </c>
      <c r="Q38" s="94">
        <f>D38*E38</f>
        <v>13200</v>
      </c>
      <c r="R38" s="66" t="s">
        <v>178</v>
      </c>
      <c r="S38" s="66" t="s">
        <v>190</v>
      </c>
      <c r="T38" s="68" t="s">
        <v>176</v>
      </c>
    </row>
    <row r="39" spans="1:20" hidden="1">
      <c r="A39" s="68"/>
      <c r="B39" s="64"/>
      <c r="C39" s="68"/>
      <c r="D39" s="127"/>
      <c r="E39" s="69"/>
      <c r="F39" s="109"/>
      <c r="G39" s="119"/>
      <c r="H39" s="109"/>
      <c r="I39" s="124"/>
      <c r="J39" s="53">
        <v>652425</v>
      </c>
      <c r="K39" s="39" t="s">
        <v>37</v>
      </c>
      <c r="L39" s="57" t="s">
        <v>35</v>
      </c>
      <c r="M39" s="40">
        <v>114</v>
      </c>
      <c r="N39" s="42">
        <f>N38</f>
        <v>15</v>
      </c>
      <c r="O39" s="67"/>
      <c r="P39" s="91"/>
      <c r="Q39" s="94"/>
      <c r="R39" s="68"/>
      <c r="S39" s="69"/>
      <c r="T39" s="69"/>
    </row>
    <row r="40" spans="1:20" hidden="1">
      <c r="A40" s="68"/>
      <c r="B40" s="65"/>
      <c r="C40" s="68"/>
      <c r="D40" s="127"/>
      <c r="E40" s="69"/>
      <c r="F40" s="110"/>
      <c r="G40" s="120"/>
      <c r="H40" s="110"/>
      <c r="I40" s="121" t="s">
        <v>95</v>
      </c>
      <c r="J40" s="122"/>
      <c r="K40" s="47" t="s">
        <v>138</v>
      </c>
      <c r="L40" s="40"/>
      <c r="M40" s="40"/>
      <c r="N40" s="42">
        <f>E38</f>
        <v>15</v>
      </c>
      <c r="O40" s="67"/>
      <c r="P40" s="91"/>
      <c r="Q40" s="94"/>
      <c r="R40" s="68"/>
      <c r="S40" s="69"/>
      <c r="T40" s="69"/>
    </row>
    <row r="41" spans="1:20" ht="18.75" hidden="1" customHeight="1">
      <c r="A41" s="60" t="s">
        <v>21</v>
      </c>
      <c r="B41" s="60"/>
      <c r="C41" s="111" t="s">
        <v>60</v>
      </c>
      <c r="D41" s="114">
        <v>980</v>
      </c>
      <c r="E41" s="106">
        <v>15</v>
      </c>
      <c r="F41" s="106">
        <v>159101</v>
      </c>
      <c r="G41" s="111" t="s">
        <v>93</v>
      </c>
      <c r="H41" s="106" t="s">
        <v>79</v>
      </c>
      <c r="I41" s="123" t="s">
        <v>97</v>
      </c>
      <c r="J41" s="58">
        <v>652425</v>
      </c>
      <c r="K41" s="39" t="s">
        <v>37</v>
      </c>
      <c r="L41" s="57" t="s">
        <v>35</v>
      </c>
      <c r="M41" s="41">
        <v>114</v>
      </c>
      <c r="N41" s="42">
        <f>E41</f>
        <v>15</v>
      </c>
      <c r="O41" s="67">
        <f>D41/P41</f>
        <v>0.74581430745814303</v>
      </c>
      <c r="P41" s="91">
        <f>D41+M41+M42</f>
        <v>1314</v>
      </c>
      <c r="Q41" s="94">
        <f>D41*E41</f>
        <v>14700</v>
      </c>
      <c r="R41" s="66" t="s">
        <v>177</v>
      </c>
      <c r="S41" s="66" t="s">
        <v>191</v>
      </c>
      <c r="T41" s="68" t="s">
        <v>179</v>
      </c>
    </row>
    <row r="42" spans="1:20" hidden="1">
      <c r="A42" s="61"/>
      <c r="B42" s="61"/>
      <c r="C42" s="112"/>
      <c r="D42" s="115"/>
      <c r="E42" s="109"/>
      <c r="F42" s="109"/>
      <c r="G42" s="109"/>
      <c r="H42" s="107"/>
      <c r="I42" s="124"/>
      <c r="J42" s="53">
        <v>659315</v>
      </c>
      <c r="K42" s="44" t="s">
        <v>36</v>
      </c>
      <c r="L42" s="40" t="s">
        <v>35</v>
      </c>
      <c r="M42" s="41">
        <v>220</v>
      </c>
      <c r="N42" s="42">
        <f>N41</f>
        <v>15</v>
      </c>
      <c r="O42" s="67"/>
      <c r="P42" s="91"/>
      <c r="Q42" s="94"/>
      <c r="R42" s="68"/>
      <c r="S42" s="69"/>
      <c r="T42" s="69"/>
    </row>
    <row r="43" spans="1:20" hidden="1">
      <c r="A43" s="62"/>
      <c r="B43" s="62"/>
      <c r="C43" s="113"/>
      <c r="D43" s="116"/>
      <c r="E43" s="110"/>
      <c r="F43" s="110"/>
      <c r="G43" s="110"/>
      <c r="H43" s="108"/>
      <c r="I43" s="121" t="s">
        <v>95</v>
      </c>
      <c r="J43" s="122"/>
      <c r="K43" s="47" t="s">
        <v>96</v>
      </c>
      <c r="L43" s="40"/>
      <c r="M43" s="41"/>
      <c r="N43" s="42"/>
      <c r="O43" s="67"/>
      <c r="P43" s="91"/>
      <c r="Q43" s="94"/>
      <c r="R43" s="68"/>
      <c r="S43" s="69"/>
      <c r="T43" s="69"/>
    </row>
    <row r="44" spans="1:20" s="11" customFormat="1" ht="12.75" customHeight="1">
      <c r="A44" s="157" t="s">
        <v>21</v>
      </c>
      <c r="B44" s="157" t="s">
        <v>198</v>
      </c>
      <c r="C44" s="185" t="s">
        <v>204</v>
      </c>
      <c r="D44" s="186">
        <v>2050</v>
      </c>
      <c r="E44" s="187">
        <v>5</v>
      </c>
      <c r="F44" s="187">
        <v>159000</v>
      </c>
      <c r="G44" s="188" t="s">
        <v>80</v>
      </c>
      <c r="H44" s="187" t="s">
        <v>46</v>
      </c>
      <c r="I44" s="192" t="s">
        <v>139</v>
      </c>
      <c r="J44" s="193" t="s">
        <v>43</v>
      </c>
      <c r="K44" s="194" t="s">
        <v>42</v>
      </c>
      <c r="L44" s="180" t="s">
        <v>41</v>
      </c>
      <c r="M44" s="195">
        <v>147</v>
      </c>
      <c r="N44" s="181">
        <f>E44</f>
        <v>5</v>
      </c>
      <c r="O44" s="196">
        <f>D44/P44</f>
        <v>0.71503313568189741</v>
      </c>
      <c r="P44" s="197">
        <f>SUM(D44,M44:M47)</f>
        <v>2867</v>
      </c>
      <c r="Q44" s="198">
        <f>D44*E44</f>
        <v>10250</v>
      </c>
      <c r="R44" s="199" t="s">
        <v>205</v>
      </c>
      <c r="S44" s="199" t="s">
        <v>192</v>
      </c>
      <c r="T44" s="200" t="s">
        <v>180</v>
      </c>
    </row>
    <row r="45" spans="1:20" s="11" customFormat="1">
      <c r="A45" s="156"/>
      <c r="B45" s="156"/>
      <c r="C45" s="158"/>
      <c r="D45" s="159"/>
      <c r="E45" s="160"/>
      <c r="F45" s="160"/>
      <c r="G45" s="160"/>
      <c r="H45" s="160"/>
      <c r="I45" s="201"/>
      <c r="J45" s="193">
        <v>350502</v>
      </c>
      <c r="K45" s="179" t="s">
        <v>44</v>
      </c>
      <c r="L45" s="155" t="s">
        <v>45</v>
      </c>
      <c r="M45" s="180">
        <v>200</v>
      </c>
      <c r="N45" s="181">
        <f>N44</f>
        <v>5</v>
      </c>
      <c r="O45" s="196"/>
      <c r="P45" s="197"/>
      <c r="Q45" s="198"/>
      <c r="R45" s="200"/>
      <c r="S45" s="202"/>
      <c r="T45" s="202"/>
    </row>
    <row r="46" spans="1:20" s="11" customFormat="1">
      <c r="A46" s="156"/>
      <c r="B46" s="156"/>
      <c r="C46" s="158"/>
      <c r="D46" s="159"/>
      <c r="E46" s="160"/>
      <c r="F46" s="160"/>
      <c r="G46" s="160"/>
      <c r="H46" s="160"/>
      <c r="I46" s="201"/>
      <c r="J46" s="203" t="s">
        <v>6</v>
      </c>
      <c r="K46" s="204" t="s">
        <v>22</v>
      </c>
      <c r="L46" s="180" t="s">
        <v>23</v>
      </c>
      <c r="M46" s="180">
        <f>2500/50*5</f>
        <v>250</v>
      </c>
      <c r="N46" s="181">
        <f>N45</f>
        <v>5</v>
      </c>
      <c r="O46" s="196"/>
      <c r="P46" s="197"/>
      <c r="Q46" s="198"/>
      <c r="R46" s="200"/>
      <c r="S46" s="202"/>
      <c r="T46" s="202"/>
    </row>
    <row r="47" spans="1:20" s="11" customFormat="1">
      <c r="A47" s="156"/>
      <c r="B47" s="156"/>
      <c r="C47" s="158"/>
      <c r="D47" s="159"/>
      <c r="E47" s="160"/>
      <c r="F47" s="160"/>
      <c r="G47" s="160"/>
      <c r="H47" s="160"/>
      <c r="I47" s="205"/>
      <c r="J47" s="203">
        <v>659315</v>
      </c>
      <c r="K47" s="194" t="s">
        <v>36</v>
      </c>
      <c r="L47" s="180" t="s">
        <v>35</v>
      </c>
      <c r="M47" s="195">
        <v>220</v>
      </c>
      <c r="N47" s="181">
        <f>N46</f>
        <v>5</v>
      </c>
      <c r="O47" s="196"/>
      <c r="P47" s="197"/>
      <c r="Q47" s="198"/>
      <c r="R47" s="200"/>
      <c r="S47" s="202"/>
      <c r="T47" s="202"/>
    </row>
    <row r="48" spans="1:20">
      <c r="A48" s="172"/>
      <c r="B48" s="172"/>
      <c r="C48" s="173"/>
      <c r="D48" s="174"/>
      <c r="E48" s="175"/>
      <c r="F48" s="175"/>
      <c r="G48" s="175"/>
      <c r="H48" s="175"/>
      <c r="I48" s="138" t="s">
        <v>118</v>
      </c>
      <c r="J48" s="138"/>
      <c r="K48" s="206" t="s">
        <v>183</v>
      </c>
      <c r="L48" s="207"/>
      <c r="M48" s="180"/>
      <c r="N48" s="181">
        <f>N47</f>
        <v>5</v>
      </c>
      <c r="O48" s="196"/>
      <c r="P48" s="197"/>
      <c r="Q48" s="198"/>
      <c r="R48" s="200"/>
      <c r="S48" s="202"/>
      <c r="T48" s="202"/>
    </row>
    <row r="49" spans="1:20" ht="12.75" customHeight="1">
      <c r="A49" s="208" t="s">
        <v>21</v>
      </c>
      <c r="B49" s="209" t="s">
        <v>211</v>
      </c>
      <c r="C49" s="147" t="s">
        <v>210</v>
      </c>
      <c r="D49" s="210">
        <v>1300</v>
      </c>
      <c r="E49" s="138">
        <v>10</v>
      </c>
      <c r="F49" s="187">
        <v>159400</v>
      </c>
      <c r="G49" s="185" t="s">
        <v>89</v>
      </c>
      <c r="H49" s="211" t="s">
        <v>46</v>
      </c>
      <c r="I49" s="157" t="s">
        <v>140</v>
      </c>
      <c r="J49" s="193">
        <v>659115</v>
      </c>
      <c r="K49" s="194" t="s">
        <v>42</v>
      </c>
      <c r="L49" s="180" t="s">
        <v>39</v>
      </c>
      <c r="M49" s="195">
        <v>74</v>
      </c>
      <c r="N49" s="181">
        <f>E49</f>
        <v>10</v>
      </c>
      <c r="O49" s="196">
        <f>D49/P49</f>
        <v>0.74541284403669728</v>
      </c>
      <c r="P49" s="197">
        <f>SUM(D49,M49:M51)</f>
        <v>1744</v>
      </c>
      <c r="Q49" s="198">
        <f>D49*E49</f>
        <v>13000</v>
      </c>
      <c r="R49" s="147" t="s">
        <v>206</v>
      </c>
      <c r="S49" s="147" t="s">
        <v>184</v>
      </c>
      <c r="T49" s="171" t="s">
        <v>207</v>
      </c>
    </row>
    <row r="50" spans="1:20">
      <c r="A50" s="208"/>
      <c r="B50" s="212"/>
      <c r="C50" s="171"/>
      <c r="D50" s="210"/>
      <c r="E50" s="138"/>
      <c r="F50" s="160"/>
      <c r="G50" s="160"/>
      <c r="H50" s="211"/>
      <c r="I50" s="156"/>
      <c r="J50" s="203">
        <v>659315</v>
      </c>
      <c r="K50" s="194" t="s">
        <v>36</v>
      </c>
      <c r="L50" s="180" t="s">
        <v>35</v>
      </c>
      <c r="M50" s="195">
        <v>220</v>
      </c>
      <c r="N50" s="181">
        <f>N49</f>
        <v>10</v>
      </c>
      <c r="O50" s="196"/>
      <c r="P50" s="197"/>
      <c r="Q50" s="198"/>
      <c r="R50" s="147"/>
      <c r="S50" s="138"/>
      <c r="T50" s="138"/>
    </row>
    <row r="51" spans="1:20">
      <c r="A51" s="208"/>
      <c r="B51" s="212"/>
      <c r="C51" s="171"/>
      <c r="D51" s="210"/>
      <c r="E51" s="138"/>
      <c r="F51" s="160"/>
      <c r="G51" s="160"/>
      <c r="H51" s="211"/>
      <c r="I51" s="172"/>
      <c r="J51" s="213">
        <v>652425</v>
      </c>
      <c r="K51" s="214" t="s">
        <v>106</v>
      </c>
      <c r="L51" s="155" t="s">
        <v>107</v>
      </c>
      <c r="M51" s="180">
        <v>150</v>
      </c>
      <c r="N51" s="181">
        <f>N50</f>
        <v>10</v>
      </c>
      <c r="O51" s="196"/>
      <c r="P51" s="197"/>
      <c r="Q51" s="198"/>
      <c r="R51" s="147"/>
      <c r="S51" s="138"/>
      <c r="T51" s="138"/>
    </row>
    <row r="52" spans="1:20">
      <c r="A52" s="171"/>
      <c r="B52" s="215"/>
      <c r="C52" s="171"/>
      <c r="D52" s="210"/>
      <c r="E52" s="138"/>
      <c r="F52" s="175"/>
      <c r="G52" s="175"/>
      <c r="H52" s="138"/>
      <c r="I52" s="216" t="s">
        <v>104</v>
      </c>
      <c r="J52" s="216"/>
      <c r="K52" s="194" t="s">
        <v>101</v>
      </c>
      <c r="L52" s="180"/>
      <c r="M52" s="180"/>
      <c r="N52" s="181">
        <f>N50</f>
        <v>10</v>
      </c>
      <c r="O52" s="196"/>
      <c r="P52" s="197"/>
      <c r="Q52" s="198"/>
      <c r="R52" s="147"/>
      <c r="S52" s="138"/>
      <c r="T52" s="138"/>
    </row>
    <row r="53" spans="1:20" ht="12.75" customHeight="1">
      <c r="A53" s="171" t="s">
        <v>40</v>
      </c>
      <c r="B53" s="157" t="s">
        <v>212</v>
      </c>
      <c r="C53" s="147" t="s">
        <v>134</v>
      </c>
      <c r="D53" s="210">
        <v>3000</v>
      </c>
      <c r="E53" s="138">
        <v>3</v>
      </c>
      <c r="F53" s="187">
        <v>150500</v>
      </c>
      <c r="G53" s="185" t="s">
        <v>90</v>
      </c>
      <c r="H53" s="138" t="s">
        <v>61</v>
      </c>
      <c r="I53" s="171" t="s">
        <v>141</v>
      </c>
      <c r="J53" s="203">
        <v>659600</v>
      </c>
      <c r="K53" s="179" t="s">
        <v>73</v>
      </c>
      <c r="L53" s="155" t="s">
        <v>34</v>
      </c>
      <c r="M53" s="180">
        <v>150</v>
      </c>
      <c r="N53" s="181">
        <f>E53</f>
        <v>3</v>
      </c>
      <c r="O53" s="196">
        <f>D53/P53</f>
        <v>0.75048781708110268</v>
      </c>
      <c r="P53" s="210">
        <f>SUM(D53,M53:M57)</f>
        <v>3997.4</v>
      </c>
      <c r="Q53" s="217">
        <f>D53*E53</f>
        <v>9000</v>
      </c>
      <c r="R53" s="147" t="s">
        <v>193</v>
      </c>
      <c r="S53" s="147" t="s">
        <v>194</v>
      </c>
      <c r="T53" s="171" t="s">
        <v>181</v>
      </c>
    </row>
    <row r="54" spans="1:20">
      <c r="A54" s="171"/>
      <c r="B54" s="156"/>
      <c r="C54" s="171"/>
      <c r="D54" s="210"/>
      <c r="E54" s="138"/>
      <c r="F54" s="160"/>
      <c r="G54" s="160"/>
      <c r="H54" s="138"/>
      <c r="I54" s="138"/>
      <c r="J54" s="203">
        <v>614100</v>
      </c>
      <c r="K54" s="179" t="s">
        <v>0</v>
      </c>
      <c r="L54" s="155" t="s">
        <v>1</v>
      </c>
      <c r="M54" s="180">
        <v>183</v>
      </c>
      <c r="N54" s="181">
        <f>N53</f>
        <v>3</v>
      </c>
      <c r="O54" s="196"/>
      <c r="P54" s="210"/>
      <c r="Q54" s="217"/>
      <c r="R54" s="171"/>
      <c r="S54" s="138"/>
      <c r="T54" s="138"/>
    </row>
    <row r="55" spans="1:20">
      <c r="A55" s="171"/>
      <c r="B55" s="156"/>
      <c r="C55" s="171"/>
      <c r="D55" s="210"/>
      <c r="E55" s="138"/>
      <c r="F55" s="160"/>
      <c r="G55" s="160"/>
      <c r="H55" s="138"/>
      <c r="I55" s="138"/>
      <c r="J55" s="218" t="s">
        <v>119</v>
      </c>
      <c r="K55" s="219" t="s">
        <v>99</v>
      </c>
      <c r="L55" s="220" t="s">
        <v>27</v>
      </c>
      <c r="M55" s="181">
        <v>300</v>
      </c>
      <c r="N55" s="181">
        <f>N54</f>
        <v>3</v>
      </c>
      <c r="O55" s="196"/>
      <c r="P55" s="210"/>
      <c r="Q55" s="217"/>
      <c r="R55" s="171"/>
      <c r="S55" s="138"/>
      <c r="T55" s="138"/>
    </row>
    <row r="56" spans="1:20">
      <c r="A56" s="171"/>
      <c r="B56" s="156"/>
      <c r="C56" s="171"/>
      <c r="D56" s="210"/>
      <c r="E56" s="138"/>
      <c r="F56" s="160"/>
      <c r="G56" s="160"/>
      <c r="H56" s="138"/>
      <c r="I56" s="138"/>
      <c r="J56" s="193">
        <v>350000</v>
      </c>
      <c r="K56" s="221" t="s">
        <v>100</v>
      </c>
      <c r="L56" s="220" t="s">
        <v>28</v>
      </c>
      <c r="M56" s="181">
        <v>290</v>
      </c>
      <c r="N56" s="181">
        <f>N55</f>
        <v>3</v>
      </c>
      <c r="O56" s="196"/>
      <c r="P56" s="210"/>
      <c r="Q56" s="217"/>
      <c r="R56" s="171"/>
      <c r="S56" s="138"/>
      <c r="T56" s="138"/>
    </row>
    <row r="57" spans="1:20">
      <c r="A57" s="171"/>
      <c r="B57" s="156"/>
      <c r="C57" s="171"/>
      <c r="D57" s="210"/>
      <c r="E57" s="138"/>
      <c r="F57" s="160"/>
      <c r="G57" s="160"/>
      <c r="H57" s="138"/>
      <c r="I57" s="138"/>
      <c r="J57" s="222">
        <v>603200</v>
      </c>
      <c r="K57" s="179" t="s">
        <v>3</v>
      </c>
      <c r="L57" s="180" t="s">
        <v>2</v>
      </c>
      <c r="M57" s="195">
        <f>620/250*30</f>
        <v>74.400000000000006</v>
      </c>
      <c r="N57" s="181">
        <f>N56</f>
        <v>3</v>
      </c>
      <c r="O57" s="196"/>
      <c r="P57" s="210"/>
      <c r="Q57" s="217"/>
      <c r="R57" s="171"/>
      <c r="S57" s="138"/>
      <c r="T57" s="138"/>
    </row>
    <row r="58" spans="1:20">
      <c r="A58" s="171"/>
      <c r="B58" s="172"/>
      <c r="C58" s="171"/>
      <c r="D58" s="210"/>
      <c r="E58" s="138"/>
      <c r="F58" s="175"/>
      <c r="G58" s="175"/>
      <c r="H58" s="138"/>
      <c r="I58" s="138" t="s">
        <v>105</v>
      </c>
      <c r="J58" s="138"/>
      <c r="K58" s="206" t="s">
        <v>117</v>
      </c>
      <c r="L58" s="207"/>
      <c r="M58" s="207"/>
      <c r="N58" s="181">
        <f>N57</f>
        <v>3</v>
      </c>
      <c r="O58" s="196"/>
      <c r="P58" s="210"/>
      <c r="Q58" s="217"/>
      <c r="R58" s="171"/>
      <c r="S58" s="138"/>
      <c r="T58" s="138"/>
    </row>
    <row r="59" spans="1:20" ht="12.75" hidden="1" customHeight="1">
      <c r="A59" s="12"/>
      <c r="B59" s="12"/>
      <c r="C59" s="13"/>
      <c r="D59" s="14" t="s">
        <v>24</v>
      </c>
      <c r="E59" s="15">
        <f>SUM(E11:E48)</f>
        <v>107</v>
      </c>
      <c r="F59" s="15"/>
      <c r="G59" s="15"/>
      <c r="H59" s="117"/>
      <c r="I59" s="13"/>
      <c r="J59" s="16"/>
      <c r="K59" s="16"/>
      <c r="L59" s="13"/>
      <c r="M59" s="13"/>
      <c r="N59" s="13"/>
      <c r="O59" s="17" t="s">
        <v>25</v>
      </c>
      <c r="P59" s="13"/>
      <c r="Q59" s="18">
        <f>SUM(Q11:Q48)</f>
        <v>131330</v>
      </c>
    </row>
    <row r="60" spans="1:20" ht="12.75" hidden="1" customHeight="1">
      <c r="A60" s="12"/>
      <c r="B60" s="12"/>
      <c r="C60" s="13"/>
      <c r="D60" s="13"/>
      <c r="E60" s="13"/>
      <c r="F60" s="13"/>
      <c r="G60" s="13"/>
      <c r="H60" s="117"/>
      <c r="I60" s="13"/>
      <c r="J60" s="16"/>
      <c r="K60" s="16"/>
      <c r="L60" s="13"/>
      <c r="M60" s="13"/>
      <c r="N60" s="13"/>
      <c r="O60" s="14" t="s">
        <v>70</v>
      </c>
      <c r="P60" s="13"/>
      <c r="Q60" s="15">
        <v>380000</v>
      </c>
    </row>
    <row r="61" spans="1:20" ht="12.75" hidden="1" customHeight="1">
      <c r="A61" s="12"/>
      <c r="B61" s="12"/>
      <c r="C61" s="13"/>
      <c r="D61" s="13"/>
      <c r="E61" s="13"/>
      <c r="F61" s="13"/>
      <c r="G61" s="13"/>
      <c r="H61" s="118"/>
      <c r="I61" s="13"/>
      <c r="J61" s="16"/>
      <c r="K61" s="16"/>
      <c r="L61" s="13"/>
      <c r="M61" s="13"/>
      <c r="N61" s="13"/>
      <c r="O61" s="13" t="s">
        <v>26</v>
      </c>
      <c r="P61" s="13"/>
      <c r="Q61" s="1">
        <f>Q59/Q60</f>
        <v>0.34560526315789475</v>
      </c>
    </row>
    <row r="64" spans="1:20">
      <c r="M64" s="10">
        <v>6</v>
      </c>
      <c r="N64" s="10">
        <v>259</v>
      </c>
    </row>
    <row r="65" spans="13:14">
      <c r="M65" s="10">
        <v>3</v>
      </c>
      <c r="N65" s="10">
        <v>146</v>
      </c>
    </row>
  </sheetData>
  <autoFilter ref="A5:T61">
    <filterColumn colId="1">
      <colorFilter dxfId="0"/>
    </filterColumn>
  </autoFilter>
  <mergeCells count="204">
    <mergeCell ref="I37:J37"/>
    <mergeCell ref="Q27:Q29"/>
    <mergeCell ref="R41:R43"/>
    <mergeCell ref="E44:E48"/>
    <mergeCell ref="Q44:Q48"/>
    <mergeCell ref="P49:P52"/>
    <mergeCell ref="I44:I47"/>
    <mergeCell ref="P44:P48"/>
    <mergeCell ref="H30:H31"/>
    <mergeCell ref="O38:O40"/>
    <mergeCell ref="I40:J40"/>
    <mergeCell ref="Q49:Q52"/>
    <mergeCell ref="E34:E37"/>
    <mergeCell ref="G34:G37"/>
    <mergeCell ref="H27:H29"/>
    <mergeCell ref="I27:I28"/>
    <mergeCell ref="I30:I31"/>
    <mergeCell ref="G27:G29"/>
    <mergeCell ref="Q41:Q43"/>
    <mergeCell ref="R32:R33"/>
    <mergeCell ref="O27:O29"/>
    <mergeCell ref="A53:A58"/>
    <mergeCell ref="D34:D37"/>
    <mergeCell ref="D38:D40"/>
    <mergeCell ref="A38:A40"/>
    <mergeCell ref="C41:C43"/>
    <mergeCell ref="D49:D52"/>
    <mergeCell ref="A44:A48"/>
    <mergeCell ref="C49:C52"/>
    <mergeCell ref="C44:C48"/>
    <mergeCell ref="A41:A43"/>
    <mergeCell ref="C53:C58"/>
    <mergeCell ref="D53:D58"/>
    <mergeCell ref="C38:C40"/>
    <mergeCell ref="A49:A52"/>
    <mergeCell ref="D44:D48"/>
    <mergeCell ref="C34:C37"/>
    <mergeCell ref="D41:D43"/>
    <mergeCell ref="A34:A37"/>
    <mergeCell ref="B34:B37"/>
    <mergeCell ref="B38:B40"/>
    <mergeCell ref="B41:B43"/>
    <mergeCell ref="B44:B48"/>
    <mergeCell ref="B49:B52"/>
    <mergeCell ref="B53:B58"/>
    <mergeCell ref="T6:T10"/>
    <mergeCell ref="S17:S22"/>
    <mergeCell ref="T17:T22"/>
    <mergeCell ref="S41:S43"/>
    <mergeCell ref="T41:T43"/>
    <mergeCell ref="S23:S26"/>
    <mergeCell ref="S34:S37"/>
    <mergeCell ref="S6:S10"/>
    <mergeCell ref="T23:T26"/>
    <mergeCell ref="S32:S33"/>
    <mergeCell ref="T53:T58"/>
    <mergeCell ref="S44:S48"/>
    <mergeCell ref="S27:S29"/>
    <mergeCell ref="T27:T29"/>
    <mergeCell ref="S30:S31"/>
    <mergeCell ref="T30:T31"/>
    <mergeCell ref="T32:T33"/>
    <mergeCell ref="T34:T37"/>
    <mergeCell ref="S38:S40"/>
    <mergeCell ref="T38:T40"/>
    <mergeCell ref="S53:S58"/>
    <mergeCell ref="T44:T48"/>
    <mergeCell ref="S49:S52"/>
    <mergeCell ref="T49:T52"/>
    <mergeCell ref="E53:E58"/>
    <mergeCell ref="I48:J48"/>
    <mergeCell ref="I43:J43"/>
    <mergeCell ref="E49:E52"/>
    <mergeCell ref="F49:F52"/>
    <mergeCell ref="P38:P40"/>
    <mergeCell ref="P41:P43"/>
    <mergeCell ref="O41:O43"/>
    <mergeCell ref="G49:G52"/>
    <mergeCell ref="O44:O48"/>
    <mergeCell ref="H44:H48"/>
    <mergeCell ref="O49:O52"/>
    <mergeCell ref="I41:I42"/>
    <mergeCell ref="I53:I57"/>
    <mergeCell ref="I49:I51"/>
    <mergeCell ref="E38:E40"/>
    <mergeCell ref="E41:E43"/>
    <mergeCell ref="I52:J52"/>
    <mergeCell ref="I38:I39"/>
    <mergeCell ref="I58:J58"/>
    <mergeCell ref="H59:H61"/>
    <mergeCell ref="F53:F58"/>
    <mergeCell ref="G53:G58"/>
    <mergeCell ref="H38:H40"/>
    <mergeCell ref="H41:H43"/>
    <mergeCell ref="F38:F40"/>
    <mergeCell ref="H49:H52"/>
    <mergeCell ref="G38:G40"/>
    <mergeCell ref="H53:H58"/>
    <mergeCell ref="G44:G48"/>
    <mergeCell ref="F44:F48"/>
    <mergeCell ref="F41:F43"/>
    <mergeCell ref="G41:G43"/>
    <mergeCell ref="A30:A31"/>
    <mergeCell ref="C30:C31"/>
    <mergeCell ref="A23:A26"/>
    <mergeCell ref="C23:C26"/>
    <mergeCell ref="A6:A10"/>
    <mergeCell ref="C6:C10"/>
    <mergeCell ref="F32:F33"/>
    <mergeCell ref="D6:D10"/>
    <mergeCell ref="D11:D16"/>
    <mergeCell ref="A27:A29"/>
    <mergeCell ref="C27:C29"/>
    <mergeCell ref="E30:E31"/>
    <mergeCell ref="F27:F29"/>
    <mergeCell ref="E27:E29"/>
    <mergeCell ref="C32:C33"/>
    <mergeCell ref="D32:D33"/>
    <mergeCell ref="F23:F26"/>
    <mergeCell ref="E23:E26"/>
    <mergeCell ref="A32:A33"/>
    <mergeCell ref="F34:F37"/>
    <mergeCell ref="H23:H26"/>
    <mergeCell ref="D23:D26"/>
    <mergeCell ref="D27:D29"/>
    <mergeCell ref="F17:F22"/>
    <mergeCell ref="F30:F31"/>
    <mergeCell ref="A1:J1"/>
    <mergeCell ref="A11:A16"/>
    <mergeCell ref="F11:F16"/>
    <mergeCell ref="H11:H16"/>
    <mergeCell ref="C3:K3"/>
    <mergeCell ref="I6:I9"/>
    <mergeCell ref="E11:E16"/>
    <mergeCell ref="G11:G16"/>
    <mergeCell ref="H17:H22"/>
    <mergeCell ref="D17:D22"/>
    <mergeCell ref="E17:E22"/>
    <mergeCell ref="H6:H10"/>
    <mergeCell ref="F6:F10"/>
    <mergeCell ref="C11:C16"/>
    <mergeCell ref="E6:E10"/>
    <mergeCell ref="G17:G22"/>
    <mergeCell ref="A17:A22"/>
    <mergeCell ref="C17:C22"/>
    <mergeCell ref="O11:O16"/>
    <mergeCell ref="P23:P26"/>
    <mergeCell ref="Q30:Q31"/>
    <mergeCell ref="O30:O31"/>
    <mergeCell ref="R53:R58"/>
    <mergeCell ref="R49:R52"/>
    <mergeCell ref="P34:P37"/>
    <mergeCell ref="R44:R48"/>
    <mergeCell ref="R38:R40"/>
    <mergeCell ref="Q38:Q40"/>
    <mergeCell ref="Q34:Q37"/>
    <mergeCell ref="O53:O58"/>
    <mergeCell ref="Q32:Q33"/>
    <mergeCell ref="O17:O22"/>
    <mergeCell ref="P53:P58"/>
    <mergeCell ref="R23:R26"/>
    <mergeCell ref="Q53:Q58"/>
    <mergeCell ref="O34:O37"/>
    <mergeCell ref="P32:P33"/>
    <mergeCell ref="I34:I36"/>
    <mergeCell ref="P30:P31"/>
    <mergeCell ref="O32:O33"/>
    <mergeCell ref="H34:H37"/>
    <mergeCell ref="R6:R10"/>
    <mergeCell ref="R30:R31"/>
    <mergeCell ref="R11:R16"/>
    <mergeCell ref="R34:R37"/>
    <mergeCell ref="R17:R22"/>
    <mergeCell ref="R27:R29"/>
    <mergeCell ref="Q6:Q10"/>
    <mergeCell ref="Q11:Q16"/>
    <mergeCell ref="P27:P29"/>
    <mergeCell ref="O23:O26"/>
    <mergeCell ref="P11:P16"/>
    <mergeCell ref="P6:P10"/>
    <mergeCell ref="O6:O10"/>
    <mergeCell ref="I10:J10"/>
    <mergeCell ref="P17:P22"/>
    <mergeCell ref="Q17:Q22"/>
    <mergeCell ref="Q23:Q26"/>
    <mergeCell ref="I17:I21"/>
    <mergeCell ref="I22:J22"/>
    <mergeCell ref="I32:I33"/>
    <mergeCell ref="D30:D31"/>
    <mergeCell ref="E32:E33"/>
    <mergeCell ref="G32:G33"/>
    <mergeCell ref="B6:B10"/>
    <mergeCell ref="B17:B22"/>
    <mergeCell ref="B23:B26"/>
    <mergeCell ref="B27:B29"/>
    <mergeCell ref="B30:B31"/>
    <mergeCell ref="B32:B33"/>
    <mergeCell ref="G23:G26"/>
    <mergeCell ref="G30:G31"/>
    <mergeCell ref="G6:G10"/>
    <mergeCell ref="I11:I15"/>
    <mergeCell ref="I16:J16"/>
    <mergeCell ref="H32:H33"/>
    <mergeCell ref="I23:I25"/>
  </mergeCells>
  <phoneticPr fontId="2" type="noConversion"/>
  <pageMargins left="0.7" right="0.7" top="0.75" bottom="0.75" header="0.3" footer="0.3"/>
  <pageSetup paperSize="9" scale="8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Mar</vt:lpstr>
      <vt:lpstr>Mar!Print_Area</vt:lpstr>
    </vt:vector>
  </TitlesOfParts>
  <Company>WwW.YlmF.CoM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Justin Huang</cp:lastModifiedBy>
  <cp:lastPrinted>2012-02-08T08:43:01Z</cp:lastPrinted>
  <dcterms:created xsi:type="dcterms:W3CDTF">2011-12-08T15:36:57Z</dcterms:created>
  <dcterms:modified xsi:type="dcterms:W3CDTF">2012-02-29T10:45:38Z</dcterms:modified>
</cp:coreProperties>
</file>