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ral" sheetId="1" r:id="rId4"/>
    <sheet state="visible" name="Coral_Monsoon" sheetId="2" r:id="rId5"/>
    <sheet state="visible" name="Raspberry pi 3+" sheetId="3" r:id="rId6"/>
    <sheet state="visible" name="Jetson - Float" sheetId="4" r:id="rId7"/>
  </sheets>
  <definedNames>
    <definedName hidden="1" localSheetId="0" name="_xlnm._FilterDatabase">Coral!$A$3:$G$3</definedName>
    <definedName hidden="1" localSheetId="1" name="_xlnm._FilterDatabase">Coral_Monsoon!$A$3:$G$3</definedName>
    <definedName hidden="1" localSheetId="3" name="_xlnm._FilterDatabase">'Jetson - Float'!$A$3:$G$20</definedName>
  </definedNames>
  <calcPr/>
  <extLst>
    <ext uri="GoogleSheetsCustomDataVersion1">
      <go:sheetsCustomData xmlns:go="http://customooxmlschemas.google.com/" r:id="rId8" roundtripDataSignature="AMtx7mj+l1QPvDQjqLU5XpixCzB5y1GCKA=="/>
    </ext>
  </extLst>
</workbook>
</file>

<file path=xl/sharedStrings.xml><?xml version="1.0" encoding="utf-8"?>
<sst xmlns="http://schemas.openxmlformats.org/spreadsheetml/2006/main" count="294" uniqueCount="75">
  <si>
    <t>Coral</t>
  </si>
  <si>
    <t>layer갯수</t>
  </si>
  <si>
    <t>모델 구성
C=Covolution / M=Maxpooling, F=FullyConnected</t>
  </si>
  <si>
    <t>실행시간(Sec)</t>
  </si>
  <si>
    <t>소모전력(W)</t>
  </si>
  <si>
    <t>모델 사이즈(Bytes)</t>
  </si>
  <si>
    <t>모델 사이즈</t>
  </si>
  <si>
    <t>Output Size</t>
  </si>
  <si>
    <t>C</t>
  </si>
  <si>
    <t>4.59KB</t>
  </si>
  <si>
    <t>(None, 112,112,64)</t>
  </si>
  <si>
    <t>CC</t>
  </si>
  <si>
    <t>42.7KB</t>
  </si>
  <si>
    <t>CCM</t>
  </si>
  <si>
    <t>43.0KB</t>
  </si>
  <si>
    <t>(None, 56,56,64)</t>
  </si>
  <si>
    <t>CCM C</t>
  </si>
  <si>
    <t>118KB</t>
  </si>
  <si>
    <t>(None, 56,56,128)</t>
  </si>
  <si>
    <t>CCM CC</t>
  </si>
  <si>
    <t>266KB</t>
  </si>
  <si>
    <t>CCM CCM</t>
  </si>
  <si>
    <t>267KB</t>
  </si>
  <si>
    <t>(None, 28,28,128)</t>
  </si>
  <si>
    <t>CCM CCM C</t>
  </si>
  <si>
    <t>562KB</t>
  </si>
  <si>
    <t>(None, 28,28,256)</t>
  </si>
  <si>
    <t>CCM CCM CC</t>
  </si>
  <si>
    <t>1.11MB</t>
  </si>
  <si>
    <t>CCM CCM CCC</t>
  </si>
  <si>
    <t>1.68MB</t>
  </si>
  <si>
    <t>CCM CCM CCCM</t>
  </si>
  <si>
    <t>(None, 14,14,256)</t>
  </si>
  <si>
    <t>CCM CCM CCCM C</t>
  </si>
  <si>
    <t>2.82MB</t>
  </si>
  <si>
    <t>(None, 14,14,512)</t>
  </si>
  <si>
    <t>CCM CCM CCCM CC</t>
  </si>
  <si>
    <t>5.09MB</t>
  </si>
  <si>
    <t>CCM CCM CCCM CCC</t>
  </si>
  <si>
    <t>7.35MB</t>
  </si>
  <si>
    <t>CCM CCM CCCM CCCM</t>
  </si>
  <si>
    <t>(None, 7,7,512)</t>
  </si>
  <si>
    <t>CCM CCM CCCM CCCM F</t>
  </si>
  <si>
    <t>105MB</t>
  </si>
  <si>
    <t>(None, 4096)</t>
  </si>
  <si>
    <t>CCM CCM CCCM CCCM FF</t>
  </si>
  <si>
    <t>121MB</t>
  </si>
  <si>
    <t>(None, 2048)</t>
  </si>
  <si>
    <t>CCM CCM CCCM CCCM FFF</t>
  </si>
  <si>
    <t>(None, 2)</t>
  </si>
  <si>
    <t>After first time</t>
  </si>
  <si>
    <t>Computation</t>
  </si>
  <si>
    <t>데이터 크기</t>
  </si>
  <si>
    <t>데이터 전송 에너지</t>
  </si>
  <si>
    <t>Transmission</t>
  </si>
  <si>
    <t>딥러닝+넷</t>
  </si>
  <si>
    <t>First time</t>
  </si>
  <si>
    <t>Raspberry pi 3+ - Float</t>
  </si>
  <si>
    <t>38.6KB</t>
  </si>
  <si>
    <t>475KB</t>
  </si>
  <si>
    <t>485KB</t>
  </si>
  <si>
    <t>1.32MB</t>
  </si>
  <si>
    <t>3.01MB</t>
  </si>
  <si>
    <t>3.03MB</t>
  </si>
  <si>
    <t>6.41MB</t>
  </si>
  <si>
    <t>13.1MB</t>
  </si>
  <si>
    <t>19.9MB</t>
  </si>
  <si>
    <t>33.4MB</t>
  </si>
  <si>
    <t>60.4MB</t>
  </si>
  <si>
    <t>87.4MB</t>
  </si>
  <si>
    <t>87.5MB</t>
  </si>
  <si>
    <t>M.S</t>
  </si>
  <si>
    <t>1.23GB</t>
  </si>
  <si>
    <t>1.28GB</t>
  </si>
  <si>
    <t>Jetson - Float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</si>
</sst>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Malgun Gothic"/>
    </font>
    <font>
      <b/>
      <sz val="20.0"/>
      <color rgb="FF000000"/>
      <name val="Malgun Gothic"/>
    </font>
    <font/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3">
    <border/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FF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FF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vertical="center"/>
    </xf>
    <xf borderId="0" fillId="0" fontId="0" numFmtId="0" xfId="0" applyAlignment="1" applyFont="1">
      <alignment horizontal="center" vertical="center"/>
    </xf>
    <xf borderId="2" fillId="0" fontId="0" numFmtId="0" xfId="0" applyAlignment="1" applyBorder="1" applyFont="1">
      <alignment horizontal="center" vertical="center"/>
    </xf>
    <xf borderId="2" fillId="0" fontId="0" numFmtId="0" xfId="0" applyAlignment="1" applyBorder="1" applyFont="1">
      <alignment horizontal="center" shrinkToFit="0" vertical="center" wrapText="1"/>
    </xf>
    <xf borderId="3" fillId="2" fontId="0" numFmtId="0" xfId="0" applyAlignment="1" applyBorder="1" applyFill="1" applyFont="1">
      <alignment horizontal="center" shrinkToFit="0" vertical="center" wrapText="1"/>
    </xf>
    <xf borderId="4" fillId="0" fontId="0" numFmtId="0" xfId="0" applyAlignment="1" applyBorder="1" applyFont="1">
      <alignment vertical="center"/>
    </xf>
    <xf borderId="5" fillId="0" fontId="0" numFmtId="0" xfId="0" applyAlignment="1" applyBorder="1" applyFont="1">
      <alignment vertical="center"/>
    </xf>
    <xf borderId="6" fillId="0" fontId="0" numFmtId="3" xfId="0" applyAlignment="1" applyBorder="1" applyFont="1" applyNumberFormat="1">
      <alignment horizontal="right" vertical="center"/>
    </xf>
    <xf borderId="6" fillId="0" fontId="0" numFmtId="0" xfId="0" applyAlignment="1" applyBorder="1" applyFont="1">
      <alignment horizontal="center" vertical="center"/>
    </xf>
    <xf borderId="7" fillId="0" fontId="0" numFmtId="0" xfId="0" applyAlignment="1" applyBorder="1" applyFont="1">
      <alignment vertical="center"/>
    </xf>
    <xf borderId="8" fillId="0" fontId="0" numFmtId="0" xfId="0" applyAlignment="1" applyBorder="1" applyFont="1">
      <alignment vertical="center"/>
    </xf>
    <xf borderId="9" fillId="0" fontId="0" numFmtId="3" xfId="0" applyAlignment="1" applyBorder="1" applyFont="1" applyNumberFormat="1">
      <alignment horizontal="right" vertical="center"/>
    </xf>
    <xf borderId="9" fillId="0" fontId="0" numFmtId="0" xfId="0" applyAlignment="1" applyBorder="1" applyFont="1">
      <alignment horizontal="center" vertical="center"/>
    </xf>
    <xf borderId="10" fillId="0" fontId="0" numFmtId="0" xfId="0" applyAlignment="1" applyBorder="1" applyFont="1">
      <alignment vertical="center"/>
    </xf>
    <xf borderId="11" fillId="0" fontId="0" numFmtId="0" xfId="0" applyAlignment="1" applyBorder="1" applyFont="1">
      <alignment vertical="center"/>
    </xf>
    <xf borderId="12" fillId="0" fontId="0" numFmtId="3" xfId="0" applyAlignment="1" applyBorder="1" applyFont="1" applyNumberFormat="1">
      <alignment horizontal="right" vertical="center"/>
    </xf>
    <xf borderId="12" fillId="0" fontId="0" numFmtId="0" xfId="0" applyAlignment="1" applyBorder="1" applyFont="1">
      <alignment horizontal="center" vertical="center"/>
    </xf>
    <xf borderId="13" fillId="0" fontId="0" numFmtId="0" xfId="0" applyAlignment="1" applyBorder="1" applyFont="1">
      <alignment vertical="center"/>
    </xf>
    <xf borderId="14" fillId="0" fontId="0" numFmtId="0" xfId="0" applyAlignment="1" applyBorder="1" applyFont="1">
      <alignment vertical="center"/>
    </xf>
    <xf borderId="15" fillId="0" fontId="0" numFmtId="3" xfId="0" applyAlignment="1" applyBorder="1" applyFont="1" applyNumberFormat="1">
      <alignment horizontal="right" vertical="center"/>
    </xf>
    <xf borderId="15" fillId="0" fontId="0" numFmtId="0" xfId="0" applyAlignment="1" applyBorder="1" applyFont="1">
      <alignment horizontal="center" vertical="center"/>
    </xf>
    <xf borderId="16" fillId="0" fontId="0" numFmtId="0" xfId="0" applyAlignment="1" applyBorder="1" applyFont="1">
      <alignment vertical="center"/>
    </xf>
    <xf borderId="17" fillId="0" fontId="0" numFmtId="0" xfId="0" applyAlignment="1" applyBorder="1" applyFont="1">
      <alignment vertical="center"/>
    </xf>
    <xf borderId="18" fillId="0" fontId="0" numFmtId="3" xfId="0" applyAlignment="1" applyBorder="1" applyFont="1" applyNumberFormat="1">
      <alignment horizontal="right" vertical="center"/>
    </xf>
    <xf borderId="18" fillId="0" fontId="0" numFmtId="0" xfId="0" applyAlignment="1" applyBorder="1" applyFont="1">
      <alignment horizontal="center" vertical="center"/>
    </xf>
    <xf borderId="0" fillId="0" fontId="0" numFmtId="0" xfId="0" applyAlignment="1" applyFont="1">
      <alignment vertical="center"/>
    </xf>
    <xf borderId="0" fillId="0" fontId="3" numFmtId="0" xfId="0" applyAlignment="1" applyFont="1">
      <alignment vertical="center"/>
    </xf>
    <xf borderId="5" fillId="3" fontId="0" numFmtId="0" xfId="0" applyAlignment="1" applyBorder="1" applyFill="1" applyFont="1">
      <alignment vertical="center"/>
    </xf>
    <xf borderId="0" fillId="0" fontId="0" numFmtId="3" xfId="0" applyAlignment="1" applyFont="1" applyNumberFormat="1">
      <alignment vertical="center"/>
    </xf>
    <xf borderId="8" fillId="3" fontId="0" numFmtId="0" xfId="0" applyAlignment="1" applyBorder="1" applyFont="1">
      <alignment vertical="center"/>
    </xf>
    <xf borderId="11" fillId="3" fontId="0" numFmtId="0" xfId="0" applyAlignment="1" applyBorder="1" applyFont="1">
      <alignment vertical="center"/>
    </xf>
    <xf borderId="19" fillId="3" fontId="0" numFmtId="0" xfId="0" applyAlignment="1" applyBorder="1" applyFont="1">
      <alignment vertical="center"/>
    </xf>
    <xf borderId="17" fillId="3" fontId="0" numFmtId="0" xfId="0" applyAlignment="1" applyBorder="1" applyFont="1">
      <alignment vertical="center"/>
    </xf>
    <xf borderId="20" fillId="3" fontId="0" numFmtId="0" xfId="0" applyAlignment="1" applyBorder="1" applyFont="1">
      <alignment vertical="center"/>
    </xf>
    <xf borderId="21" fillId="3" fontId="0" numFmtId="0" xfId="0" applyAlignment="1" applyBorder="1" applyFont="1">
      <alignment vertical="center"/>
    </xf>
    <xf borderId="22" fillId="3" fontId="0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14" fillId="0" fontId="0" numFmtId="0" xfId="0" applyAlignment="1" applyBorder="1" applyFont="1">
      <alignment horizontal="right" vertical="center"/>
    </xf>
    <xf borderId="8" fillId="0" fontId="0" numFmtId="0" xfId="0" applyAlignment="1" applyBorder="1" applyFont="1">
      <alignment horizontal="right" vertical="center"/>
    </xf>
    <xf borderId="17" fillId="0" fontId="0" numFmtId="0" xfId="0" applyAlignment="1" applyBorder="1" applyFon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Coral 측정값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실행시간(Sec)</c:v>
          </c:tx>
          <c:spPr>
            <a:solidFill>
              <a:schemeClr val="accent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Coral!$C$4:$C$20</c:f>
              <c:numCache/>
            </c:numRef>
          </c:val>
        </c:ser>
        <c:axId val="689010180"/>
        <c:axId val="683624304"/>
      </c:barChart>
      <c:lineChart>
        <c:varyColors val="0"/>
        <c:ser>
          <c:idx val="1"/>
          <c:order val="1"/>
          <c:tx>
            <c:v>소모전력(W)</c:v>
          </c:tx>
          <c:spPr>
            <a:ln cmpd="sng" w="28575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Coral!$D$4:$D$20</c:f>
              <c:numCache/>
            </c:numRef>
          </c:val>
          <c:smooth val="0"/>
        </c:ser>
        <c:axId val="689010180"/>
        <c:axId val="683624304"/>
      </c:lineChart>
      <c:catAx>
        <c:axId val="6890101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83624304"/>
      </c:catAx>
      <c:valAx>
        <c:axId val="683624304"/>
        <c:scaling>
          <c:orientation val="minMax"/>
          <c:max val="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8901018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Coral 측정값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실행시간(Sec)</c:v>
          </c:tx>
          <c:spPr>
            <a:solidFill>
              <a:srgbClr val="FFC000"/>
            </a:solidFill>
          </c:spPr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Pt>
            <c:idx val="10"/>
          </c:dPt>
          <c:dPt>
            <c:idx val="11"/>
          </c:dPt>
          <c:dPt>
            <c:idx val="12"/>
          </c:dPt>
          <c:dPt>
            <c:idx val="13"/>
          </c:dPt>
          <c:dPt>
            <c:idx val="14"/>
          </c:dPt>
          <c:dPt>
            <c:idx val="15"/>
          </c:dPt>
          <c:dPt>
            <c:idx val="16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Coral_Monsoon!$C$4:$C$20</c:f>
              <c:numCache/>
            </c:numRef>
          </c:val>
        </c:ser>
        <c:axId val="1860286912"/>
        <c:axId val="1644192817"/>
      </c:barChart>
      <c:lineChart>
        <c:varyColors val="0"/>
        <c:ser>
          <c:idx val="1"/>
          <c:order val="1"/>
          <c:tx>
            <c:v>소모전력(W)</c:v>
          </c:tx>
          <c:spPr>
            <a:ln cmpd="sng" w="28575">
              <a:solidFill>
                <a:schemeClr val="accent2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3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5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7"/>
            <c:marker>
              <c:symbol val="none"/>
            </c:marker>
          </c:dPt>
          <c:dPt>
            <c:idx val="8"/>
            <c:marker>
              <c:symbol val="none"/>
            </c:marker>
          </c:dPt>
          <c:dPt>
            <c:idx val="9"/>
            <c:marker>
              <c:symbol val="none"/>
            </c:marker>
          </c:dPt>
          <c:dPt>
            <c:idx val="10"/>
            <c:marker>
              <c:symbol val="none"/>
            </c:marker>
          </c:dPt>
          <c:dPt>
            <c:idx val="11"/>
            <c:marker>
              <c:symbol val="none"/>
            </c:marker>
          </c:dPt>
          <c:dPt>
            <c:idx val="12"/>
            <c:marker>
              <c:symbol val="none"/>
            </c:marker>
          </c:dPt>
          <c:dPt>
            <c:idx val="13"/>
            <c:marker>
              <c:symbol val="none"/>
            </c:marker>
          </c:dPt>
          <c:dPt>
            <c:idx val="14"/>
            <c:marker>
              <c:symbol val="none"/>
            </c:marker>
          </c:dPt>
          <c:dPt>
            <c:idx val="15"/>
            <c:marker>
              <c:symbol val="none"/>
            </c:marker>
          </c:dPt>
          <c:dPt>
            <c:idx val="16"/>
            <c:marker>
              <c:symbol val="none"/>
            </c:marker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solidFill>
                        <a:srgbClr val="FF0000"/>
                      </a:solidFill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Coral_Monsoon!$D$4:$D$20</c:f>
              <c:numCache/>
            </c:numRef>
          </c:val>
          <c:smooth val="0"/>
        </c:ser>
        <c:axId val="1860286912"/>
        <c:axId val="1644192817"/>
      </c:lineChart>
      <c:catAx>
        <c:axId val="186028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44192817"/>
      </c:catAx>
      <c:valAx>
        <c:axId val="16441928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60286912"/>
        <c:majorUnit val="1.0"/>
        <c:minorUnit val="0.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Coral 측정값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실행시간(Sec)</c:v>
          </c:tx>
          <c:spPr>
            <a:solidFill>
              <a:srgbClr val="FFC000"/>
            </a:solidFill>
          </c:spPr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Pt>
            <c:idx val="10"/>
          </c:dPt>
          <c:dPt>
            <c:idx val="11"/>
          </c:dPt>
          <c:dPt>
            <c:idx val="12"/>
          </c:dPt>
          <c:dPt>
            <c:idx val="13"/>
          </c:dPt>
          <c:dPt>
            <c:idx val="14"/>
          </c:dPt>
          <c:dPt>
            <c:idx val="15"/>
          </c:dPt>
          <c:dPt>
            <c:idx val="16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Coral_Monsoon!$C$35:$C$51</c:f>
              <c:numCache/>
            </c:numRef>
          </c:val>
        </c:ser>
        <c:axId val="1300181583"/>
        <c:axId val="1648495449"/>
      </c:barChart>
      <c:lineChart>
        <c:varyColors val="0"/>
        <c:ser>
          <c:idx val="1"/>
          <c:order val="1"/>
          <c:tx>
            <c:v>소모전력(W)</c:v>
          </c:tx>
          <c:spPr>
            <a:ln cmpd="sng" w="28575">
              <a:solidFill>
                <a:schemeClr val="accent2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3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5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7"/>
            <c:marker>
              <c:symbol val="none"/>
            </c:marker>
          </c:dPt>
          <c:dPt>
            <c:idx val="8"/>
            <c:marker>
              <c:symbol val="none"/>
            </c:marker>
          </c:dPt>
          <c:dPt>
            <c:idx val="9"/>
            <c:marker>
              <c:symbol val="none"/>
            </c:marker>
          </c:dPt>
          <c:dPt>
            <c:idx val="10"/>
            <c:marker>
              <c:symbol val="none"/>
            </c:marker>
          </c:dPt>
          <c:dPt>
            <c:idx val="11"/>
            <c:marker>
              <c:symbol val="none"/>
            </c:marker>
          </c:dPt>
          <c:dPt>
            <c:idx val="12"/>
            <c:marker>
              <c:symbol val="none"/>
            </c:marker>
          </c:dPt>
          <c:dPt>
            <c:idx val="13"/>
            <c:marker>
              <c:symbol val="none"/>
            </c:marker>
          </c:dPt>
          <c:dPt>
            <c:idx val="14"/>
            <c:marker>
              <c:symbol val="none"/>
            </c:marker>
          </c:dPt>
          <c:dPt>
            <c:idx val="15"/>
            <c:marker>
              <c:symbol val="none"/>
            </c:marker>
          </c:dPt>
          <c:dPt>
            <c:idx val="16"/>
            <c:marker>
              <c:symbol val="none"/>
            </c:marker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solidFill>
                        <a:srgbClr val="FF0000"/>
                      </a:solidFill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Coral_Monsoon!$D$35:$D$51</c:f>
              <c:numCache/>
            </c:numRef>
          </c:val>
          <c:smooth val="0"/>
        </c:ser>
        <c:axId val="1300181583"/>
        <c:axId val="1648495449"/>
      </c:lineChart>
      <c:catAx>
        <c:axId val="1300181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48495449"/>
      </c:catAx>
      <c:valAx>
        <c:axId val="16484954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00181583"/>
        <c:majorUnit val="1.0"/>
        <c:minorUnit val="0.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v>Computation</c:v>
          </c:tx>
          <c:spPr>
            <a:solidFill>
              <a:schemeClr val="accent1"/>
            </a:solidFill>
          </c:spPr>
          <c:val>
            <c:numRef>
              <c:f>Coral_Monsoon!$H$4:$H$20</c:f>
              <c:numCache/>
            </c:numRef>
          </c:val>
        </c:ser>
        <c:ser>
          <c:idx val="1"/>
          <c:order val="1"/>
          <c:tx>
            <c:v>Transmission</c:v>
          </c:tx>
          <c:spPr>
            <a:solidFill>
              <a:schemeClr val="accent2"/>
            </a:solidFill>
          </c:spPr>
          <c:val>
            <c:numRef>
              <c:f>Coral_Monsoon!$M$4:$M$20</c:f>
              <c:numCache/>
            </c:numRef>
          </c:val>
        </c:ser>
        <c:overlap val="100"/>
        <c:axId val="1708662501"/>
        <c:axId val="2051728317"/>
      </c:barChart>
      <c:catAx>
        <c:axId val="17086625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Layer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51728317"/>
      </c:catAx>
      <c:valAx>
        <c:axId val="20517283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Energy(J)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0866250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특정 레이어 연산 후 전송시 예상 에너지 소모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Computation</c:v>
          </c:tx>
          <c:spPr>
            <a:solidFill>
              <a:schemeClr val="accent1"/>
            </a:solidFill>
          </c:spPr>
          <c:val>
            <c:numRef>
              <c:f>Coral_Monsoon!$H$4:$H$17</c:f>
              <c:numCache/>
            </c:numRef>
          </c:val>
        </c:ser>
        <c:ser>
          <c:idx val="1"/>
          <c:order val="1"/>
          <c:tx>
            <c:v>Transmission</c:v>
          </c:tx>
          <c:spPr>
            <a:solidFill>
              <a:schemeClr val="accent2"/>
            </a:solidFill>
          </c:spPr>
          <c:val>
            <c:numRef>
              <c:f>Coral_Monsoon!$M$4:$M$17</c:f>
              <c:numCache/>
            </c:numRef>
          </c:val>
        </c:ser>
        <c:overlap val="100"/>
        <c:axId val="690863923"/>
        <c:axId val="65145818"/>
      </c:barChart>
      <c:catAx>
        <c:axId val="6908639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 레이어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5145818"/>
      </c:catAx>
      <c:valAx>
        <c:axId val="651458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에너지(J)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9086392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Raspberry pi 3+ Float 측정값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실행시간(Sec)</c:v>
          </c:tx>
          <c:spPr>
            <a:solidFill>
              <a:schemeClr val="accent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'Raspberry pi 3+'!$C$4:$C$17</c:f>
              <c:numCache/>
            </c:numRef>
          </c:val>
        </c:ser>
        <c:axId val="146412006"/>
        <c:axId val="979378066"/>
      </c:barChart>
      <c:lineChart>
        <c:varyColors val="0"/>
        <c:ser>
          <c:idx val="1"/>
          <c:order val="1"/>
          <c:tx>
            <c:v>소모전력(W)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'Raspberry pi 3+'!$D$4:$D$17</c:f>
              <c:numCache/>
            </c:numRef>
          </c:val>
          <c:smooth val="0"/>
        </c:ser>
        <c:axId val="146412006"/>
        <c:axId val="979378066"/>
      </c:lineChart>
      <c:catAx>
        <c:axId val="146412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79378066"/>
      </c:catAx>
      <c:valAx>
        <c:axId val="9793780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641200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500">
                <a:solidFill>
                  <a:srgbClr val="757575"/>
                </a:solidFill>
                <a:latin typeface="+mn-lt"/>
              </a:defRPr>
            </a:pPr>
            <a:r>
              <a:rPr b="1" i="0" sz="1500">
                <a:solidFill>
                  <a:srgbClr val="757575"/>
                </a:solidFill>
                <a:latin typeface="+mn-lt"/>
              </a:rPr>
              <a:t>Jetson - Float 측정값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실행시간(Sec)</c:v>
          </c:tx>
          <c:spPr>
            <a:solidFill>
              <a:schemeClr val="accent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'Jetson - Float'!$C$4:$C$17</c:f>
              <c:numCache/>
            </c:numRef>
          </c:val>
        </c:ser>
        <c:axId val="1949273110"/>
        <c:axId val="1650767694"/>
      </c:barChart>
      <c:lineChart>
        <c:varyColors val="0"/>
        <c:ser>
          <c:idx val="1"/>
          <c:order val="1"/>
          <c:tx>
            <c:v>소모전력(W)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'Jetson - Float'!$D$4:$D$17</c:f>
              <c:numCache/>
            </c:numRef>
          </c:val>
          <c:smooth val="0"/>
        </c:ser>
        <c:axId val="1949273110"/>
        <c:axId val="1650767694"/>
      </c:lineChart>
      <c:catAx>
        <c:axId val="19492731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50767694"/>
      </c:catAx>
      <c:valAx>
        <c:axId val="16507676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4927311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114300</xdr:colOff>
      <xdr:row>1</xdr:row>
      <xdr:rowOff>371475</xdr:rowOff>
    </xdr:from>
    <xdr:ext cx="6486525" cy="3457575"/>
    <xdr:graphicFrame>
      <xdr:nvGraphicFramePr>
        <xdr:cNvPr id="131934751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238125</xdr:colOff>
      <xdr:row>3</xdr:row>
      <xdr:rowOff>114300</xdr:rowOff>
    </xdr:from>
    <xdr:ext cx="4743450" cy="4019550"/>
    <xdr:graphicFrame>
      <xdr:nvGraphicFramePr>
        <xdr:cNvPr id="119209758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180975</xdr:colOff>
      <xdr:row>33</xdr:row>
      <xdr:rowOff>28575</xdr:rowOff>
    </xdr:from>
    <xdr:ext cx="8172450" cy="4895850"/>
    <xdr:graphicFrame>
      <xdr:nvGraphicFramePr>
        <xdr:cNvPr id="1713396048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876300</xdr:colOff>
      <xdr:row>20</xdr:row>
      <xdr:rowOff>104775</xdr:rowOff>
    </xdr:from>
    <xdr:ext cx="2914650" cy="2438400"/>
    <xdr:graphicFrame>
      <xdr:nvGraphicFramePr>
        <xdr:cNvPr id="1595136291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1619250</xdr:colOff>
      <xdr:row>20</xdr:row>
      <xdr:rowOff>114300</xdr:rowOff>
    </xdr:from>
    <xdr:ext cx="3305175" cy="2438400"/>
    <xdr:graphicFrame>
      <xdr:nvGraphicFramePr>
        <xdr:cNvPr id="2078241838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114300</xdr:colOff>
      <xdr:row>1</xdr:row>
      <xdr:rowOff>361950</xdr:rowOff>
    </xdr:from>
    <xdr:ext cx="5381625" cy="4257675"/>
    <xdr:graphicFrame>
      <xdr:nvGraphicFramePr>
        <xdr:cNvPr id="124568558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161925</xdr:colOff>
      <xdr:row>1</xdr:row>
      <xdr:rowOff>361950</xdr:rowOff>
    </xdr:from>
    <xdr:ext cx="5581650" cy="3619500"/>
    <xdr:graphicFrame>
      <xdr:nvGraphicFramePr>
        <xdr:cNvPr id="85811131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88"/>
    <col customWidth="1" min="2" max="2" width="24.25"/>
    <col customWidth="1" min="3" max="3" width="12.13"/>
    <col customWidth="1" min="4" max="4" width="10.5"/>
    <col customWidth="1" min="5" max="5" width="22.63"/>
    <col customWidth="1" min="6" max="6" width="15.5"/>
    <col customWidth="1" min="7" max="7" width="15.13"/>
    <col customWidth="1" min="8" max="26" width="7.88"/>
  </cols>
  <sheetData>
    <row r="1" ht="16.5" customHeight="1"/>
    <row r="2" ht="16.5" customHeight="1">
      <c r="A2" s="1" t="s">
        <v>0</v>
      </c>
      <c r="B2" s="2"/>
      <c r="E2" s="3"/>
    </row>
    <row r="3" ht="16.5" customHeight="1">
      <c r="A3" s="4" t="s">
        <v>1</v>
      </c>
      <c r="B3" s="5" t="s">
        <v>2</v>
      </c>
      <c r="C3" s="6" t="s">
        <v>3</v>
      </c>
      <c r="D3" s="6" t="s">
        <v>4</v>
      </c>
      <c r="E3" s="4" t="s">
        <v>5</v>
      </c>
      <c r="F3" s="4" t="s">
        <v>6</v>
      </c>
      <c r="G3" s="4" t="s">
        <v>7</v>
      </c>
    </row>
    <row r="4" ht="16.5" customHeight="1">
      <c r="A4" s="7">
        <v>1.0</v>
      </c>
      <c r="B4" s="8" t="s">
        <v>8</v>
      </c>
      <c r="C4" s="8">
        <v>0.04</v>
      </c>
      <c r="D4" s="8">
        <v>2.221</v>
      </c>
      <c r="E4" s="9">
        <v>4704.0</v>
      </c>
      <c r="F4" s="10" t="s">
        <v>9</v>
      </c>
      <c r="G4" s="10" t="s">
        <v>10</v>
      </c>
    </row>
    <row r="5" ht="16.5" customHeight="1">
      <c r="A5" s="11">
        <v>2.0</v>
      </c>
      <c r="B5" s="12" t="s">
        <v>11</v>
      </c>
      <c r="C5" s="12">
        <v>0.21</v>
      </c>
      <c r="D5" s="12">
        <v>2.28</v>
      </c>
      <c r="E5" s="13">
        <v>43776.0</v>
      </c>
      <c r="F5" s="14" t="s">
        <v>12</v>
      </c>
      <c r="G5" s="14" t="s">
        <v>10</v>
      </c>
    </row>
    <row r="6" ht="16.5" customHeight="1">
      <c r="A6" s="15">
        <v>3.0</v>
      </c>
      <c r="B6" s="16" t="s">
        <v>13</v>
      </c>
      <c r="C6" s="16">
        <v>0.23</v>
      </c>
      <c r="D6" s="16">
        <v>2.291</v>
      </c>
      <c r="E6" s="17">
        <v>44056.0</v>
      </c>
      <c r="F6" s="18" t="s">
        <v>14</v>
      </c>
      <c r="G6" s="18" t="s">
        <v>15</v>
      </c>
    </row>
    <row r="7" ht="16.5" customHeight="1">
      <c r="A7" s="19">
        <v>4.0</v>
      </c>
      <c r="B7" s="20" t="s">
        <v>16</v>
      </c>
      <c r="C7" s="20">
        <v>0.32</v>
      </c>
      <c r="D7" s="20">
        <v>2.296</v>
      </c>
      <c r="E7" s="21">
        <v>121760.0</v>
      </c>
      <c r="F7" s="22" t="s">
        <v>17</v>
      </c>
      <c r="G7" s="22" t="s">
        <v>18</v>
      </c>
    </row>
    <row r="8" ht="16.5" customHeight="1">
      <c r="A8" s="11">
        <v>5.0</v>
      </c>
      <c r="B8" s="12" t="s">
        <v>19</v>
      </c>
      <c r="C8" s="12">
        <v>0.45</v>
      </c>
      <c r="D8" s="12">
        <v>2.305</v>
      </c>
      <c r="E8" s="13">
        <v>273208.0</v>
      </c>
      <c r="F8" s="14" t="s">
        <v>20</v>
      </c>
      <c r="G8" s="14" t="s">
        <v>18</v>
      </c>
    </row>
    <row r="9" ht="16.5" customHeight="1">
      <c r="A9" s="15">
        <v>6.0</v>
      </c>
      <c r="B9" s="16" t="s">
        <v>21</v>
      </c>
      <c r="C9" s="16">
        <v>0.46</v>
      </c>
      <c r="D9" s="16">
        <v>2.307</v>
      </c>
      <c r="E9" s="17">
        <v>273440.0</v>
      </c>
      <c r="F9" s="18" t="s">
        <v>22</v>
      </c>
      <c r="G9" s="18" t="s">
        <v>23</v>
      </c>
    </row>
    <row r="10" ht="16.5" customHeight="1">
      <c r="A10" s="19">
        <v>7.0</v>
      </c>
      <c r="B10" s="20" t="s">
        <v>24</v>
      </c>
      <c r="C10" s="20">
        <v>0.53</v>
      </c>
      <c r="D10" s="20">
        <v>2.308</v>
      </c>
      <c r="E10" s="21">
        <v>575920.0</v>
      </c>
      <c r="F10" s="22" t="s">
        <v>25</v>
      </c>
      <c r="G10" s="22" t="s">
        <v>26</v>
      </c>
    </row>
    <row r="11" ht="16.5" customHeight="1">
      <c r="A11" s="11">
        <v>8.0</v>
      </c>
      <c r="B11" s="12" t="s">
        <v>27</v>
      </c>
      <c r="C11" s="12">
        <v>0.72</v>
      </c>
      <c r="D11" s="12">
        <v>2.31</v>
      </c>
      <c r="E11" s="13">
        <v>1173312.0</v>
      </c>
      <c r="F11" s="14" t="s">
        <v>28</v>
      </c>
      <c r="G11" s="14" t="s">
        <v>26</v>
      </c>
    </row>
    <row r="12" ht="16.5" customHeight="1">
      <c r="A12" s="11">
        <v>9.0</v>
      </c>
      <c r="B12" s="12" t="s">
        <v>29</v>
      </c>
      <c r="C12" s="12">
        <v>0.75</v>
      </c>
      <c r="D12" s="12">
        <v>2.315</v>
      </c>
      <c r="E12" s="13">
        <v>1770704.0</v>
      </c>
      <c r="F12" s="14" t="s">
        <v>30</v>
      </c>
      <c r="G12" s="14" t="s">
        <v>26</v>
      </c>
    </row>
    <row r="13" ht="16.5" customHeight="1">
      <c r="A13" s="15">
        <v>10.0</v>
      </c>
      <c r="B13" s="16" t="s">
        <v>31</v>
      </c>
      <c r="C13" s="16">
        <v>0.91</v>
      </c>
      <c r="D13" s="16">
        <v>2.32</v>
      </c>
      <c r="E13" s="17">
        <v>1770920.0</v>
      </c>
      <c r="F13" s="18" t="s">
        <v>30</v>
      </c>
      <c r="G13" s="18" t="s">
        <v>32</v>
      </c>
    </row>
    <row r="14" ht="16.5" customHeight="1">
      <c r="A14" s="19">
        <v>11.0</v>
      </c>
      <c r="B14" s="20" t="s">
        <v>33</v>
      </c>
      <c r="C14" s="20">
        <v>0.98</v>
      </c>
      <c r="D14" s="20">
        <v>2.323</v>
      </c>
      <c r="E14" s="21">
        <v>2965304.0</v>
      </c>
      <c r="F14" s="22" t="s">
        <v>34</v>
      </c>
      <c r="G14" s="22" t="s">
        <v>35</v>
      </c>
    </row>
    <row r="15" ht="16.5" customHeight="1">
      <c r="A15" s="11">
        <v>12.0</v>
      </c>
      <c r="B15" s="12" t="s">
        <v>36</v>
      </c>
      <c r="C15" s="12">
        <v>1.1</v>
      </c>
      <c r="D15" s="12">
        <v>2.326</v>
      </c>
      <c r="E15" s="13">
        <v>5339344.0</v>
      </c>
      <c r="F15" s="14" t="s">
        <v>37</v>
      </c>
      <c r="G15" s="14" t="s">
        <v>35</v>
      </c>
    </row>
    <row r="16" ht="16.5" customHeight="1">
      <c r="A16" s="11">
        <v>13.0</v>
      </c>
      <c r="B16" s="12" t="s">
        <v>38</v>
      </c>
      <c r="C16" s="12">
        <v>1.2</v>
      </c>
      <c r="D16" s="12">
        <v>2.339</v>
      </c>
      <c r="E16" s="13">
        <v>7713376.0</v>
      </c>
      <c r="F16" s="14" t="s">
        <v>39</v>
      </c>
      <c r="G16" s="14" t="s">
        <v>35</v>
      </c>
    </row>
    <row r="17" ht="16.5" customHeight="1">
      <c r="A17" s="15">
        <v>14.0</v>
      </c>
      <c r="B17" s="16" t="s">
        <v>40</v>
      </c>
      <c r="C17" s="16">
        <v>1.21</v>
      </c>
      <c r="D17" s="16">
        <v>2.34</v>
      </c>
      <c r="E17" s="17">
        <v>7713592.0</v>
      </c>
      <c r="F17" s="18" t="s">
        <v>39</v>
      </c>
      <c r="G17" s="18" t="s">
        <v>41</v>
      </c>
    </row>
    <row r="18" ht="16.5" customHeight="1">
      <c r="A18" s="19">
        <v>15.0</v>
      </c>
      <c r="B18" s="20" t="s">
        <v>42</v>
      </c>
      <c r="C18" s="20">
        <v>1.59</v>
      </c>
      <c r="D18" s="20">
        <v>2.364</v>
      </c>
      <c r="E18" s="21">
        <v>1.1049084E8</v>
      </c>
      <c r="F18" s="22" t="s">
        <v>43</v>
      </c>
      <c r="G18" s="22" t="s">
        <v>44</v>
      </c>
    </row>
    <row r="19" ht="16.5" customHeight="1">
      <c r="A19" s="11">
        <v>16.0</v>
      </c>
      <c r="B19" s="12" t="s">
        <v>45</v>
      </c>
      <c r="C19" s="12">
        <v>1.6</v>
      </c>
      <c r="D19" s="12">
        <v>2.365</v>
      </c>
      <c r="E19" s="13">
        <v>1.27284856E8</v>
      </c>
      <c r="F19" s="14" t="s">
        <v>46</v>
      </c>
      <c r="G19" s="14" t="s">
        <v>47</v>
      </c>
    </row>
    <row r="20" ht="16.5" customHeight="1">
      <c r="A20" s="23">
        <v>17.0</v>
      </c>
      <c r="B20" s="24" t="s">
        <v>48</v>
      </c>
      <c r="C20" s="24">
        <v>1.62</v>
      </c>
      <c r="D20" s="24">
        <v>2.367</v>
      </c>
      <c r="E20" s="25">
        <v>1.27293632E8</v>
      </c>
      <c r="F20" s="26" t="s">
        <v>46</v>
      </c>
      <c r="G20" s="26" t="s">
        <v>49</v>
      </c>
    </row>
    <row r="21" ht="16.5" customHeight="1">
      <c r="F21" s="27"/>
      <c r="H21" s="27"/>
    </row>
    <row r="22" ht="16.5" customHeight="1">
      <c r="F22" s="27"/>
      <c r="H22" s="27"/>
    </row>
    <row r="23" ht="16.5" customHeight="1">
      <c r="F23" s="27"/>
      <c r="H23" s="27"/>
    </row>
    <row r="24" ht="16.5" customHeight="1">
      <c r="F24" s="27"/>
      <c r="H24" s="27"/>
    </row>
    <row r="25" ht="16.5" customHeight="1">
      <c r="F25" s="27"/>
      <c r="H25" s="27"/>
    </row>
    <row r="26" ht="16.5" customHeight="1">
      <c r="F26" s="27"/>
      <c r="H26" s="27"/>
    </row>
    <row r="27" ht="16.5" customHeight="1">
      <c r="F27" s="27"/>
      <c r="H27" s="27"/>
    </row>
    <row r="28" ht="16.5" customHeight="1">
      <c r="A28" s="27"/>
      <c r="F28" s="27"/>
      <c r="H28" s="27"/>
    </row>
    <row r="29" ht="16.5" customHeight="1">
      <c r="F29" s="27"/>
      <c r="H29" s="27"/>
    </row>
    <row r="30" ht="16.5" customHeight="1">
      <c r="F30" s="27"/>
      <c r="H30" s="27"/>
    </row>
    <row r="31" ht="16.5" customHeight="1">
      <c r="F31" s="27"/>
      <c r="H31" s="27"/>
    </row>
    <row r="32" ht="16.5" customHeight="1">
      <c r="A32" s="27"/>
      <c r="F32" s="27"/>
      <c r="H32" s="27"/>
    </row>
    <row r="33" ht="16.5" customHeight="1">
      <c r="F33" s="27"/>
      <c r="H33" s="27"/>
    </row>
    <row r="34" ht="16.5" customHeight="1">
      <c r="A34" s="27"/>
      <c r="F34" s="27"/>
      <c r="H34" s="27"/>
    </row>
    <row r="35" ht="16.5" customHeight="1">
      <c r="A35" s="27"/>
      <c r="F35" s="27"/>
      <c r="H35" s="27"/>
    </row>
    <row r="36" ht="16.5" customHeight="1">
      <c r="F36" s="27"/>
      <c r="H36" s="27"/>
    </row>
    <row r="37" ht="16.5" customHeight="1">
      <c r="A37" s="27"/>
      <c r="F37" s="27"/>
      <c r="H37" s="27"/>
    </row>
    <row r="38" ht="16.5" customHeight="1">
      <c r="A38" s="27"/>
      <c r="F38" s="27"/>
      <c r="H38" s="27"/>
    </row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autoFilter ref="$A$3:$G$3">
    <sortState ref="A3:G3">
      <sortCondition ref="A3"/>
    </sortState>
  </autoFilter>
  <mergeCells count="1">
    <mergeCell ref="A2:B2"/>
  </mergeCells>
  <printOptions/>
  <pageMargins bottom="0.75" footer="0.0" header="0.0" left="0.699999988079071" right="0.699999988079071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88"/>
    <col customWidth="1" min="2" max="2" width="24.25"/>
    <col customWidth="1" min="3" max="4" width="15.5"/>
    <col customWidth="1" min="5" max="5" width="19.13"/>
    <col customWidth="1" min="6" max="6" width="15.5"/>
    <col customWidth="1" min="7" max="7" width="15.13"/>
    <col customWidth="1" min="8" max="8" width="12.13"/>
    <col customWidth="1" min="9" max="9" width="10.88"/>
    <col customWidth="1" min="10" max="12" width="7.88"/>
    <col customWidth="1" min="13" max="13" width="11.63"/>
    <col customWidth="1" min="14" max="14" width="12.25"/>
    <col customWidth="1" min="15" max="26" width="7.88"/>
  </cols>
  <sheetData>
    <row r="1" ht="16.5" customHeight="1"/>
    <row r="2" ht="16.5" customHeight="1">
      <c r="A2" s="1" t="s">
        <v>0</v>
      </c>
      <c r="B2" s="2"/>
      <c r="C2" s="28" t="s">
        <v>50</v>
      </c>
      <c r="E2" s="3"/>
      <c r="G2" s="3"/>
    </row>
    <row r="3" ht="16.5" customHeight="1">
      <c r="A3" s="4" t="s">
        <v>1</v>
      </c>
      <c r="B3" s="5" t="s">
        <v>2</v>
      </c>
      <c r="C3" s="6" t="s">
        <v>3</v>
      </c>
      <c r="D3" s="6" t="s">
        <v>4</v>
      </c>
      <c r="E3" s="4" t="s">
        <v>5</v>
      </c>
      <c r="F3" s="4" t="s">
        <v>6</v>
      </c>
      <c r="G3" s="4" t="s">
        <v>7</v>
      </c>
      <c r="H3" s="27" t="s">
        <v>51</v>
      </c>
      <c r="I3" s="27" t="s">
        <v>52</v>
      </c>
      <c r="J3" s="27" t="s">
        <v>53</v>
      </c>
      <c r="M3" s="27" t="s">
        <v>54</v>
      </c>
      <c r="N3" s="27" t="s">
        <v>55</v>
      </c>
    </row>
    <row r="4" ht="16.5" customHeight="1">
      <c r="A4" s="7">
        <v>1.0</v>
      </c>
      <c r="B4" s="8" t="s">
        <v>8</v>
      </c>
      <c r="C4" s="8">
        <f>0.027</f>
        <v>0.027</v>
      </c>
      <c r="D4" s="29">
        <f>ROUND(1145.91299/1000,4)</f>
        <v>1.1459</v>
      </c>
      <c r="E4" s="9">
        <v>4704.0</v>
      </c>
      <c r="F4" s="10" t="s">
        <v>9</v>
      </c>
      <c r="G4" s="10" t="s">
        <v>10</v>
      </c>
      <c r="H4" s="28">
        <f t="shared" ref="H4:H20" si="1">C4*D4</f>
        <v>0.0309393</v>
      </c>
      <c r="I4" s="30">
        <f t="shared" ref="I4:I20" si="2">INT(SUBSTITUTE(MID(G4, 8, LEN(G4) - 8), ",", ""))</f>
        <v>11211264</v>
      </c>
      <c r="J4" s="28">
        <v>3.335</v>
      </c>
      <c r="K4" s="28">
        <v>0.05</v>
      </c>
      <c r="L4" s="28">
        <f t="shared" ref="L4:L16" si="3">I4/(1024*1024)</f>
        <v>10.69189453</v>
      </c>
      <c r="M4" s="28">
        <f t="shared" ref="M4:M20" si="4">L4*K4*J4</f>
        <v>1.782873413</v>
      </c>
      <c r="N4" s="28">
        <f t="shared" ref="N4:N20" si="5">H4+M4</f>
        <v>1.813812713</v>
      </c>
    </row>
    <row r="5" ht="16.5" customHeight="1">
      <c r="A5" s="11">
        <v>2.0</v>
      </c>
      <c r="B5" s="12" t="s">
        <v>11</v>
      </c>
      <c r="C5" s="12">
        <v>0.314</v>
      </c>
      <c r="D5" s="31">
        <f>ROUND(1246.354487/1000,4)</f>
        <v>1.2464</v>
      </c>
      <c r="E5" s="13">
        <v>43776.0</v>
      </c>
      <c r="F5" s="14" t="s">
        <v>12</v>
      </c>
      <c r="G5" s="14" t="s">
        <v>10</v>
      </c>
      <c r="H5" s="28">
        <f t="shared" si="1"/>
        <v>0.3913696</v>
      </c>
      <c r="I5" s="30">
        <f t="shared" si="2"/>
        <v>11211264</v>
      </c>
      <c r="J5" s="28">
        <v>3.335</v>
      </c>
      <c r="K5" s="28">
        <v>0.05</v>
      </c>
      <c r="L5" s="28">
        <f t="shared" si="3"/>
        <v>10.69189453</v>
      </c>
      <c r="M5" s="28">
        <f t="shared" si="4"/>
        <v>1.782873413</v>
      </c>
      <c r="N5" s="28">
        <f t="shared" si="5"/>
        <v>2.174243013</v>
      </c>
    </row>
    <row r="6" ht="16.5" customHeight="1">
      <c r="A6" s="15">
        <v>3.0</v>
      </c>
      <c r="B6" s="16" t="s">
        <v>13</v>
      </c>
      <c r="C6" s="16">
        <v>0.37</v>
      </c>
      <c r="D6" s="32">
        <f>ROUND(1227.15714/1000,4)</f>
        <v>1.2272</v>
      </c>
      <c r="E6" s="17">
        <v>44056.0</v>
      </c>
      <c r="F6" s="18" t="s">
        <v>14</v>
      </c>
      <c r="G6" s="18" t="s">
        <v>15</v>
      </c>
      <c r="H6" s="28">
        <f t="shared" si="1"/>
        <v>0.454064</v>
      </c>
      <c r="I6" s="30">
        <f t="shared" si="2"/>
        <v>565664</v>
      </c>
      <c r="J6" s="28">
        <v>3.335</v>
      </c>
      <c r="K6" s="28">
        <v>0.05</v>
      </c>
      <c r="L6" s="28">
        <f t="shared" si="3"/>
        <v>0.5394592285</v>
      </c>
      <c r="M6" s="28">
        <f t="shared" si="4"/>
        <v>0.08995482635</v>
      </c>
      <c r="N6" s="28">
        <f t="shared" si="5"/>
        <v>0.5440188264</v>
      </c>
    </row>
    <row r="7" ht="16.5" customHeight="1">
      <c r="A7" s="19">
        <v>4.0</v>
      </c>
      <c r="B7" s="20" t="s">
        <v>16</v>
      </c>
      <c r="C7" s="20">
        <v>0.394</v>
      </c>
      <c r="D7" s="33">
        <f>ROUND(1235.57075/1000,4)</f>
        <v>1.2356</v>
      </c>
      <c r="E7" s="21">
        <v>121760.0</v>
      </c>
      <c r="F7" s="22" t="s">
        <v>17</v>
      </c>
      <c r="G7" s="22" t="s">
        <v>18</v>
      </c>
      <c r="H7" s="28">
        <f t="shared" si="1"/>
        <v>0.4868264</v>
      </c>
      <c r="I7" s="30">
        <f t="shared" si="2"/>
        <v>5656128</v>
      </c>
      <c r="J7" s="28">
        <v>3.335</v>
      </c>
      <c r="K7" s="28">
        <v>0.05</v>
      </c>
      <c r="L7" s="28">
        <f t="shared" si="3"/>
        <v>5.394104004</v>
      </c>
      <c r="M7" s="28">
        <f t="shared" si="4"/>
        <v>0.8994668427</v>
      </c>
      <c r="N7" s="28">
        <f t="shared" si="5"/>
        <v>1.386293243</v>
      </c>
    </row>
    <row r="8" ht="16.5" customHeight="1">
      <c r="A8" s="11">
        <v>5.0</v>
      </c>
      <c r="B8" s="12" t="s">
        <v>19</v>
      </c>
      <c r="C8" s="12">
        <v>0.473</v>
      </c>
      <c r="D8" s="31">
        <f>ROUND(1259.87458/1000,4)</f>
        <v>1.2599</v>
      </c>
      <c r="E8" s="13">
        <v>273208.0</v>
      </c>
      <c r="F8" s="14" t="s">
        <v>20</v>
      </c>
      <c r="G8" s="14" t="s">
        <v>18</v>
      </c>
      <c r="H8" s="28">
        <f t="shared" si="1"/>
        <v>0.5959327</v>
      </c>
      <c r="I8" s="30">
        <f t="shared" si="2"/>
        <v>5656128</v>
      </c>
      <c r="J8" s="28">
        <v>3.335</v>
      </c>
      <c r="K8" s="28">
        <v>0.05</v>
      </c>
      <c r="L8" s="28">
        <f t="shared" si="3"/>
        <v>5.394104004</v>
      </c>
      <c r="M8" s="28">
        <f t="shared" si="4"/>
        <v>0.8994668427</v>
      </c>
      <c r="N8" s="28">
        <f t="shared" si="5"/>
        <v>1.495399543</v>
      </c>
    </row>
    <row r="9" ht="16.5" customHeight="1">
      <c r="A9" s="15">
        <v>6.0</v>
      </c>
      <c r="B9" s="16" t="s">
        <v>21</v>
      </c>
      <c r="C9" s="16">
        <v>0.481</v>
      </c>
      <c r="D9" s="32">
        <f>ROUND(1261.8703/1000,4)</f>
        <v>1.2619</v>
      </c>
      <c r="E9" s="17">
        <v>273440.0</v>
      </c>
      <c r="F9" s="18" t="s">
        <v>22</v>
      </c>
      <c r="G9" s="18" t="s">
        <v>23</v>
      </c>
      <c r="H9" s="28">
        <f t="shared" si="1"/>
        <v>0.6069739</v>
      </c>
      <c r="I9" s="30">
        <f t="shared" si="2"/>
        <v>2828128</v>
      </c>
      <c r="J9" s="28">
        <v>3.335</v>
      </c>
      <c r="K9" s="28">
        <v>0.05</v>
      </c>
      <c r="L9" s="28">
        <f t="shared" si="3"/>
        <v>2.697113037</v>
      </c>
      <c r="M9" s="28">
        <f t="shared" si="4"/>
        <v>0.4497435989</v>
      </c>
      <c r="N9" s="28">
        <f t="shared" si="5"/>
        <v>1.056717499</v>
      </c>
    </row>
    <row r="10" ht="16.5" customHeight="1">
      <c r="A10" s="19">
        <v>7.0</v>
      </c>
      <c r="B10" s="20" t="s">
        <v>24</v>
      </c>
      <c r="C10" s="20">
        <v>0.625</v>
      </c>
      <c r="D10" s="33">
        <f>ROUND(1300.81028/1000,4)</f>
        <v>1.3008</v>
      </c>
      <c r="E10" s="21">
        <v>575920.0</v>
      </c>
      <c r="F10" s="22" t="s">
        <v>25</v>
      </c>
      <c r="G10" s="22" t="s">
        <v>26</v>
      </c>
      <c r="H10" s="28">
        <f t="shared" si="1"/>
        <v>0.813</v>
      </c>
      <c r="I10" s="30">
        <f t="shared" si="2"/>
        <v>2828256</v>
      </c>
      <c r="J10" s="28">
        <v>3.335</v>
      </c>
      <c r="K10" s="28">
        <v>0.05</v>
      </c>
      <c r="L10" s="28">
        <f t="shared" si="3"/>
        <v>2.697235107</v>
      </c>
      <c r="M10" s="28">
        <f t="shared" si="4"/>
        <v>0.4497639542</v>
      </c>
      <c r="N10" s="28">
        <f t="shared" si="5"/>
        <v>1.262763954</v>
      </c>
    </row>
    <row r="11" ht="16.5" customHeight="1">
      <c r="A11" s="11">
        <v>8.0</v>
      </c>
      <c r="B11" s="12" t="s">
        <v>27</v>
      </c>
      <c r="C11" s="12">
        <v>0.702</v>
      </c>
      <c r="D11" s="31">
        <f>ROUND(1312.0546/1000,4)</f>
        <v>1.3121</v>
      </c>
      <c r="E11" s="13">
        <v>1173312.0</v>
      </c>
      <c r="F11" s="14" t="s">
        <v>28</v>
      </c>
      <c r="G11" s="14" t="s">
        <v>26</v>
      </c>
      <c r="H11" s="28">
        <f t="shared" si="1"/>
        <v>0.9210942</v>
      </c>
      <c r="I11" s="30">
        <f t="shared" si="2"/>
        <v>2828256</v>
      </c>
      <c r="J11" s="28">
        <v>3.335</v>
      </c>
      <c r="K11" s="28">
        <v>0.05</v>
      </c>
      <c r="L11" s="28">
        <f t="shared" si="3"/>
        <v>2.697235107</v>
      </c>
      <c r="M11" s="28">
        <f t="shared" si="4"/>
        <v>0.4497639542</v>
      </c>
      <c r="N11" s="28">
        <f t="shared" si="5"/>
        <v>1.370858154</v>
      </c>
    </row>
    <row r="12" ht="16.5" customHeight="1">
      <c r="A12" s="11">
        <v>9.0</v>
      </c>
      <c r="B12" s="12" t="s">
        <v>29</v>
      </c>
      <c r="C12" s="12">
        <v>0.887</v>
      </c>
      <c r="D12" s="31">
        <f>ROUND(1371.50942/1000,4)</f>
        <v>1.3715</v>
      </c>
      <c r="E12" s="13">
        <v>1770704.0</v>
      </c>
      <c r="F12" s="14" t="s">
        <v>30</v>
      </c>
      <c r="G12" s="14" t="s">
        <v>26</v>
      </c>
      <c r="H12" s="28">
        <f t="shared" si="1"/>
        <v>1.2165205</v>
      </c>
      <c r="I12" s="30">
        <f t="shared" si="2"/>
        <v>2828256</v>
      </c>
      <c r="J12" s="28">
        <v>3.335</v>
      </c>
      <c r="K12" s="28">
        <v>0.05</v>
      </c>
      <c r="L12" s="28">
        <f t="shared" si="3"/>
        <v>2.697235107</v>
      </c>
      <c r="M12" s="28">
        <f t="shared" si="4"/>
        <v>0.4497639542</v>
      </c>
      <c r="N12" s="28">
        <f t="shared" si="5"/>
        <v>1.666284454</v>
      </c>
    </row>
    <row r="13" ht="16.5" customHeight="1">
      <c r="A13" s="15">
        <v>10.0</v>
      </c>
      <c r="B13" s="16" t="s">
        <v>31</v>
      </c>
      <c r="C13" s="16">
        <v>0.911</v>
      </c>
      <c r="D13" s="32">
        <f>ROUND(1378.67352/1000,4)</f>
        <v>1.3787</v>
      </c>
      <c r="E13" s="17">
        <v>1770920.0</v>
      </c>
      <c r="F13" s="18" t="s">
        <v>30</v>
      </c>
      <c r="G13" s="18" t="s">
        <v>32</v>
      </c>
      <c r="H13" s="28">
        <f t="shared" si="1"/>
        <v>1.2559957</v>
      </c>
      <c r="I13" s="30">
        <f t="shared" si="2"/>
        <v>1414256</v>
      </c>
      <c r="J13" s="28">
        <v>3.335</v>
      </c>
      <c r="K13" s="28">
        <v>0.05</v>
      </c>
      <c r="L13" s="28">
        <f t="shared" si="3"/>
        <v>1.348739624</v>
      </c>
      <c r="M13" s="28">
        <f t="shared" si="4"/>
        <v>0.2249023323</v>
      </c>
      <c r="N13" s="28">
        <f t="shared" si="5"/>
        <v>1.480898032</v>
      </c>
    </row>
    <row r="14" ht="16.5" customHeight="1">
      <c r="A14" s="19">
        <v>11.0</v>
      </c>
      <c r="B14" s="20" t="s">
        <v>33</v>
      </c>
      <c r="C14" s="20">
        <v>0.935</v>
      </c>
      <c r="D14" s="33">
        <f>ROUND(1387.88193/1000,4)</f>
        <v>1.3879</v>
      </c>
      <c r="E14" s="21">
        <v>2965304.0</v>
      </c>
      <c r="F14" s="22" t="s">
        <v>34</v>
      </c>
      <c r="G14" s="22" t="s">
        <v>35</v>
      </c>
      <c r="H14" s="28">
        <f t="shared" si="1"/>
        <v>1.2976865</v>
      </c>
      <c r="I14" s="30">
        <f t="shared" si="2"/>
        <v>1414512</v>
      </c>
      <c r="J14" s="28">
        <v>3.335</v>
      </c>
      <c r="K14" s="28">
        <v>0.05</v>
      </c>
      <c r="L14" s="28">
        <f t="shared" si="3"/>
        <v>1.348983765</v>
      </c>
      <c r="M14" s="28">
        <f t="shared" si="4"/>
        <v>0.2249430428</v>
      </c>
      <c r="N14" s="28">
        <f t="shared" si="5"/>
        <v>1.522629543</v>
      </c>
    </row>
    <row r="15" ht="16.5" customHeight="1">
      <c r="A15" s="11">
        <v>12.0</v>
      </c>
      <c r="B15" s="12" t="s">
        <v>36</v>
      </c>
      <c r="C15" s="12">
        <v>1.13</v>
      </c>
      <c r="D15" s="31">
        <f>ROUND(1490.18168/1000,4)</f>
        <v>1.4902</v>
      </c>
      <c r="E15" s="13">
        <v>5339344.0</v>
      </c>
      <c r="F15" s="14" t="s">
        <v>37</v>
      </c>
      <c r="G15" s="14" t="s">
        <v>35</v>
      </c>
      <c r="H15" s="28">
        <f t="shared" si="1"/>
        <v>1.683926</v>
      </c>
      <c r="I15" s="30">
        <f t="shared" si="2"/>
        <v>1414512</v>
      </c>
      <c r="J15" s="28">
        <v>3.335</v>
      </c>
      <c r="K15" s="28">
        <v>0.05</v>
      </c>
      <c r="L15" s="28">
        <f t="shared" si="3"/>
        <v>1.348983765</v>
      </c>
      <c r="M15" s="28">
        <f t="shared" si="4"/>
        <v>0.2249430428</v>
      </c>
      <c r="N15" s="28">
        <f t="shared" si="5"/>
        <v>1.908869043</v>
      </c>
    </row>
    <row r="16" ht="16.5" customHeight="1">
      <c r="A16" s="11">
        <v>13.0</v>
      </c>
      <c r="B16" s="12" t="s">
        <v>38</v>
      </c>
      <c r="C16" s="12">
        <v>1.573</v>
      </c>
      <c r="D16" s="31">
        <f>ROUND(1573.70195/1000,4)</f>
        <v>1.5737</v>
      </c>
      <c r="E16" s="13">
        <v>7713376.0</v>
      </c>
      <c r="F16" s="14" t="s">
        <v>39</v>
      </c>
      <c r="G16" s="14" t="s">
        <v>35</v>
      </c>
      <c r="H16" s="28">
        <f t="shared" si="1"/>
        <v>2.4754301</v>
      </c>
      <c r="I16" s="30">
        <f t="shared" si="2"/>
        <v>1414512</v>
      </c>
      <c r="J16" s="28">
        <v>3.335</v>
      </c>
      <c r="K16" s="28">
        <v>0.05</v>
      </c>
      <c r="L16" s="28">
        <f t="shared" si="3"/>
        <v>1.348983765</v>
      </c>
      <c r="M16" s="28">
        <f t="shared" si="4"/>
        <v>0.2249430428</v>
      </c>
      <c r="N16" s="28">
        <f t="shared" si="5"/>
        <v>2.700373143</v>
      </c>
    </row>
    <row r="17" ht="16.5" customHeight="1">
      <c r="A17" s="15">
        <v>14.0</v>
      </c>
      <c r="B17" s="16" t="s">
        <v>40</v>
      </c>
      <c r="C17" s="16">
        <v>1.612</v>
      </c>
      <c r="D17" s="32">
        <f>ROUND(1563.221/1000,4)</f>
        <v>1.5632</v>
      </c>
      <c r="E17" s="17">
        <v>7713592.0</v>
      </c>
      <c r="F17" s="18" t="s">
        <v>39</v>
      </c>
      <c r="G17" s="18" t="s">
        <v>41</v>
      </c>
      <c r="H17" s="28">
        <f t="shared" si="1"/>
        <v>2.5198784</v>
      </c>
      <c r="I17" s="30">
        <f t="shared" si="2"/>
        <v>77512</v>
      </c>
      <c r="J17" s="28">
        <v>3.335</v>
      </c>
      <c r="K17" s="28">
        <v>0.05</v>
      </c>
      <c r="L17" s="28">
        <v>1.0</v>
      </c>
      <c r="M17" s="28">
        <f t="shared" si="4"/>
        <v>0.16675</v>
      </c>
      <c r="N17" s="28">
        <f t="shared" si="5"/>
        <v>2.6866284</v>
      </c>
    </row>
    <row r="18" ht="16.5" customHeight="1">
      <c r="A18" s="19">
        <v>15.0</v>
      </c>
      <c r="B18" s="20" t="s">
        <v>42</v>
      </c>
      <c r="C18" s="20">
        <v>1.628</v>
      </c>
      <c r="D18" s="33">
        <f>ROUND(3003.56391/1000,4)</f>
        <v>3.0036</v>
      </c>
      <c r="E18" s="21">
        <v>1.1049084E8</v>
      </c>
      <c r="F18" s="22" t="s">
        <v>43</v>
      </c>
      <c r="G18" s="22" t="s">
        <v>44</v>
      </c>
      <c r="H18" s="28">
        <f t="shared" si="1"/>
        <v>4.8898608</v>
      </c>
      <c r="I18" s="30">
        <f t="shared" si="2"/>
        <v>4096</v>
      </c>
      <c r="J18" s="28">
        <v>3.335</v>
      </c>
      <c r="K18" s="28">
        <v>0.05</v>
      </c>
      <c r="L18" s="28">
        <v>1.0</v>
      </c>
      <c r="M18" s="28">
        <f t="shared" si="4"/>
        <v>0.16675</v>
      </c>
      <c r="N18" s="28">
        <f t="shared" si="5"/>
        <v>5.0566108</v>
      </c>
    </row>
    <row r="19" ht="16.5" customHeight="1">
      <c r="A19" s="11">
        <v>16.0</v>
      </c>
      <c r="B19" s="12" t="s">
        <v>45</v>
      </c>
      <c r="C19" s="12">
        <v>1.636</v>
      </c>
      <c r="D19" s="31">
        <f>ROUND(3177.02496/1000,4)</f>
        <v>3.177</v>
      </c>
      <c r="E19" s="13">
        <v>1.27284856E8</v>
      </c>
      <c r="F19" s="14" t="s">
        <v>46</v>
      </c>
      <c r="G19" s="14" t="s">
        <v>47</v>
      </c>
      <c r="H19" s="28">
        <f t="shared" si="1"/>
        <v>5.197572</v>
      </c>
      <c r="I19" s="30">
        <f t="shared" si="2"/>
        <v>2048</v>
      </c>
      <c r="J19" s="28">
        <v>3.335</v>
      </c>
      <c r="K19" s="28">
        <v>0.05</v>
      </c>
      <c r="L19" s="28">
        <v>1.0</v>
      </c>
      <c r="M19" s="28">
        <f t="shared" si="4"/>
        <v>0.16675</v>
      </c>
      <c r="N19" s="28">
        <f t="shared" si="5"/>
        <v>5.364322</v>
      </c>
    </row>
    <row r="20" ht="16.5" customHeight="1">
      <c r="A20" s="23">
        <v>17.0</v>
      </c>
      <c r="B20" s="24" t="s">
        <v>48</v>
      </c>
      <c r="C20" s="24">
        <v>1.646</v>
      </c>
      <c r="D20" s="34">
        <f>ROUND(4783.11692/1000,4)</f>
        <v>4.7831</v>
      </c>
      <c r="E20" s="25">
        <v>1.27293632E8</v>
      </c>
      <c r="F20" s="26" t="s">
        <v>46</v>
      </c>
      <c r="G20" s="26" t="s">
        <v>49</v>
      </c>
      <c r="H20" s="28">
        <f t="shared" si="1"/>
        <v>7.8729826</v>
      </c>
      <c r="I20" s="30">
        <f t="shared" si="2"/>
        <v>2</v>
      </c>
      <c r="J20" s="28">
        <v>3.335</v>
      </c>
      <c r="K20" s="28">
        <v>0.05</v>
      </c>
      <c r="L20" s="28">
        <v>1.0</v>
      </c>
      <c r="M20" s="28">
        <f t="shared" si="4"/>
        <v>0.16675</v>
      </c>
      <c r="N20" s="28">
        <f t="shared" si="5"/>
        <v>8.0397326</v>
      </c>
    </row>
    <row r="21" ht="16.5" customHeight="1">
      <c r="F21" s="27"/>
    </row>
    <row r="22" ht="16.5" customHeight="1">
      <c r="F22" s="27"/>
    </row>
    <row r="23" ht="16.5" customHeight="1">
      <c r="F23" s="27"/>
    </row>
    <row r="24" ht="16.5" customHeight="1">
      <c r="F24" s="27"/>
    </row>
    <row r="25" ht="16.5" customHeight="1">
      <c r="F25" s="27"/>
    </row>
    <row r="26" ht="16.5" customHeight="1">
      <c r="F26" s="27"/>
    </row>
    <row r="27" ht="16.5" customHeight="1">
      <c r="F27" s="27"/>
    </row>
    <row r="28" ht="16.5" customHeight="1">
      <c r="F28" s="27"/>
    </row>
    <row r="29" ht="16.5" customHeight="1">
      <c r="F29" s="27"/>
    </row>
    <row r="30" ht="16.5" customHeight="1">
      <c r="F30" s="27"/>
    </row>
    <row r="31" ht="16.5" customHeight="1">
      <c r="F31" s="27"/>
    </row>
    <row r="32" ht="16.5" customHeight="1">
      <c r="C32" s="27" t="s">
        <v>56</v>
      </c>
      <c r="F32" s="27"/>
    </row>
    <row r="33" ht="16.5" customHeight="1">
      <c r="C33" s="2"/>
      <c r="F33" s="27"/>
    </row>
    <row r="34" ht="16.5" customHeight="1">
      <c r="A34" s="4" t="s">
        <v>1</v>
      </c>
      <c r="B34" s="5" t="s">
        <v>2</v>
      </c>
      <c r="C34" s="6" t="s">
        <v>3</v>
      </c>
      <c r="D34" s="6" t="s">
        <v>4</v>
      </c>
      <c r="F34" s="27"/>
      <c r="G34" s="4" t="s">
        <v>7</v>
      </c>
    </row>
    <row r="35" ht="16.5" customHeight="1">
      <c r="A35" s="7">
        <v>1.0</v>
      </c>
      <c r="B35" s="8" t="s">
        <v>8</v>
      </c>
      <c r="C35" s="8">
        <v>4.237</v>
      </c>
      <c r="D35" s="29">
        <f>ROUND(1145.91299/1000,4)</f>
        <v>1.1459</v>
      </c>
      <c r="F35" s="27"/>
      <c r="G35" s="10" t="s">
        <v>10</v>
      </c>
    </row>
    <row r="36" ht="16.5" customHeight="1">
      <c r="A36" s="11">
        <v>2.0</v>
      </c>
      <c r="B36" s="12" t="s">
        <v>11</v>
      </c>
      <c r="C36" s="12">
        <v>4.524</v>
      </c>
      <c r="D36" s="31">
        <f>ROUND(1246.354487/1000,4)</f>
        <v>1.2464</v>
      </c>
      <c r="F36" s="27"/>
      <c r="G36" s="14" t="s">
        <v>10</v>
      </c>
    </row>
    <row r="37" ht="16.5" customHeight="1">
      <c r="A37" s="15">
        <v>3.0</v>
      </c>
      <c r="B37" s="16" t="s">
        <v>13</v>
      </c>
      <c r="C37" s="16">
        <v>4.58</v>
      </c>
      <c r="D37" s="32">
        <f>ROUND(1227.15714/1000,4)</f>
        <v>1.2272</v>
      </c>
      <c r="F37" s="27"/>
      <c r="G37" s="18" t="s">
        <v>15</v>
      </c>
    </row>
    <row r="38" ht="16.5" customHeight="1">
      <c r="A38" s="19">
        <v>4.0</v>
      </c>
      <c r="B38" s="20" t="s">
        <v>16</v>
      </c>
      <c r="C38" s="20">
        <v>4.604</v>
      </c>
      <c r="D38" s="33">
        <f>ROUND(1235.57075/1000,4)</f>
        <v>1.2356</v>
      </c>
      <c r="F38" s="27"/>
      <c r="G38" s="22" t="s">
        <v>18</v>
      </c>
    </row>
    <row r="39" ht="16.5" customHeight="1">
      <c r="A39" s="11">
        <v>5.0</v>
      </c>
      <c r="B39" s="12" t="s">
        <v>19</v>
      </c>
      <c r="C39" s="12">
        <v>4.683</v>
      </c>
      <c r="D39" s="31">
        <f>ROUND(1259.87458/1000,4)</f>
        <v>1.2599</v>
      </c>
      <c r="G39" s="14" t="s">
        <v>18</v>
      </c>
    </row>
    <row r="40" ht="16.5" customHeight="1">
      <c r="A40" s="15">
        <v>6.0</v>
      </c>
      <c r="B40" s="16" t="s">
        <v>21</v>
      </c>
      <c r="C40" s="16">
        <v>4.691</v>
      </c>
      <c r="D40" s="32">
        <f>ROUND(1261.8703/1000,4)</f>
        <v>1.2619</v>
      </c>
      <c r="G40" s="18" t="s">
        <v>23</v>
      </c>
    </row>
    <row r="41" ht="16.5" customHeight="1">
      <c r="A41" s="19">
        <v>7.0</v>
      </c>
      <c r="B41" s="20" t="s">
        <v>24</v>
      </c>
      <c r="C41" s="20">
        <v>4.835</v>
      </c>
      <c r="D41" s="33">
        <f>ROUND(1300.81028/1000,4)</f>
        <v>1.3008</v>
      </c>
      <c r="G41" s="22" t="s">
        <v>26</v>
      </c>
    </row>
    <row r="42" ht="16.5" customHeight="1">
      <c r="A42" s="11">
        <v>8.0</v>
      </c>
      <c r="B42" s="12" t="s">
        <v>27</v>
      </c>
      <c r="C42" s="12">
        <v>4.912</v>
      </c>
      <c r="D42" s="31">
        <f>ROUND(1312.0546/1000,4)</f>
        <v>1.3121</v>
      </c>
      <c r="G42" s="14" t="s">
        <v>26</v>
      </c>
    </row>
    <row r="43" ht="16.5" customHeight="1">
      <c r="A43" s="11">
        <v>9.0</v>
      </c>
      <c r="B43" s="12" t="s">
        <v>29</v>
      </c>
      <c r="C43" s="12">
        <v>5.097</v>
      </c>
      <c r="D43" s="31">
        <f>ROUND(1371.50942/1000,4)</f>
        <v>1.3715</v>
      </c>
      <c r="G43" s="14" t="s">
        <v>26</v>
      </c>
    </row>
    <row r="44" ht="16.5" customHeight="1">
      <c r="A44" s="15">
        <v>10.0</v>
      </c>
      <c r="B44" s="16" t="s">
        <v>31</v>
      </c>
      <c r="C44" s="16">
        <v>5.121</v>
      </c>
      <c r="D44" s="32">
        <f>ROUND(1378.67352/1000,4)</f>
        <v>1.3787</v>
      </c>
      <c r="G44" s="18" t="s">
        <v>32</v>
      </c>
    </row>
    <row r="45" ht="16.5" customHeight="1">
      <c r="A45" s="19">
        <v>11.0</v>
      </c>
      <c r="B45" s="20" t="s">
        <v>33</v>
      </c>
      <c r="C45" s="20">
        <v>5.145</v>
      </c>
      <c r="D45" s="33">
        <f>ROUND(1387.88193/1000,4)</f>
        <v>1.3879</v>
      </c>
      <c r="G45" s="22" t="s">
        <v>35</v>
      </c>
    </row>
    <row r="46" ht="16.5" customHeight="1">
      <c r="A46" s="11">
        <v>12.0</v>
      </c>
      <c r="B46" s="12" t="s">
        <v>36</v>
      </c>
      <c r="C46" s="12">
        <v>5.52</v>
      </c>
      <c r="D46" s="31">
        <f>ROUND(1490.18168/1000,4)</f>
        <v>1.4902</v>
      </c>
      <c r="G46" s="14" t="s">
        <v>35</v>
      </c>
    </row>
    <row r="47" ht="16.5" customHeight="1">
      <c r="A47" s="11">
        <v>13.0</v>
      </c>
      <c r="B47" s="12" t="s">
        <v>38</v>
      </c>
      <c r="C47" s="12">
        <v>5.822</v>
      </c>
      <c r="D47" s="31">
        <f>ROUND(1573.70195/1000,4)</f>
        <v>1.5737</v>
      </c>
      <c r="G47" s="14" t="s">
        <v>35</v>
      </c>
    </row>
    <row r="48" ht="16.5" customHeight="1">
      <c r="A48" s="15">
        <v>14.0</v>
      </c>
      <c r="B48" s="16" t="s">
        <v>40</v>
      </c>
      <c r="C48" s="16">
        <v>5.783</v>
      </c>
      <c r="D48" s="32">
        <f>ROUND(1563.221/1000,4)</f>
        <v>1.5632</v>
      </c>
      <c r="G48" s="18" t="s">
        <v>41</v>
      </c>
    </row>
    <row r="49" ht="16.5" customHeight="1">
      <c r="A49" s="19">
        <v>15.0</v>
      </c>
      <c r="B49" s="20" t="s">
        <v>42</v>
      </c>
      <c r="C49" s="20">
        <v>10.64</v>
      </c>
      <c r="D49" s="35">
        <f>ROUND(1581.09768/1000,4)</f>
        <v>1.5811</v>
      </c>
      <c r="G49" s="22" t="s">
        <v>44</v>
      </c>
    </row>
    <row r="50" ht="16.5" customHeight="1">
      <c r="A50" s="11">
        <v>16.0</v>
      </c>
      <c r="B50" s="12" t="s">
        <v>45</v>
      </c>
      <c r="C50" s="12">
        <v>11.485</v>
      </c>
      <c r="D50" s="36">
        <f>ROUND(1583.30676/1000,4)</f>
        <v>1.5833</v>
      </c>
      <c r="G50" s="14" t="s">
        <v>47</v>
      </c>
    </row>
    <row r="51" ht="16.5" customHeight="1">
      <c r="A51" s="23">
        <v>17.0</v>
      </c>
      <c r="B51" s="24" t="s">
        <v>48</v>
      </c>
      <c r="C51" s="24">
        <v>16.2</v>
      </c>
      <c r="D51" s="37">
        <f>ROUND(1586.57579/1000,4)</f>
        <v>1.5866</v>
      </c>
      <c r="G51" s="26" t="s">
        <v>49</v>
      </c>
    </row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autoFilter ref="$A$3:$G$3"/>
  <mergeCells count="2">
    <mergeCell ref="A2:B2"/>
    <mergeCell ref="C32:C33"/>
  </mergeCells>
  <printOptions/>
  <pageMargins bottom="0.75" footer="0.0" header="0.0" left="0.699999988079071" right="0.699999988079071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88"/>
    <col customWidth="1" min="2" max="2" width="24.25"/>
    <col customWidth="1" min="3" max="4" width="15.5"/>
    <col customWidth="1" min="5" max="5" width="19.13"/>
    <col customWidth="1" min="6" max="6" width="15.5"/>
    <col customWidth="1" min="7" max="7" width="15.13"/>
    <col customWidth="1" min="8" max="26" width="7.88"/>
  </cols>
  <sheetData>
    <row r="1" ht="16.5" customHeight="1"/>
    <row r="2" ht="16.5" customHeight="1">
      <c r="A2" s="38" t="s">
        <v>57</v>
      </c>
      <c r="E2" s="3"/>
      <c r="G2" s="3"/>
    </row>
    <row r="3" ht="16.5" customHeight="1">
      <c r="A3" s="4" t="s">
        <v>1</v>
      </c>
      <c r="B3" s="5" t="s">
        <v>2</v>
      </c>
      <c r="C3" s="6" t="s">
        <v>3</v>
      </c>
      <c r="D3" s="6" t="s">
        <v>4</v>
      </c>
      <c r="E3" s="4" t="s">
        <v>5</v>
      </c>
      <c r="F3" s="4" t="s">
        <v>6</v>
      </c>
      <c r="G3" s="4" t="s">
        <v>7</v>
      </c>
    </row>
    <row r="4" ht="16.5" customHeight="1">
      <c r="A4" s="7">
        <v>1.0</v>
      </c>
      <c r="B4" s="8" t="s">
        <v>8</v>
      </c>
      <c r="C4" s="8">
        <v>0.0377</v>
      </c>
      <c r="D4" s="8">
        <v>4.084</v>
      </c>
      <c r="E4" s="9">
        <v>39568.0</v>
      </c>
      <c r="F4" s="10" t="s">
        <v>58</v>
      </c>
      <c r="G4" s="10" t="s">
        <v>10</v>
      </c>
    </row>
    <row r="5" ht="16.5" customHeight="1">
      <c r="A5" s="11">
        <v>2.0</v>
      </c>
      <c r="B5" s="12" t="s">
        <v>11</v>
      </c>
      <c r="C5" s="12">
        <v>0.1466</v>
      </c>
      <c r="D5" s="12">
        <v>4.644</v>
      </c>
      <c r="E5" s="13">
        <v>486432.0</v>
      </c>
      <c r="F5" s="14" t="s">
        <v>59</v>
      </c>
      <c r="G5" s="14" t="s">
        <v>10</v>
      </c>
    </row>
    <row r="6" ht="16.5" customHeight="1">
      <c r="A6" s="15">
        <v>3.0</v>
      </c>
      <c r="B6" s="16" t="s">
        <v>13</v>
      </c>
      <c r="C6" s="16">
        <v>0.1707</v>
      </c>
      <c r="D6" s="16">
        <v>4.887</v>
      </c>
      <c r="E6" s="17">
        <v>496888.0</v>
      </c>
      <c r="F6" s="18" t="s">
        <v>60</v>
      </c>
      <c r="G6" s="18" t="s">
        <v>15</v>
      </c>
    </row>
    <row r="7" ht="16.5" customHeight="1">
      <c r="A7" s="19">
        <v>4.0</v>
      </c>
      <c r="B7" s="20" t="s">
        <v>16</v>
      </c>
      <c r="C7" s="20">
        <v>0.2331</v>
      </c>
      <c r="D7" s="20">
        <v>4.943</v>
      </c>
      <c r="E7" s="21">
        <v>1387544.0</v>
      </c>
      <c r="F7" s="22" t="s">
        <v>61</v>
      </c>
      <c r="G7" s="22" t="s">
        <v>18</v>
      </c>
    </row>
    <row r="8" ht="16.5" customHeight="1">
      <c r="A8" s="11">
        <v>5.0</v>
      </c>
      <c r="B8" s="12" t="s">
        <v>19</v>
      </c>
      <c r="C8" s="12">
        <v>0.3362</v>
      </c>
      <c r="D8" s="12">
        <v>5.098</v>
      </c>
      <c r="E8" s="13">
        <v>3164336.0</v>
      </c>
      <c r="F8" s="14" t="s">
        <v>62</v>
      </c>
      <c r="G8" s="14" t="s">
        <v>18</v>
      </c>
    </row>
    <row r="9" ht="16.5" customHeight="1">
      <c r="A9" s="15">
        <v>6.0</v>
      </c>
      <c r="B9" s="16" t="s">
        <v>21</v>
      </c>
      <c r="C9" s="16">
        <v>0.3533</v>
      </c>
      <c r="D9" s="16">
        <v>5.111</v>
      </c>
      <c r="E9" s="17">
        <v>3179080.0</v>
      </c>
      <c r="F9" s="18" t="s">
        <v>63</v>
      </c>
      <c r="G9" s="18" t="s">
        <v>23</v>
      </c>
    </row>
    <row r="10" ht="16.5" customHeight="1">
      <c r="A10" s="19">
        <v>7.0</v>
      </c>
      <c r="B10" s="20" t="s">
        <v>24</v>
      </c>
      <c r="C10" s="20">
        <v>0.4122</v>
      </c>
      <c r="D10" s="20">
        <v>5.262</v>
      </c>
      <c r="E10" s="21">
        <v>6725024.0</v>
      </c>
      <c r="F10" s="22" t="s">
        <v>64</v>
      </c>
      <c r="G10" s="22" t="s">
        <v>26</v>
      </c>
    </row>
    <row r="11" ht="16.5" customHeight="1">
      <c r="A11" s="11">
        <v>8.0</v>
      </c>
      <c r="B11" s="12" t="s">
        <v>27</v>
      </c>
      <c r="C11" s="12">
        <v>0.5199</v>
      </c>
      <c r="D11" s="12">
        <v>5.312</v>
      </c>
      <c r="E11" s="13">
        <v>1.3812736E7</v>
      </c>
      <c r="F11" s="14" t="s">
        <v>65</v>
      </c>
      <c r="G11" s="14" t="s">
        <v>26</v>
      </c>
    </row>
    <row r="12" ht="16.5" customHeight="1">
      <c r="A12" s="11">
        <v>9.0</v>
      </c>
      <c r="B12" s="12" t="s">
        <v>29</v>
      </c>
      <c r="C12" s="12">
        <v>0.6321</v>
      </c>
      <c r="D12" s="12">
        <v>5.412</v>
      </c>
      <c r="E12" s="13">
        <v>2.0899552E7</v>
      </c>
      <c r="F12" s="14" t="s">
        <v>66</v>
      </c>
      <c r="G12" s="14" t="s">
        <v>26</v>
      </c>
    </row>
    <row r="13" ht="16.5" customHeight="1">
      <c r="A13" s="15">
        <v>10.0</v>
      </c>
      <c r="B13" s="16" t="s">
        <v>31</v>
      </c>
      <c r="C13" s="16">
        <v>0.6396</v>
      </c>
      <c r="D13" s="16">
        <v>5.432</v>
      </c>
      <c r="E13" s="17">
        <v>2.0914616E7</v>
      </c>
      <c r="F13" s="18" t="s">
        <v>66</v>
      </c>
      <c r="G13" s="18" t="s">
        <v>32</v>
      </c>
    </row>
    <row r="14" ht="16.5" customHeight="1">
      <c r="A14" s="19">
        <v>11.0</v>
      </c>
      <c r="B14" s="20" t="s">
        <v>33</v>
      </c>
      <c r="C14" s="20">
        <v>0.7743</v>
      </c>
      <c r="D14" s="20">
        <v>5.553</v>
      </c>
      <c r="E14" s="21">
        <v>3.508036E7</v>
      </c>
      <c r="F14" s="22" t="s">
        <v>67</v>
      </c>
      <c r="G14" s="22" t="s">
        <v>35</v>
      </c>
    </row>
    <row r="15" ht="16.5" customHeight="1">
      <c r="A15" s="11">
        <v>12.0</v>
      </c>
      <c r="B15" s="12" t="s">
        <v>36</v>
      </c>
      <c r="C15" s="12">
        <v>0.8442</v>
      </c>
      <c r="D15" s="12">
        <v>5.572</v>
      </c>
      <c r="E15" s="13">
        <v>6.3407456E7</v>
      </c>
      <c r="F15" s="14" t="s">
        <v>68</v>
      </c>
      <c r="G15" s="14" t="s">
        <v>35</v>
      </c>
    </row>
    <row r="16" ht="16.5" customHeight="1">
      <c r="A16" s="11">
        <v>13.0</v>
      </c>
      <c r="B16" s="12" t="s">
        <v>38</v>
      </c>
      <c r="C16" s="12">
        <v>0.9713</v>
      </c>
      <c r="D16" s="12">
        <v>5.607</v>
      </c>
      <c r="E16" s="13">
        <v>9.173052E7</v>
      </c>
      <c r="F16" s="14" t="s">
        <v>69</v>
      </c>
      <c r="G16" s="14" t="s">
        <v>35</v>
      </c>
    </row>
    <row r="17" ht="16.5" customHeight="1">
      <c r="A17" s="15">
        <v>14.0</v>
      </c>
      <c r="B17" s="16" t="s">
        <v>40</v>
      </c>
      <c r="C17" s="16">
        <v>0.9778</v>
      </c>
      <c r="D17" s="16">
        <v>5.625</v>
      </c>
      <c r="E17" s="17">
        <v>9.1754536E7</v>
      </c>
      <c r="F17" s="18" t="s">
        <v>70</v>
      </c>
      <c r="G17" s="18" t="s">
        <v>41</v>
      </c>
    </row>
    <row r="18" ht="16.5" customHeight="1">
      <c r="A18" s="19">
        <v>15.0</v>
      </c>
      <c r="B18" s="20" t="s">
        <v>42</v>
      </c>
      <c r="C18" s="39" t="s">
        <v>71</v>
      </c>
      <c r="D18" s="39" t="s">
        <v>71</v>
      </c>
      <c r="E18" s="21">
        <v>1.324936192E9</v>
      </c>
      <c r="F18" s="22" t="s">
        <v>72</v>
      </c>
      <c r="G18" s="22" t="s">
        <v>44</v>
      </c>
    </row>
    <row r="19" ht="16.5" customHeight="1">
      <c r="A19" s="11">
        <v>16.0</v>
      </c>
      <c r="B19" s="12" t="s">
        <v>45</v>
      </c>
      <c r="C19" s="40" t="s">
        <v>71</v>
      </c>
      <c r="D19" s="40" t="s">
        <v>71</v>
      </c>
      <c r="E19" s="13">
        <v>1.375285848E9</v>
      </c>
      <c r="F19" s="14" t="s">
        <v>73</v>
      </c>
      <c r="G19" s="14" t="s">
        <v>47</v>
      </c>
    </row>
    <row r="20" ht="16.5" customHeight="1">
      <c r="A20" s="23">
        <v>17.0</v>
      </c>
      <c r="B20" s="24" t="s">
        <v>48</v>
      </c>
      <c r="C20" s="41" t="s">
        <v>71</v>
      </c>
      <c r="D20" s="41" t="s">
        <v>71</v>
      </c>
      <c r="E20" s="25">
        <v>1.375317016E9</v>
      </c>
      <c r="F20" s="26" t="s">
        <v>73</v>
      </c>
      <c r="G20" s="26" t="s">
        <v>49</v>
      </c>
    </row>
    <row r="21" ht="16.5" customHeight="1">
      <c r="F21" s="27"/>
    </row>
    <row r="22" ht="16.5" customHeight="1">
      <c r="F22" s="27"/>
    </row>
    <row r="23" ht="16.5" customHeight="1">
      <c r="F23" s="27"/>
    </row>
    <row r="24" ht="16.5" customHeight="1">
      <c r="F24" s="27"/>
    </row>
    <row r="25" ht="16.5" customHeight="1">
      <c r="F25" s="27"/>
    </row>
    <row r="26" ht="16.5" customHeight="1">
      <c r="F26" s="27"/>
    </row>
    <row r="27" ht="16.5" customHeight="1">
      <c r="F27" s="27"/>
    </row>
    <row r="28" ht="16.5" customHeight="1">
      <c r="F28" s="27"/>
    </row>
    <row r="29" ht="16.5" customHeight="1">
      <c r="F29" s="27"/>
    </row>
    <row r="30" ht="16.5" customHeight="1">
      <c r="F30" s="27"/>
    </row>
    <row r="31" ht="16.5" customHeight="1">
      <c r="F31" s="27"/>
    </row>
    <row r="32" ht="16.5" customHeight="1">
      <c r="F32" s="27"/>
    </row>
    <row r="33" ht="16.5" customHeight="1">
      <c r="F33" s="27"/>
    </row>
    <row r="34" ht="16.5" customHeight="1">
      <c r="F34" s="27"/>
    </row>
    <row r="35" ht="16.5" customHeight="1">
      <c r="F35" s="27"/>
    </row>
    <row r="36" ht="16.5" customHeight="1">
      <c r="F36" s="27"/>
    </row>
    <row r="37" ht="16.5" customHeight="1">
      <c r="F37" s="27"/>
    </row>
    <row r="38" ht="16.5" customHeight="1">
      <c r="F38" s="27"/>
    </row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999988079071" right="0.699999988079071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88"/>
    <col customWidth="1" min="2" max="2" width="24.25"/>
    <col customWidth="1" min="3" max="4" width="15.5"/>
    <col customWidth="1" min="5" max="5" width="19.13"/>
    <col customWidth="1" min="6" max="6" width="15.5"/>
    <col customWidth="1" min="7" max="7" width="15.13"/>
    <col customWidth="1" min="8" max="26" width="7.88"/>
  </cols>
  <sheetData>
    <row r="1" ht="16.5" customHeight="1"/>
    <row r="2" ht="16.5" customHeight="1">
      <c r="A2" s="38" t="s">
        <v>74</v>
      </c>
      <c r="E2" s="3"/>
      <c r="G2" s="3"/>
    </row>
    <row r="3" ht="16.5" customHeight="1">
      <c r="A3" s="4" t="s">
        <v>1</v>
      </c>
      <c r="B3" s="5" t="s">
        <v>2</v>
      </c>
      <c r="C3" s="6" t="s">
        <v>3</v>
      </c>
      <c r="D3" s="6" t="s">
        <v>4</v>
      </c>
      <c r="E3" s="4" t="s">
        <v>5</v>
      </c>
      <c r="F3" s="4" t="s">
        <v>6</v>
      </c>
      <c r="G3" s="4" t="s">
        <v>7</v>
      </c>
    </row>
    <row r="4" ht="16.5" customHeight="1">
      <c r="A4" s="7">
        <v>1.0</v>
      </c>
      <c r="B4" s="8" t="s">
        <v>8</v>
      </c>
      <c r="C4" s="8">
        <v>0.017</v>
      </c>
      <c r="D4" s="8">
        <v>4.896</v>
      </c>
      <c r="E4" s="9">
        <v>39568.0</v>
      </c>
      <c r="F4" s="10" t="s">
        <v>58</v>
      </c>
      <c r="G4" s="10" t="s">
        <v>10</v>
      </c>
    </row>
    <row r="5" ht="16.5" customHeight="1">
      <c r="A5" s="11">
        <v>2.0</v>
      </c>
      <c r="B5" s="12" t="s">
        <v>11</v>
      </c>
      <c r="C5" s="12">
        <v>0.019</v>
      </c>
      <c r="D5" s="12">
        <v>6.027</v>
      </c>
      <c r="E5" s="13">
        <v>486432.0</v>
      </c>
      <c r="F5" s="14" t="s">
        <v>59</v>
      </c>
      <c r="G5" s="14" t="s">
        <v>10</v>
      </c>
    </row>
    <row r="6" ht="16.5" customHeight="1">
      <c r="A6" s="15">
        <v>3.0</v>
      </c>
      <c r="B6" s="16" t="s">
        <v>13</v>
      </c>
      <c r="C6" s="16">
        <v>0.02</v>
      </c>
      <c r="D6" s="16">
        <v>7.133</v>
      </c>
      <c r="E6" s="17">
        <v>496888.0</v>
      </c>
      <c r="F6" s="18" t="s">
        <v>60</v>
      </c>
      <c r="G6" s="18" t="s">
        <v>15</v>
      </c>
    </row>
    <row r="7" ht="16.5" customHeight="1">
      <c r="A7" s="19">
        <v>4.0</v>
      </c>
      <c r="B7" s="20" t="s">
        <v>16</v>
      </c>
      <c r="C7" s="20">
        <v>0.021</v>
      </c>
      <c r="D7" s="20">
        <v>7.316</v>
      </c>
      <c r="E7" s="21">
        <v>1387544.0</v>
      </c>
      <c r="F7" s="22" t="s">
        <v>61</v>
      </c>
      <c r="G7" s="22" t="s">
        <v>18</v>
      </c>
    </row>
    <row r="8" ht="16.5" customHeight="1">
      <c r="A8" s="11">
        <v>5.0</v>
      </c>
      <c r="B8" s="12" t="s">
        <v>19</v>
      </c>
      <c r="C8" s="12">
        <v>0.025</v>
      </c>
      <c r="D8" s="12">
        <v>7.675</v>
      </c>
      <c r="E8" s="13">
        <v>3164336.0</v>
      </c>
      <c r="F8" s="14" t="s">
        <v>62</v>
      </c>
      <c r="G8" s="14" t="s">
        <v>18</v>
      </c>
    </row>
    <row r="9" ht="16.5" customHeight="1">
      <c r="A9" s="15">
        <v>6.0</v>
      </c>
      <c r="B9" s="16" t="s">
        <v>21</v>
      </c>
      <c r="C9" s="16">
        <v>0.027000000000000003</v>
      </c>
      <c r="D9" s="16">
        <v>7.929</v>
      </c>
      <c r="E9" s="17">
        <v>3179080.0</v>
      </c>
      <c r="F9" s="18" t="s">
        <v>63</v>
      </c>
      <c r="G9" s="18" t="s">
        <v>23</v>
      </c>
    </row>
    <row r="10" ht="16.5" customHeight="1">
      <c r="A10" s="19">
        <v>7.0</v>
      </c>
      <c r="B10" s="20" t="s">
        <v>24</v>
      </c>
      <c r="C10" s="20">
        <v>0.032</v>
      </c>
      <c r="D10" s="20">
        <v>8.047</v>
      </c>
      <c r="E10" s="21">
        <v>6725024.0</v>
      </c>
      <c r="F10" s="22" t="s">
        <v>64</v>
      </c>
      <c r="G10" s="22" t="s">
        <v>26</v>
      </c>
    </row>
    <row r="11" ht="16.5" customHeight="1">
      <c r="A11" s="11">
        <v>8.0</v>
      </c>
      <c r="B11" s="12" t="s">
        <v>27</v>
      </c>
      <c r="C11" s="12">
        <v>0.038</v>
      </c>
      <c r="D11" s="12">
        <v>8.283</v>
      </c>
      <c r="E11" s="13">
        <v>1.3812736E7</v>
      </c>
      <c r="F11" s="14" t="s">
        <v>65</v>
      </c>
      <c r="G11" s="14" t="s">
        <v>26</v>
      </c>
    </row>
    <row r="12" ht="16.5" customHeight="1">
      <c r="A12" s="11">
        <v>9.0</v>
      </c>
      <c r="B12" s="12" t="s">
        <v>29</v>
      </c>
      <c r="C12" s="12">
        <v>0.046</v>
      </c>
      <c r="D12" s="12">
        <v>8.368</v>
      </c>
      <c r="E12" s="13">
        <v>2.0899552E7</v>
      </c>
      <c r="F12" s="14" t="s">
        <v>66</v>
      </c>
      <c r="G12" s="14" t="s">
        <v>26</v>
      </c>
    </row>
    <row r="13" ht="16.5" customHeight="1">
      <c r="A13" s="15">
        <v>10.0</v>
      </c>
      <c r="B13" s="16" t="s">
        <v>31</v>
      </c>
      <c r="C13" s="16">
        <v>0.046</v>
      </c>
      <c r="D13" s="16">
        <v>8.474</v>
      </c>
      <c r="E13" s="17">
        <v>2.0914616E7</v>
      </c>
      <c r="F13" s="18" t="s">
        <v>66</v>
      </c>
      <c r="G13" s="18" t="s">
        <v>32</v>
      </c>
    </row>
    <row r="14" ht="16.5" customHeight="1">
      <c r="A14" s="19">
        <v>11.0</v>
      </c>
      <c r="B14" s="20" t="s">
        <v>33</v>
      </c>
      <c r="C14" s="20">
        <v>0.05700000000000001</v>
      </c>
      <c r="D14" s="20">
        <v>8.502</v>
      </c>
      <c r="E14" s="21">
        <v>3.508036E7</v>
      </c>
      <c r="F14" s="22" t="s">
        <v>67</v>
      </c>
      <c r="G14" s="22" t="s">
        <v>35</v>
      </c>
    </row>
    <row r="15" ht="16.5" customHeight="1">
      <c r="A15" s="11">
        <v>12.0</v>
      </c>
      <c r="B15" s="12" t="s">
        <v>36</v>
      </c>
      <c r="C15" s="12">
        <v>0.077</v>
      </c>
      <c r="D15" s="12">
        <v>8.504</v>
      </c>
      <c r="E15" s="13">
        <v>6.3407456E7</v>
      </c>
      <c r="F15" s="14" t="s">
        <v>68</v>
      </c>
      <c r="G15" s="14" t="s">
        <v>35</v>
      </c>
    </row>
    <row r="16" ht="16.5" customHeight="1">
      <c r="A16" s="11">
        <v>13.0</v>
      </c>
      <c r="B16" s="12" t="s">
        <v>38</v>
      </c>
      <c r="C16" s="12">
        <v>0.096</v>
      </c>
      <c r="D16" s="12">
        <v>8.612</v>
      </c>
      <c r="E16" s="13">
        <v>9.173052E7</v>
      </c>
      <c r="F16" s="14" t="s">
        <v>69</v>
      </c>
      <c r="G16" s="14" t="s">
        <v>35</v>
      </c>
    </row>
    <row r="17" ht="16.5" customHeight="1">
      <c r="A17" s="15">
        <v>14.0</v>
      </c>
      <c r="B17" s="16" t="s">
        <v>40</v>
      </c>
      <c r="C17" s="16">
        <v>0.096</v>
      </c>
      <c r="D17" s="16">
        <v>8.682</v>
      </c>
      <c r="E17" s="17">
        <v>9.1754536E7</v>
      </c>
      <c r="F17" s="18" t="s">
        <v>70</v>
      </c>
      <c r="G17" s="18" t="s">
        <v>41</v>
      </c>
    </row>
    <row r="18" ht="16.5" customHeight="1">
      <c r="A18" s="19">
        <v>15.0</v>
      </c>
      <c r="B18" s="20" t="s">
        <v>42</v>
      </c>
      <c r="C18" s="39" t="s">
        <v>71</v>
      </c>
      <c r="D18" s="39" t="s">
        <v>71</v>
      </c>
      <c r="E18" s="21">
        <v>1.324936192E9</v>
      </c>
      <c r="F18" s="22" t="s">
        <v>72</v>
      </c>
      <c r="G18" s="22" t="s">
        <v>44</v>
      </c>
    </row>
    <row r="19" ht="16.5" customHeight="1">
      <c r="A19" s="11">
        <v>16.0</v>
      </c>
      <c r="B19" s="12" t="s">
        <v>45</v>
      </c>
      <c r="C19" s="40" t="s">
        <v>71</v>
      </c>
      <c r="D19" s="40" t="s">
        <v>71</v>
      </c>
      <c r="E19" s="13">
        <v>1.375285848E9</v>
      </c>
      <c r="F19" s="14" t="s">
        <v>73</v>
      </c>
      <c r="G19" s="14" t="s">
        <v>47</v>
      </c>
    </row>
    <row r="20" ht="16.5" customHeight="1">
      <c r="A20" s="23">
        <v>17.0</v>
      </c>
      <c r="B20" s="24" t="s">
        <v>48</v>
      </c>
      <c r="C20" s="41" t="s">
        <v>71</v>
      </c>
      <c r="D20" s="41" t="s">
        <v>71</v>
      </c>
      <c r="E20" s="25">
        <v>1.375317016E9</v>
      </c>
      <c r="F20" s="26" t="s">
        <v>73</v>
      </c>
      <c r="G20" s="26" t="s">
        <v>49</v>
      </c>
    </row>
    <row r="21" ht="16.5" customHeight="1">
      <c r="F21" s="27"/>
    </row>
    <row r="22" ht="16.5" customHeight="1">
      <c r="F22" s="27"/>
    </row>
    <row r="23" ht="16.5" customHeight="1">
      <c r="F23" s="27"/>
    </row>
    <row r="24" ht="16.5" customHeight="1">
      <c r="F24" s="27"/>
    </row>
    <row r="25" ht="16.5" customHeight="1">
      <c r="F25" s="27"/>
    </row>
    <row r="26" ht="16.5" customHeight="1">
      <c r="F26" s="27"/>
    </row>
    <row r="27" ht="16.5" customHeight="1">
      <c r="F27" s="27"/>
    </row>
    <row r="28" ht="16.5" customHeight="1">
      <c r="F28" s="27"/>
    </row>
    <row r="29" ht="16.5" customHeight="1">
      <c r="F29" s="27"/>
    </row>
    <row r="30" ht="16.5" customHeight="1">
      <c r="F30" s="27"/>
    </row>
    <row r="31" ht="16.5" customHeight="1">
      <c r="F31" s="27"/>
    </row>
    <row r="32" ht="16.5" customHeight="1">
      <c r="F32" s="27"/>
    </row>
    <row r="33" ht="16.5" customHeight="1">
      <c r="F33" s="27"/>
    </row>
    <row r="34" ht="16.5" customHeight="1">
      <c r="F34" s="27"/>
    </row>
    <row r="35" ht="16.5" customHeight="1">
      <c r="F35" s="27"/>
    </row>
    <row r="36" ht="16.5" customHeight="1">
      <c r="F36" s="27"/>
    </row>
    <row r="37" ht="16.5" customHeight="1">
      <c r="F37" s="27"/>
    </row>
    <row r="38" ht="16.5" customHeight="1">
      <c r="F38" s="27"/>
    </row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autoFilter ref="$A$3:$G$20">
    <sortState ref="A3:G20">
      <sortCondition ref="A3:A20"/>
    </sortState>
  </autoFilter>
  <printOptions/>
  <pageMargins bottom="0.75" footer="0.0" header="0.0" left="0.699999988079071" right="0.699999988079071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2020-02-13T09:10:18Z</dcterms:created>
  <dc:creator>urse</dc:creator>
</cp:coreProperties>
</file>