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ownloads/실습코드_ppt/yogurt/"/>
    </mc:Choice>
  </mc:AlternateContent>
  <xr:revisionPtr revIDLastSave="0" documentId="13_ncr:1_{BBF875DE-3341-874D-BF10-37CF9AB98DF6}" xr6:coauthVersionLast="47" xr6:coauthVersionMax="47" xr10:uidLastSave="{00000000-0000-0000-0000-000000000000}"/>
  <bookViews>
    <workbookView xWindow="4800" yWindow="2400" windowWidth="28800" windowHeight="18000" xr2:uid="{47604830-79CB-2247-8DE3-7F30AD1C7F01}"/>
  </bookViews>
  <sheets>
    <sheet name="요거튼 판매량 예측 실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7" i="1" l="1"/>
  <c r="H88" i="1"/>
  <c r="H89" i="1"/>
  <c r="H90" i="1"/>
  <c r="H91" i="1"/>
  <c r="H92" i="1"/>
  <c r="H93" i="1"/>
  <c r="H85" i="1" s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86" i="1"/>
  <c r="L85" i="1"/>
  <c r="J8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E86" i="1"/>
  <c r="F86" i="1"/>
  <c r="J82" i="1"/>
  <c r="J86" i="1"/>
  <c r="I86" i="1" l="1"/>
  <c r="C86" i="1"/>
  <c r="D86" i="1"/>
  <c r="K86" i="1"/>
  <c r="M86" i="1"/>
  <c r="W86" i="1"/>
  <c r="E87" i="1"/>
  <c r="F87" i="1"/>
  <c r="I87" i="1"/>
  <c r="M87" i="1"/>
  <c r="W87" i="1"/>
  <c r="E88" i="1"/>
  <c r="F88" i="1"/>
  <c r="C88" i="1"/>
  <c r="I88" i="1"/>
  <c r="M88" i="1"/>
  <c r="W88" i="1"/>
  <c r="E89" i="1"/>
  <c r="F89" i="1"/>
  <c r="I89" i="1"/>
  <c r="M89" i="1"/>
  <c r="W89" i="1"/>
  <c r="C90" i="1"/>
  <c r="E90" i="1"/>
  <c r="F90" i="1"/>
  <c r="I90" i="1"/>
  <c r="M90" i="1"/>
  <c r="W90" i="1"/>
  <c r="E91" i="1"/>
  <c r="F91" i="1"/>
  <c r="C91" i="1"/>
  <c r="M91" i="1"/>
  <c r="W91" i="1"/>
  <c r="E92" i="1"/>
  <c r="F92" i="1"/>
  <c r="C92" i="1"/>
  <c r="I92" i="1"/>
  <c r="M92" i="1"/>
  <c r="W92" i="1"/>
  <c r="E93" i="1"/>
  <c r="F93" i="1"/>
  <c r="C93" i="1"/>
  <c r="M93" i="1"/>
  <c r="W93" i="1"/>
  <c r="E94" i="1"/>
  <c r="F94" i="1"/>
  <c r="I94" i="1"/>
  <c r="M94" i="1"/>
  <c r="W94" i="1"/>
  <c r="C95" i="1"/>
  <c r="E95" i="1"/>
  <c r="F95" i="1"/>
  <c r="I95" i="1"/>
  <c r="M95" i="1"/>
  <c r="W95" i="1"/>
  <c r="E96" i="1"/>
  <c r="F96" i="1"/>
  <c r="C96" i="1"/>
  <c r="I96" i="1"/>
  <c r="M96" i="1"/>
  <c r="W96" i="1"/>
  <c r="C97" i="1"/>
  <c r="E97" i="1"/>
  <c r="F97" i="1"/>
  <c r="I97" i="1"/>
  <c r="M97" i="1"/>
  <c r="W97" i="1"/>
  <c r="E98" i="1"/>
  <c r="F98" i="1"/>
  <c r="C98" i="1"/>
  <c r="I98" i="1"/>
  <c r="M98" i="1"/>
  <c r="W98" i="1"/>
  <c r="E99" i="1"/>
  <c r="F99" i="1"/>
  <c r="C99" i="1"/>
  <c r="M99" i="1"/>
  <c r="W99" i="1"/>
  <c r="C100" i="1"/>
  <c r="E100" i="1"/>
  <c r="F100" i="1"/>
  <c r="I100" i="1"/>
  <c r="M100" i="1"/>
  <c r="W100" i="1"/>
  <c r="E101" i="1"/>
  <c r="F101" i="1"/>
  <c r="C101" i="1"/>
  <c r="I101" i="1"/>
  <c r="M101" i="1"/>
  <c r="W101" i="1"/>
  <c r="E102" i="1"/>
  <c r="F102" i="1"/>
  <c r="I102" i="1"/>
  <c r="M102" i="1"/>
  <c r="W102" i="1"/>
  <c r="C103" i="1"/>
  <c r="E103" i="1"/>
  <c r="F103" i="1"/>
  <c r="I103" i="1"/>
  <c r="M103" i="1"/>
  <c r="W103" i="1"/>
  <c r="E104" i="1"/>
  <c r="F104" i="1"/>
  <c r="C104" i="1"/>
  <c r="M104" i="1"/>
  <c r="W104" i="1"/>
  <c r="E105" i="1"/>
  <c r="F105" i="1"/>
  <c r="C105" i="1"/>
  <c r="I105" i="1"/>
  <c r="M105" i="1"/>
  <c r="W105" i="1"/>
  <c r="E106" i="1"/>
  <c r="F106" i="1"/>
  <c r="C106" i="1"/>
  <c r="I106" i="1"/>
  <c r="M106" i="1"/>
  <c r="W106" i="1"/>
  <c r="E107" i="1"/>
  <c r="F107" i="1"/>
  <c r="H107" i="1"/>
  <c r="C107" i="1" s="1"/>
  <c r="I107" i="1"/>
  <c r="M107" i="1"/>
  <c r="W107" i="1"/>
  <c r="C108" i="1"/>
  <c r="E108" i="1"/>
  <c r="F108" i="1"/>
  <c r="H108" i="1"/>
  <c r="I108" i="1"/>
  <c r="M108" i="1"/>
  <c r="W108" i="1"/>
  <c r="E109" i="1"/>
  <c r="F109" i="1"/>
  <c r="H109" i="1"/>
  <c r="C109" i="1" s="1"/>
  <c r="I109" i="1"/>
  <c r="M109" i="1"/>
  <c r="W109" i="1"/>
  <c r="X103" i="1"/>
  <c r="X93" i="1"/>
  <c r="J100" i="1"/>
  <c r="J103" i="1"/>
  <c r="X89" i="1"/>
  <c r="X100" i="1"/>
  <c r="J107" i="1"/>
  <c r="J97" i="1"/>
  <c r="X104" i="1"/>
  <c r="J104" i="1"/>
  <c r="X90" i="1"/>
  <c r="X101" i="1"/>
  <c r="J108" i="1"/>
  <c r="X86" i="1"/>
  <c r="X97" i="1"/>
  <c r="X108" i="1"/>
  <c r="J105" i="1"/>
  <c r="J90" i="1"/>
  <c r="X109" i="1"/>
  <c r="X105" i="1"/>
  <c r="J98" i="1"/>
  <c r="J89" i="1"/>
  <c r="X99" i="1"/>
  <c r="X107" i="1"/>
  <c r="J94" i="1"/>
  <c r="J88" i="1"/>
  <c r="J101" i="1"/>
  <c r="X87" i="1"/>
  <c r="J87" i="1"/>
  <c r="J102" i="1"/>
  <c r="X106" i="1"/>
  <c r="X92" i="1"/>
  <c r="J99" i="1"/>
  <c r="X96" i="1"/>
  <c r="J93" i="1"/>
  <c r="X98" i="1"/>
  <c r="X94" i="1"/>
  <c r="X88" i="1"/>
  <c r="J109" i="1"/>
  <c r="J95" i="1"/>
  <c r="J106" i="1"/>
  <c r="J91" i="1"/>
  <c r="X91" i="1"/>
  <c r="X95" i="1"/>
  <c r="J92" i="1"/>
  <c r="X102" i="1"/>
  <c r="J96" i="1"/>
  <c r="I93" i="1" l="1"/>
  <c r="C87" i="1"/>
  <c r="I99" i="1"/>
  <c r="I104" i="1"/>
  <c r="I91" i="1"/>
  <c r="C89" i="1"/>
  <c r="I85" i="1" a="1"/>
  <c r="I85" i="1" s="1"/>
  <c r="K104" i="1"/>
  <c r="D104" i="1"/>
  <c r="K96" i="1"/>
  <c r="D96" i="1"/>
  <c r="D109" i="1"/>
  <c r="K109" i="1"/>
  <c r="D101" i="1"/>
  <c r="K101" i="1"/>
  <c r="D93" i="1"/>
  <c r="K93" i="1"/>
  <c r="D106" i="1"/>
  <c r="K106" i="1"/>
  <c r="D98" i="1"/>
  <c r="K98" i="1"/>
  <c r="D90" i="1"/>
  <c r="K90" i="1"/>
  <c r="K103" i="1"/>
  <c r="D103" i="1"/>
  <c r="K95" i="1"/>
  <c r="D95" i="1"/>
  <c r="K87" i="1"/>
  <c r="D87" i="1"/>
  <c r="K88" i="1"/>
  <c r="D88" i="1"/>
  <c r="K108" i="1"/>
  <c r="D108" i="1"/>
  <c r="K100" i="1"/>
  <c r="D100" i="1"/>
  <c r="K92" i="1"/>
  <c r="D92" i="1"/>
  <c r="K105" i="1"/>
  <c r="D105" i="1"/>
  <c r="K97" i="1"/>
  <c r="D97" i="1"/>
  <c r="K89" i="1"/>
  <c r="D89" i="1"/>
  <c r="K102" i="1"/>
  <c r="D102" i="1"/>
  <c r="K94" i="1"/>
  <c r="D94" i="1"/>
  <c r="K107" i="1"/>
  <c r="D107" i="1"/>
  <c r="K99" i="1"/>
  <c r="D99" i="1"/>
  <c r="K91" i="1"/>
  <c r="D91" i="1"/>
  <c r="C102" i="1"/>
  <c r="C94" i="1"/>
  <c r="M85" i="1" a="1"/>
  <c r="M85" i="1" s="1"/>
  <c r="K85" i="1" l="1" a="1"/>
  <c r="K8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<sst xmlns="http://schemas.openxmlformats.org/spreadsheetml/2006/main" count="27" uniqueCount="19">
  <si>
    <t>ETS</t>
    <phoneticPr fontId="2" type="noConversion"/>
  </si>
  <si>
    <t>AVG</t>
    <phoneticPr fontId="2" type="noConversion"/>
  </si>
  <si>
    <t>ARIMA</t>
    <phoneticPr fontId="2" type="noConversion"/>
  </si>
  <si>
    <t>O</t>
  </si>
  <si>
    <t>MAE</t>
    <phoneticPr fontId="2" type="noConversion"/>
  </si>
  <si>
    <t>Avg.</t>
    <phoneticPr fontId="2" type="noConversion"/>
  </si>
  <si>
    <t>단순평균</t>
    <phoneticPr fontId="2" type="noConversion"/>
  </si>
  <si>
    <t>3. Machine Learning</t>
    <phoneticPr fontId="2" type="noConversion"/>
  </si>
  <si>
    <t>2B. Forecast.ETS</t>
    <phoneticPr fontId="2" type="noConversion"/>
  </si>
  <si>
    <t>1. 단순평균</t>
    <phoneticPr fontId="2" type="noConversion"/>
  </si>
  <si>
    <t>표시</t>
    <phoneticPr fontId="2" type="noConversion"/>
  </si>
  <si>
    <t>항목</t>
    <phoneticPr fontId="2" type="noConversion"/>
  </si>
  <si>
    <t>절대평균오차</t>
    <phoneticPr fontId="2" type="noConversion"/>
  </si>
  <si>
    <t>2A. 계절성 예측</t>
    <phoneticPr fontId="2" type="noConversion"/>
  </si>
  <si>
    <t>Actual</t>
    <phoneticPr fontId="2" type="noConversion"/>
  </si>
  <si>
    <t>SA</t>
    <phoneticPr fontId="2" type="noConversion"/>
  </si>
  <si>
    <t>Level</t>
    <phoneticPr fontId="2" type="noConversion"/>
  </si>
  <si>
    <t>Date</t>
  </si>
  <si>
    <t>LSTM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</si>
</sst>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4659260841701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0" fontId="0" fillId="2" borderId="1" xfId="0" applyNumberFormat="1" applyFill="1" applyBorder="1" applyAlignment="1">
      <alignment horizontal="right" vertical="center"/>
    </xf>
    <xf numFmtId="0" fontId="1" fillId="2" borderId="0" xfId="0" applyFont="1" applyFill="1">
      <alignment vertical="center"/>
    </xf>
    <xf numFmtId="0" fontId="0" fillId="2" borderId="2" xfId="0" applyFill="1" applyBorder="1" applyAlignment="1">
      <alignment horizontal="right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10" fontId="0" fillId="2" borderId="3" xfId="0" applyNumberFormat="1" applyFill="1" applyBorder="1" applyAlignment="1">
      <alignment horizontal="right" vertical="center"/>
    </xf>
    <xf numFmtId="10" fontId="0" fillId="0" borderId="3" xfId="0" applyNumberForma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14" fontId="0" fillId="4" borderId="0" xfId="0" applyNumberFormat="1" applyFill="1">
      <alignment vertical="center"/>
    </xf>
    <xf numFmtId="10" fontId="0" fillId="0" borderId="4" xfId="0" applyNumberFormat="1" applyBorder="1" applyAlignment="1">
      <alignment horizontal="right" vertical="center"/>
    </xf>
    <xf numFmtId="10" fontId="0" fillId="0" borderId="5" xfId="0" applyNumberFormat="1" applyBorder="1" applyAlignment="1">
      <alignment horizontal="right" vertical="center"/>
    </xf>
    <xf numFmtId="0" fontId="7" fillId="3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0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0" fontId="0" fillId="0" borderId="9" xfId="0" applyNumberFormat="1" applyBorder="1" applyAlignment="1">
      <alignment horizontal="right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'요거튼 판매량 예측 실습'!$C$1</c:f>
              <c:strCache>
                <c:ptCount val="1"/>
                <c:pt idx="0">
                  <c:v>SA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'요거튼 판매량 예측 실습'!$A$2:$A$107</c:f>
              <c:numCache>
                <c:formatCode>m/d/yy</c:formatCode>
                <c:ptCount val="10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</c:numCache>
            </c:numRef>
          </c:cat>
          <c:val>
            <c:numRef>
              <c:f>'요거튼 판매량 예측 실습'!$C$2:$C$109</c:f>
              <c:numCache>
                <c:formatCode>General</c:formatCode>
                <c:ptCount val="108"/>
                <c:pt idx="83">
                  <c:v>48</c:v>
                </c:pt>
                <c:pt idx="84">
                  <c:v>55.285714285714285</c:v>
                </c:pt>
                <c:pt idx="85">
                  <c:v>57.142857142857146</c:v>
                </c:pt>
                <c:pt idx="86">
                  <c:v>61.142857142857146</c:v>
                </c:pt>
                <c:pt idx="87">
                  <c:v>55.714285714285715</c:v>
                </c:pt>
                <c:pt idx="88">
                  <c:v>60.428571428571431</c:v>
                </c:pt>
                <c:pt idx="89">
                  <c:v>45.428571428571431</c:v>
                </c:pt>
                <c:pt idx="90">
                  <c:v>35.142857142857146</c:v>
                </c:pt>
                <c:pt idx="91">
                  <c:v>34</c:v>
                </c:pt>
                <c:pt idx="92">
                  <c:v>33.142857142857146</c:v>
                </c:pt>
                <c:pt idx="93">
                  <c:v>41.714285714285715</c:v>
                </c:pt>
                <c:pt idx="94">
                  <c:v>49.857142857142854</c:v>
                </c:pt>
                <c:pt idx="95">
                  <c:v>50.285714285714285</c:v>
                </c:pt>
                <c:pt idx="96">
                  <c:v>54.571428571428569</c:v>
                </c:pt>
                <c:pt idx="97">
                  <c:v>56.857142857142854</c:v>
                </c:pt>
                <c:pt idx="98">
                  <c:v>60.428571428571431</c:v>
                </c:pt>
                <c:pt idx="99">
                  <c:v>56.571428571428569</c:v>
                </c:pt>
                <c:pt idx="100">
                  <c:v>60.857142857142854</c:v>
                </c:pt>
                <c:pt idx="101">
                  <c:v>44</c:v>
                </c:pt>
                <c:pt idx="102">
                  <c:v>35</c:v>
                </c:pt>
                <c:pt idx="103">
                  <c:v>32.571428571428569</c:v>
                </c:pt>
                <c:pt idx="104">
                  <c:v>33.857142857142854</c:v>
                </c:pt>
                <c:pt idx="105">
                  <c:v>41.166666666666664</c:v>
                </c:pt>
                <c:pt idx="106">
                  <c:v>46</c:v>
                </c:pt>
                <c:pt idx="107">
                  <c:v>48.166666666666664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0-8346-979A-2E5D6871FD57}"/>
            </c:ext>
          </c:extLst>
        </c:ser>
        <c:ser>
          <c:idx val="1"/>
          <c:order val="1"/>
          <c:tx>
            <c:strRef>
              <c:f>'요거튼 판매량 예측 실습'!$D$1</c:f>
              <c:strCache>
                <c:ptCount val="1"/>
                <c:pt idx="0">
                  <c:v>ETS</c:v>
                </c:pt>
              </c:strCache>
            </c:strRef>
          </c:tx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'요거튼 판매량 예측 실습'!$A$2:$A$107</c:f>
              <c:numCache>
                <c:formatCode>m/d/yy</c:formatCode>
                <c:ptCount val="10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</c:numCache>
            </c:numRef>
          </c:cat>
          <c:val>
            <c:numRef>
              <c:f>'요거튼 판매량 예측 실습'!$D$2:$D$109</c:f>
              <c:numCache>
                <c:formatCode>General</c:formatCode>
                <c:ptCount val="108"/>
                <c:pt idx="83">
                  <c:v>48</c:v>
                </c:pt>
                <c:pt idx="84">
                  <c:v>52.626015329281124</c:v>
                </c:pt>
                <c:pt idx="85">
                  <c:v>54.518852784352532</c:v>
                </c:pt>
                <c:pt idx="86">
                  <c:v>56.45433041891922</c:v>
                </c:pt>
                <c:pt idx="87">
                  <c:v>52.957200930134952</c:v>
                </c:pt>
                <c:pt idx="88">
                  <c:v>61.904128079881509</c:v>
                </c:pt>
                <c:pt idx="89">
                  <c:v>44.278219053870181</c:v>
                </c:pt>
                <c:pt idx="90">
                  <c:v>30.916594896885744</c:v>
                </c:pt>
                <c:pt idx="91">
                  <c:v>28.41504294585409</c:v>
                </c:pt>
                <c:pt idx="92">
                  <c:v>29.472831377130419</c:v>
                </c:pt>
                <c:pt idx="93">
                  <c:v>40.376965677262106</c:v>
                </c:pt>
                <c:pt idx="94">
                  <c:v>52.397421886219462</c:v>
                </c:pt>
                <c:pt idx="95">
                  <c:v>48.85151277522192</c:v>
                </c:pt>
                <c:pt idx="96">
                  <c:v>52.018162083069882</c:v>
                </c:pt>
                <c:pt idx="97">
                  <c:v>53.91099953814129</c:v>
                </c:pt>
                <c:pt idx="98">
                  <c:v>55.846477172707978</c:v>
                </c:pt>
                <c:pt idx="99">
                  <c:v>52.34934768392371</c:v>
                </c:pt>
                <c:pt idx="100">
                  <c:v>61.296274833670267</c:v>
                </c:pt>
                <c:pt idx="101">
                  <c:v>43.670365807658939</c:v>
                </c:pt>
                <c:pt idx="102">
                  <c:v>30.308741650674495</c:v>
                </c:pt>
                <c:pt idx="103">
                  <c:v>27.807189699642848</c:v>
                </c:pt>
                <c:pt idx="104">
                  <c:v>28.864978130919177</c:v>
                </c:pt>
                <c:pt idx="105">
                  <c:v>39.769112431050871</c:v>
                </c:pt>
                <c:pt idx="106">
                  <c:v>51.78956864000822</c:v>
                </c:pt>
                <c:pt idx="107">
                  <c:v>48.243659529010678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0-8346-979A-2E5D6871FD57}"/>
            </c:ext>
          </c:extLst>
        </c:ser>
        <c:ser>
          <c:idx val="2"/>
          <c:order val="2"/>
          <c:tx>
            <c:strRef>
              <c:f>'요거튼 판매량 예측 실습'!$E$1</c:f>
              <c:strCache>
                <c:ptCount val="1"/>
                <c:pt idx="0">
                  <c:v>ARIMA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'요거튼 판매량 예측 실습'!$A$2:$A$107</c:f>
              <c:numCache>
                <c:formatCode>m/d/yy</c:formatCode>
                <c:ptCount val="10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</c:numCache>
            </c:numRef>
          </c:cat>
          <c:val>
            <c:numRef>
              <c:f>'요거튼 판매량 예측 실습'!$E$2:$E$107</c:f>
              <c:numCache>
                <c:formatCode>General</c:formatCode>
                <c:ptCount val="106"/>
                <c:pt idx="83">
                  <c:v>48</c:v>
                </c:pt>
                <c:pt idx="84">
                  <c:v>53</c:v>
                </c:pt>
                <c:pt idx="85">
                  <c:v>51</c:v>
                </c:pt>
                <c:pt idx="86">
                  <c:v>55</c:v>
                </c:pt>
                <c:pt idx="87">
                  <c:v>59</c:v>
                </c:pt>
                <c:pt idx="88">
                  <c:v>57</c:v>
                </c:pt>
                <c:pt idx="89">
                  <c:v>40</c:v>
                </c:pt>
                <c:pt idx="90">
                  <c:v>32</c:v>
                </c:pt>
                <c:pt idx="91">
                  <c:v>28</c:v>
                </c:pt>
                <c:pt idx="92">
                  <c:v>35</c:v>
                </c:pt>
                <c:pt idx="93">
                  <c:v>44</c:v>
                </c:pt>
                <c:pt idx="94">
                  <c:v>47</c:v>
                </c:pt>
                <c:pt idx="95">
                  <c:v>49</c:v>
                </c:pt>
                <c:pt idx="96">
                  <c:v>52</c:v>
                </c:pt>
                <c:pt idx="97">
                  <c:v>51</c:v>
                </c:pt>
                <c:pt idx="98">
                  <c:v>52</c:v>
                </c:pt>
                <c:pt idx="99">
                  <c:v>55</c:v>
                </c:pt>
                <c:pt idx="100">
                  <c:v>60</c:v>
                </c:pt>
                <c:pt idx="101">
                  <c:v>40</c:v>
                </c:pt>
                <c:pt idx="102">
                  <c:v>33</c:v>
                </c:pt>
                <c:pt idx="103">
                  <c:v>27</c:v>
                </c:pt>
                <c:pt idx="104">
                  <c:v>26</c:v>
                </c:pt>
                <c:pt idx="10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0-8346-979A-2E5D6871FD57}"/>
            </c:ext>
          </c:extLst>
        </c:ser>
        <c:ser>
          <c:idx val="3"/>
          <c:order val="3"/>
          <c:tx>
            <c:strRef>
              <c:f>'요거튼 판매량 예측 실습'!$F$1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'요거튼 판매량 예측 실습'!$A$2:$A$107</c:f>
              <c:numCache>
                <c:formatCode>m/d/yy</c:formatCode>
                <c:ptCount val="106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</c:numCache>
            </c:numRef>
          </c:cat>
          <c:val>
            <c:numRef>
              <c:f>'요거튼 판매량 예측 실습'!$F$2:$F$109</c:f>
              <c:numCache>
                <c:formatCode>General</c:formatCode>
                <c:ptCount val="108"/>
                <c:pt idx="0">
                  <c:v>57</c:v>
                </c:pt>
                <c:pt idx="1">
                  <c:v>49</c:v>
                </c:pt>
                <c:pt idx="2">
                  <c:v>64</c:v>
                </c:pt>
                <c:pt idx="3">
                  <c:v>51</c:v>
                </c:pt>
                <c:pt idx="4">
                  <c:v>59</c:v>
                </c:pt>
                <c:pt idx="5">
                  <c:v>52</c:v>
                </c:pt>
                <c:pt idx="6">
                  <c:v>36</c:v>
                </c:pt>
                <c:pt idx="7">
                  <c:v>36</c:v>
                </c:pt>
                <c:pt idx="8">
                  <c:v>32</c:v>
                </c:pt>
                <c:pt idx="9">
                  <c:v>45</c:v>
                </c:pt>
                <c:pt idx="10">
                  <c:v>73</c:v>
                </c:pt>
                <c:pt idx="11">
                  <c:v>63</c:v>
                </c:pt>
                <c:pt idx="12">
                  <c:v>45</c:v>
                </c:pt>
                <c:pt idx="13">
                  <c:v>72</c:v>
                </c:pt>
                <c:pt idx="14">
                  <c:v>65</c:v>
                </c:pt>
                <c:pt idx="15">
                  <c:v>59</c:v>
                </c:pt>
                <c:pt idx="16">
                  <c:v>75</c:v>
                </c:pt>
                <c:pt idx="17">
                  <c:v>49</c:v>
                </c:pt>
                <c:pt idx="18">
                  <c:v>34</c:v>
                </c:pt>
                <c:pt idx="19">
                  <c:v>32</c:v>
                </c:pt>
                <c:pt idx="20">
                  <c:v>33</c:v>
                </c:pt>
                <c:pt idx="21">
                  <c:v>46</c:v>
                </c:pt>
                <c:pt idx="22">
                  <c:v>46</c:v>
                </c:pt>
                <c:pt idx="23">
                  <c:v>50</c:v>
                </c:pt>
                <c:pt idx="24">
                  <c:v>57</c:v>
                </c:pt>
                <c:pt idx="25">
                  <c:v>51</c:v>
                </c:pt>
                <c:pt idx="26">
                  <c:v>51</c:v>
                </c:pt>
                <c:pt idx="27">
                  <c:v>54</c:v>
                </c:pt>
                <c:pt idx="28">
                  <c:v>58</c:v>
                </c:pt>
                <c:pt idx="29">
                  <c:v>41</c:v>
                </c:pt>
                <c:pt idx="30">
                  <c:v>33</c:v>
                </c:pt>
                <c:pt idx="31">
                  <c:v>27</c:v>
                </c:pt>
                <c:pt idx="32">
                  <c:v>33</c:v>
                </c:pt>
                <c:pt idx="33">
                  <c:v>40</c:v>
                </c:pt>
                <c:pt idx="34">
                  <c:v>48</c:v>
                </c:pt>
                <c:pt idx="35">
                  <c:v>43</c:v>
                </c:pt>
                <c:pt idx="36">
                  <c:v>64</c:v>
                </c:pt>
                <c:pt idx="37">
                  <c:v>49</c:v>
                </c:pt>
                <c:pt idx="38">
                  <c:v>62</c:v>
                </c:pt>
                <c:pt idx="39">
                  <c:v>54</c:v>
                </c:pt>
                <c:pt idx="40">
                  <c:v>60</c:v>
                </c:pt>
                <c:pt idx="41">
                  <c:v>46</c:v>
                </c:pt>
                <c:pt idx="42">
                  <c:v>38</c:v>
                </c:pt>
                <c:pt idx="43">
                  <c:v>40</c:v>
                </c:pt>
                <c:pt idx="44">
                  <c:v>33</c:v>
                </c:pt>
                <c:pt idx="45">
                  <c:v>36</c:v>
                </c:pt>
                <c:pt idx="46">
                  <c:v>46</c:v>
                </c:pt>
                <c:pt idx="47">
                  <c:v>54</c:v>
                </c:pt>
                <c:pt idx="48">
                  <c:v>62</c:v>
                </c:pt>
                <c:pt idx="49">
                  <c:v>57</c:v>
                </c:pt>
                <c:pt idx="50">
                  <c:v>58</c:v>
                </c:pt>
                <c:pt idx="51">
                  <c:v>58</c:v>
                </c:pt>
                <c:pt idx="52">
                  <c:v>67</c:v>
                </c:pt>
                <c:pt idx="53">
                  <c:v>45</c:v>
                </c:pt>
                <c:pt idx="54">
                  <c:v>41</c:v>
                </c:pt>
                <c:pt idx="55">
                  <c:v>32</c:v>
                </c:pt>
                <c:pt idx="56">
                  <c:v>34</c:v>
                </c:pt>
                <c:pt idx="57">
                  <c:v>38</c:v>
                </c:pt>
                <c:pt idx="58">
                  <c:v>47</c:v>
                </c:pt>
                <c:pt idx="59">
                  <c:v>44</c:v>
                </c:pt>
                <c:pt idx="60">
                  <c:v>52</c:v>
                </c:pt>
                <c:pt idx="61">
                  <c:v>75</c:v>
                </c:pt>
                <c:pt idx="62">
                  <c:v>68</c:v>
                </c:pt>
                <c:pt idx="63">
                  <c:v>47</c:v>
                </c:pt>
                <c:pt idx="64">
                  <c:v>50</c:v>
                </c:pt>
                <c:pt idx="65">
                  <c:v>43</c:v>
                </c:pt>
                <c:pt idx="66">
                  <c:v>34</c:v>
                </c:pt>
                <c:pt idx="67">
                  <c:v>37</c:v>
                </c:pt>
                <c:pt idx="68">
                  <c:v>30</c:v>
                </c:pt>
                <c:pt idx="69">
                  <c:v>48</c:v>
                </c:pt>
                <c:pt idx="70">
                  <c:v>36</c:v>
                </c:pt>
                <c:pt idx="71">
                  <c:v>50</c:v>
                </c:pt>
                <c:pt idx="72">
                  <c:v>50</c:v>
                </c:pt>
                <c:pt idx="73">
                  <c:v>47</c:v>
                </c:pt>
                <c:pt idx="74">
                  <c:v>60</c:v>
                </c:pt>
                <c:pt idx="75">
                  <c:v>67</c:v>
                </c:pt>
                <c:pt idx="76">
                  <c:v>54</c:v>
                </c:pt>
                <c:pt idx="77">
                  <c:v>42</c:v>
                </c:pt>
                <c:pt idx="78">
                  <c:v>30</c:v>
                </c:pt>
                <c:pt idx="79">
                  <c:v>34</c:v>
                </c:pt>
                <c:pt idx="80">
                  <c:v>37</c:v>
                </c:pt>
                <c:pt idx="81">
                  <c:v>39</c:v>
                </c:pt>
                <c:pt idx="82">
                  <c:v>53</c:v>
                </c:pt>
                <c:pt idx="83">
                  <c:v>48</c:v>
                </c:pt>
                <c:pt idx="84">
                  <c:v>52</c:v>
                </c:pt>
                <c:pt idx="85">
                  <c:v>47</c:v>
                </c:pt>
                <c:pt idx="86">
                  <c:v>59</c:v>
                </c:pt>
                <c:pt idx="87">
                  <c:v>57</c:v>
                </c:pt>
                <c:pt idx="88">
                  <c:v>62</c:v>
                </c:pt>
                <c:pt idx="89">
                  <c:v>42</c:v>
                </c:pt>
                <c:pt idx="90">
                  <c:v>35</c:v>
                </c:pt>
                <c:pt idx="91">
                  <c:v>26</c:v>
                </c:pt>
                <c:pt idx="92">
                  <c:v>37</c:v>
                </c:pt>
                <c:pt idx="93">
                  <c:v>33</c:v>
                </c:pt>
                <c:pt idx="94">
                  <c:v>48</c:v>
                </c:pt>
                <c:pt idx="95">
                  <c:v>47</c:v>
                </c:pt>
                <c:pt idx="96">
                  <c:v>50</c:v>
                </c:pt>
                <c:pt idx="97">
                  <c:v>52</c:v>
                </c:pt>
                <c:pt idx="98">
                  <c:v>49</c:v>
                </c:pt>
                <c:pt idx="99">
                  <c:v>56</c:v>
                </c:pt>
                <c:pt idx="100">
                  <c:v>43</c:v>
                </c:pt>
                <c:pt idx="101">
                  <c:v>38</c:v>
                </c:pt>
                <c:pt idx="102">
                  <c:v>28</c:v>
                </c:pt>
                <c:pt idx="103">
                  <c:v>24</c:v>
                </c:pt>
                <c:pt idx="104">
                  <c:v>24</c:v>
                </c:pt>
                <c:pt idx="105">
                  <c:v>33</c:v>
                </c:pt>
                <c:pt idx="106">
                  <c:v>56</c:v>
                </c:pt>
                <c:pt idx="10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0-8346-979A-2E5D6871F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084064"/>
        <c:axId val="1589068176"/>
      </c:lineChart>
      <c:dateAx>
        <c:axId val="1515084064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589068176"/>
        <c:crosses val="autoZero"/>
        <c:auto val="1"/>
        <c:lblOffset val="100"/>
        <c:baseTimeUnit val="months"/>
      </c:dateAx>
      <c:valAx>
        <c:axId val="15890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151508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97051</xdr:colOff>
      <xdr:row>85</xdr:row>
      <xdr:rowOff>135444</xdr:rowOff>
    </xdr:from>
    <xdr:to>
      <xdr:col>26</xdr:col>
      <xdr:colOff>520700</xdr:colOff>
      <xdr:row>109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77A4C41-3E7F-C549-957A-31F0CD2B5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503030</xdr:colOff>
      <xdr:row>87</xdr:row>
      <xdr:rowOff>163996</xdr:rowOff>
    </xdr:from>
    <xdr:to>
      <xdr:col>23</xdr:col>
      <xdr:colOff>503030</xdr:colOff>
      <xdr:row>102</xdr:row>
      <xdr:rowOff>1105</xdr:rowOff>
    </xdr:to>
    <xdr:cxnSp macro="">
      <xdr:nvCxnSpPr>
        <xdr:cNvPr id="3" name="직선 연결선 4">
          <a:extLst>
            <a:ext uri="{FF2B5EF4-FFF2-40B4-BE49-F238E27FC236}">
              <a16:creationId xmlns:a16="http://schemas.microsoft.com/office/drawing/2014/main" id="{E5199C49-A48A-5841-BD59-5C0AB35955C5}"/>
            </a:ext>
          </a:extLst>
        </xdr:cNvPr>
        <xdr:cNvCxnSpPr/>
      </xdr:nvCxnSpPr>
      <xdr:spPr>
        <a:xfrm>
          <a:off x="15984330" y="18947296"/>
          <a:ext cx="0" cy="3075609"/>
        </a:xfrm>
        <a:prstGeom prst="line">
          <a:avLst/>
        </a:prstGeom>
        <a:ln w="12700">
          <a:solidFill>
            <a:schemeClr val="tx1">
              <a:lumMod val="75000"/>
              <a:lumOff val="25000"/>
            </a:schemeClr>
          </a:solidFill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579782</xdr:colOff>
      <xdr:row>87</xdr:row>
      <xdr:rowOff>210378</xdr:rowOff>
    </xdr:from>
    <xdr:to>
      <xdr:col>25</xdr:col>
      <xdr:colOff>178352</xdr:colOff>
      <xdr:row>88</xdr:row>
      <xdr:rowOff>157368</xdr:rowOff>
    </xdr:to>
    <xdr:sp macro="" textlink="">
      <xdr:nvSpPr>
        <xdr:cNvPr id="4" name="화살표: 오른쪽 5">
          <a:extLst>
            <a:ext uri="{FF2B5EF4-FFF2-40B4-BE49-F238E27FC236}">
              <a16:creationId xmlns:a16="http://schemas.microsoft.com/office/drawing/2014/main" id="{277C0892-06B5-DD48-90DB-F6EF04888E2C}"/>
            </a:ext>
          </a:extLst>
        </xdr:cNvPr>
        <xdr:cNvSpPr/>
      </xdr:nvSpPr>
      <xdr:spPr>
        <a:xfrm>
          <a:off x="16061082" y="18993678"/>
          <a:ext cx="944770" cy="162890"/>
        </a:xfrm>
        <a:prstGeom prst="rightArrow">
          <a:avLst>
            <a:gd name="adj1" fmla="val 50000"/>
            <a:gd name="adj2" fmla="val 138000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533400</xdr:colOff>
      <xdr:row>86</xdr:row>
      <xdr:rowOff>163996</xdr:rowOff>
    </xdr:from>
    <xdr:to>
      <xdr:col>24</xdr:col>
      <xdr:colOff>540026</xdr:colOff>
      <xdr:row>88</xdr:row>
      <xdr:rowOff>27609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3AD1164-BD27-C34A-82F8-191F6AE3785E}"/>
            </a:ext>
          </a:extLst>
        </xdr:cNvPr>
        <xdr:cNvSpPr txBox="1"/>
      </xdr:nvSpPr>
      <xdr:spPr>
        <a:xfrm>
          <a:off x="16014700" y="18731396"/>
          <a:ext cx="679726" cy="295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예측값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AA09-9FED-454B-9F1C-FDCB26CCD05F}">
  <dimension ref="A1:X110"/>
  <sheetViews>
    <sheetView showGridLines="0" tabSelected="1" topLeftCell="A67" zoomScaleNormal="85" workbookViewId="0">
      <selection activeCell="K74" sqref="K74"/>
    </sheetView>
  </sheetViews>
  <sheetFormatPr baseColWidth="10" defaultColWidth="8.83203125" defaultRowHeight="17"/>
  <cols>
    <col min="1" max="1" width="10" style="4" bestFit="1" customWidth="1"/>
    <col min="2" max="2" width="11.6640625" customWidth="1"/>
    <col min="3" max="6" width="0.1640625" style="3" customWidth="1"/>
    <col min="7" max="7" width="2.6640625" style="3" customWidth="1"/>
    <col min="8" max="9" width="10.6640625" style="1" customWidth="1"/>
    <col min="10" max="10" width="10.6640625" style="2" customWidth="1"/>
    <col min="11" max="11" width="10.6640625" style="1" customWidth="1"/>
    <col min="12" max="12" width="10.6640625" style="2" customWidth="1"/>
    <col min="13" max="13" width="10.6640625" style="1" customWidth="1"/>
    <col min="14" max="14" width="3.1640625" customWidth="1"/>
  </cols>
  <sheetData>
    <row r="1" spans="1:15">
      <c r="A1" s="4" t="s">
        <v>17</v>
      </c>
      <c r="B1" s="35" t="s">
        <v>16</v>
      </c>
      <c r="C1" s="34" t="s">
        <v>15</v>
      </c>
      <c r="D1" s="34" t="s">
        <v>0</v>
      </c>
      <c r="E1" s="34" t="s">
        <v>2</v>
      </c>
      <c r="F1" s="34" t="s">
        <v>14</v>
      </c>
      <c r="I1" s="33"/>
      <c r="J1" s="31"/>
      <c r="K1" s="31"/>
      <c r="L1" s="31"/>
      <c r="M1" s="31"/>
      <c r="N1" s="31"/>
      <c r="O1" s="31"/>
    </row>
    <row r="2" spans="1:15">
      <c r="A2" s="4">
        <v>40179</v>
      </c>
      <c r="B2">
        <v>57</v>
      </c>
      <c r="F2" s="3">
        <f t="shared" ref="F2:F33" si="0">B2</f>
        <v>57</v>
      </c>
      <c r="I2" s="32"/>
      <c r="J2" s="31"/>
      <c r="K2" s="31"/>
      <c r="L2" s="31"/>
      <c r="M2" s="31"/>
      <c r="N2" s="31"/>
      <c r="O2" s="31"/>
    </row>
    <row r="3" spans="1:15">
      <c r="A3" s="4">
        <v>40210</v>
      </c>
      <c r="B3">
        <v>49</v>
      </c>
      <c r="F3" s="3">
        <f t="shared" si="0"/>
        <v>49</v>
      </c>
    </row>
    <row r="4" spans="1:15">
      <c r="A4" s="4">
        <v>40238</v>
      </c>
      <c r="B4">
        <v>64</v>
      </c>
      <c r="F4" s="3">
        <f t="shared" si="0"/>
        <v>64</v>
      </c>
    </row>
    <row r="5" spans="1:15">
      <c r="A5" s="4">
        <v>40269</v>
      </c>
      <c r="B5">
        <v>51</v>
      </c>
      <c r="F5" s="3">
        <f t="shared" si="0"/>
        <v>51</v>
      </c>
    </row>
    <row r="6" spans="1:15">
      <c r="A6" s="4">
        <v>40299</v>
      </c>
      <c r="B6">
        <v>59</v>
      </c>
      <c r="F6" s="3">
        <f t="shared" si="0"/>
        <v>59</v>
      </c>
    </row>
    <row r="7" spans="1:15">
      <c r="A7" s="4">
        <v>40330</v>
      </c>
      <c r="B7">
        <v>52</v>
      </c>
      <c r="F7" s="3">
        <f t="shared" si="0"/>
        <v>52</v>
      </c>
    </row>
    <row r="8" spans="1:15">
      <c r="A8" s="4">
        <v>40360</v>
      </c>
      <c r="B8">
        <v>36</v>
      </c>
      <c r="F8" s="3">
        <f t="shared" si="0"/>
        <v>36</v>
      </c>
    </row>
    <row r="9" spans="1:15">
      <c r="A9" s="4">
        <v>40391</v>
      </c>
      <c r="B9">
        <v>36</v>
      </c>
      <c r="F9" s="3">
        <f t="shared" si="0"/>
        <v>36</v>
      </c>
    </row>
    <row r="10" spans="1:15">
      <c r="A10" s="4">
        <v>40422</v>
      </c>
      <c r="B10">
        <v>32</v>
      </c>
      <c r="F10" s="3">
        <f t="shared" si="0"/>
        <v>32</v>
      </c>
    </row>
    <row r="11" spans="1:15">
      <c r="A11" s="4">
        <v>40452</v>
      </c>
      <c r="B11">
        <v>45</v>
      </c>
      <c r="F11" s="3">
        <f t="shared" si="0"/>
        <v>45</v>
      </c>
    </row>
    <row r="12" spans="1:15">
      <c r="A12" s="4">
        <v>40483</v>
      </c>
      <c r="B12">
        <v>73</v>
      </c>
      <c r="F12" s="3">
        <f t="shared" si="0"/>
        <v>73</v>
      </c>
    </row>
    <row r="13" spans="1:15">
      <c r="A13" s="4">
        <v>40513</v>
      </c>
      <c r="B13">
        <v>63</v>
      </c>
      <c r="F13" s="3">
        <f t="shared" si="0"/>
        <v>63</v>
      </c>
    </row>
    <row r="14" spans="1:15">
      <c r="A14" s="4">
        <v>40544</v>
      </c>
      <c r="B14">
        <v>45</v>
      </c>
      <c r="F14" s="3">
        <f t="shared" si="0"/>
        <v>45</v>
      </c>
    </row>
    <row r="15" spans="1:15">
      <c r="A15" s="4">
        <v>40575</v>
      </c>
      <c r="B15">
        <v>72</v>
      </c>
      <c r="F15" s="3">
        <f t="shared" si="0"/>
        <v>72</v>
      </c>
    </row>
    <row r="16" spans="1:15">
      <c r="A16" s="4">
        <v>40603</v>
      </c>
      <c r="B16">
        <v>65</v>
      </c>
      <c r="F16" s="3">
        <f t="shared" si="0"/>
        <v>65</v>
      </c>
    </row>
    <row r="17" spans="1:6">
      <c r="A17" s="4">
        <v>40634</v>
      </c>
      <c r="B17">
        <v>59</v>
      </c>
      <c r="F17" s="3">
        <f t="shared" si="0"/>
        <v>59</v>
      </c>
    </row>
    <row r="18" spans="1:6">
      <c r="A18" s="4">
        <v>40664</v>
      </c>
      <c r="B18">
        <v>75</v>
      </c>
      <c r="F18" s="3">
        <f t="shared" si="0"/>
        <v>75</v>
      </c>
    </row>
    <row r="19" spans="1:6">
      <c r="A19" s="4">
        <v>40695</v>
      </c>
      <c r="B19">
        <v>49</v>
      </c>
      <c r="F19" s="3">
        <f t="shared" si="0"/>
        <v>49</v>
      </c>
    </row>
    <row r="20" spans="1:6">
      <c r="A20" s="4">
        <v>40725</v>
      </c>
      <c r="B20">
        <v>34</v>
      </c>
      <c r="F20" s="3">
        <f t="shared" si="0"/>
        <v>34</v>
      </c>
    </row>
    <row r="21" spans="1:6">
      <c r="A21" s="4">
        <v>40756</v>
      </c>
      <c r="B21">
        <v>32</v>
      </c>
      <c r="F21" s="3">
        <f t="shared" si="0"/>
        <v>32</v>
      </c>
    </row>
    <row r="22" spans="1:6">
      <c r="A22" s="4">
        <v>40787</v>
      </c>
      <c r="B22">
        <v>33</v>
      </c>
      <c r="F22" s="3">
        <f t="shared" si="0"/>
        <v>33</v>
      </c>
    </row>
    <row r="23" spans="1:6">
      <c r="A23" s="4">
        <v>40817</v>
      </c>
      <c r="B23">
        <v>46</v>
      </c>
      <c r="F23" s="3">
        <f t="shared" si="0"/>
        <v>46</v>
      </c>
    </row>
    <row r="24" spans="1:6">
      <c r="A24" s="4">
        <v>40848</v>
      </c>
      <c r="B24">
        <v>46</v>
      </c>
      <c r="F24" s="3">
        <f t="shared" si="0"/>
        <v>46</v>
      </c>
    </row>
    <row r="25" spans="1:6">
      <c r="A25" s="4">
        <v>40878</v>
      </c>
      <c r="B25">
        <v>50</v>
      </c>
      <c r="F25" s="3">
        <f t="shared" si="0"/>
        <v>50</v>
      </c>
    </row>
    <row r="26" spans="1:6">
      <c r="A26" s="4">
        <v>40909</v>
      </c>
      <c r="B26">
        <v>57</v>
      </c>
      <c r="F26" s="3">
        <f t="shared" si="0"/>
        <v>57</v>
      </c>
    </row>
    <row r="27" spans="1:6">
      <c r="A27" s="4">
        <v>40940</v>
      </c>
      <c r="B27">
        <v>51</v>
      </c>
      <c r="F27" s="3">
        <f t="shared" si="0"/>
        <v>51</v>
      </c>
    </row>
    <row r="28" spans="1:6">
      <c r="A28" s="4">
        <v>40969</v>
      </c>
      <c r="B28">
        <v>51</v>
      </c>
      <c r="F28" s="3">
        <f t="shared" si="0"/>
        <v>51</v>
      </c>
    </row>
    <row r="29" spans="1:6">
      <c r="A29" s="4">
        <v>41000</v>
      </c>
      <c r="B29">
        <v>54</v>
      </c>
      <c r="F29" s="3">
        <f t="shared" si="0"/>
        <v>54</v>
      </c>
    </row>
    <row r="30" spans="1:6">
      <c r="A30" s="4">
        <v>41030</v>
      </c>
      <c r="B30">
        <v>58</v>
      </c>
      <c r="F30" s="3">
        <f t="shared" si="0"/>
        <v>58</v>
      </c>
    </row>
    <row r="31" spans="1:6">
      <c r="A31" s="4">
        <v>41061</v>
      </c>
      <c r="B31">
        <v>41</v>
      </c>
      <c r="F31" s="3">
        <f t="shared" si="0"/>
        <v>41</v>
      </c>
    </row>
    <row r="32" spans="1:6">
      <c r="A32" s="4">
        <v>41091</v>
      </c>
      <c r="B32">
        <v>33</v>
      </c>
      <c r="F32" s="3">
        <f t="shared" si="0"/>
        <v>33</v>
      </c>
    </row>
    <row r="33" spans="1:6">
      <c r="A33" s="4">
        <v>41122</v>
      </c>
      <c r="B33">
        <v>27</v>
      </c>
      <c r="F33" s="3">
        <f t="shared" si="0"/>
        <v>27</v>
      </c>
    </row>
    <row r="34" spans="1:6">
      <c r="A34" s="4">
        <v>41153</v>
      </c>
      <c r="B34">
        <v>33</v>
      </c>
      <c r="F34" s="3">
        <f t="shared" ref="F34:F65" si="1">B34</f>
        <v>33</v>
      </c>
    </row>
    <row r="35" spans="1:6">
      <c r="A35" s="4">
        <v>41183</v>
      </c>
      <c r="B35">
        <v>40</v>
      </c>
      <c r="F35" s="3">
        <f t="shared" si="1"/>
        <v>40</v>
      </c>
    </row>
    <row r="36" spans="1:6">
      <c r="A36" s="4">
        <v>41214</v>
      </c>
      <c r="B36">
        <v>48</v>
      </c>
      <c r="F36" s="3">
        <f t="shared" si="1"/>
        <v>48</v>
      </c>
    </row>
    <row r="37" spans="1:6">
      <c r="A37" s="4">
        <v>41244</v>
      </c>
      <c r="B37">
        <v>43</v>
      </c>
      <c r="F37" s="3">
        <f t="shared" si="1"/>
        <v>43</v>
      </c>
    </row>
    <row r="38" spans="1:6">
      <c r="A38" s="4">
        <v>41275</v>
      </c>
      <c r="B38">
        <v>64</v>
      </c>
      <c r="F38" s="3">
        <f t="shared" si="1"/>
        <v>64</v>
      </c>
    </row>
    <row r="39" spans="1:6">
      <c r="A39" s="4">
        <v>41306</v>
      </c>
      <c r="B39">
        <v>49</v>
      </c>
      <c r="F39" s="3">
        <f t="shared" si="1"/>
        <v>49</v>
      </c>
    </row>
    <row r="40" spans="1:6">
      <c r="A40" s="4">
        <v>41334</v>
      </c>
      <c r="B40">
        <v>62</v>
      </c>
      <c r="F40" s="3">
        <f t="shared" si="1"/>
        <v>62</v>
      </c>
    </row>
    <row r="41" spans="1:6">
      <c r="A41" s="4">
        <v>41365</v>
      </c>
      <c r="B41">
        <v>54</v>
      </c>
      <c r="F41" s="3">
        <f t="shared" si="1"/>
        <v>54</v>
      </c>
    </row>
    <row r="42" spans="1:6">
      <c r="A42" s="4">
        <v>41395</v>
      </c>
      <c r="B42">
        <v>60</v>
      </c>
      <c r="F42" s="3">
        <f t="shared" si="1"/>
        <v>60</v>
      </c>
    </row>
    <row r="43" spans="1:6">
      <c r="A43" s="4">
        <v>41426</v>
      </c>
      <c r="B43">
        <v>46</v>
      </c>
      <c r="F43" s="3">
        <f t="shared" si="1"/>
        <v>46</v>
      </c>
    </row>
    <row r="44" spans="1:6">
      <c r="A44" s="4">
        <v>41456</v>
      </c>
      <c r="B44">
        <v>38</v>
      </c>
      <c r="F44" s="3">
        <f t="shared" si="1"/>
        <v>38</v>
      </c>
    </row>
    <row r="45" spans="1:6">
      <c r="A45" s="4">
        <v>41487</v>
      </c>
      <c r="B45">
        <v>40</v>
      </c>
      <c r="F45" s="3">
        <f t="shared" si="1"/>
        <v>40</v>
      </c>
    </row>
    <row r="46" spans="1:6">
      <c r="A46" s="4">
        <v>41518</v>
      </c>
      <c r="B46">
        <v>33</v>
      </c>
      <c r="F46" s="3">
        <f t="shared" si="1"/>
        <v>33</v>
      </c>
    </row>
    <row r="47" spans="1:6">
      <c r="A47" s="4">
        <v>41548</v>
      </c>
      <c r="B47">
        <v>36</v>
      </c>
      <c r="F47" s="3">
        <f t="shared" si="1"/>
        <v>36</v>
      </c>
    </row>
    <row r="48" spans="1:6">
      <c r="A48" s="4">
        <v>41579</v>
      </c>
      <c r="B48">
        <v>46</v>
      </c>
      <c r="F48" s="3">
        <f t="shared" si="1"/>
        <v>46</v>
      </c>
    </row>
    <row r="49" spans="1:6">
      <c r="A49" s="4">
        <v>41609</v>
      </c>
      <c r="B49">
        <v>54</v>
      </c>
      <c r="F49" s="3">
        <f t="shared" si="1"/>
        <v>54</v>
      </c>
    </row>
    <row r="50" spans="1:6">
      <c r="A50" s="4">
        <v>41640</v>
      </c>
      <c r="B50">
        <v>62</v>
      </c>
      <c r="F50" s="3">
        <f t="shared" si="1"/>
        <v>62</v>
      </c>
    </row>
    <row r="51" spans="1:6">
      <c r="A51" s="4">
        <v>41671</v>
      </c>
      <c r="B51">
        <v>57</v>
      </c>
      <c r="F51" s="3">
        <f t="shared" si="1"/>
        <v>57</v>
      </c>
    </row>
    <row r="52" spans="1:6">
      <c r="A52" s="4">
        <v>41699</v>
      </c>
      <c r="B52">
        <v>58</v>
      </c>
      <c r="F52" s="3">
        <f t="shared" si="1"/>
        <v>58</v>
      </c>
    </row>
    <row r="53" spans="1:6">
      <c r="A53" s="4">
        <v>41730</v>
      </c>
      <c r="B53">
        <v>58</v>
      </c>
      <c r="F53" s="3">
        <f t="shared" si="1"/>
        <v>58</v>
      </c>
    </row>
    <row r="54" spans="1:6">
      <c r="A54" s="4">
        <v>41760</v>
      </c>
      <c r="B54">
        <v>67</v>
      </c>
      <c r="F54" s="3">
        <f t="shared" si="1"/>
        <v>67</v>
      </c>
    </row>
    <row r="55" spans="1:6">
      <c r="A55" s="4">
        <v>41791</v>
      </c>
      <c r="B55">
        <v>45</v>
      </c>
      <c r="F55" s="3">
        <f t="shared" si="1"/>
        <v>45</v>
      </c>
    </row>
    <row r="56" spans="1:6">
      <c r="A56" s="4">
        <v>41821</v>
      </c>
      <c r="B56">
        <v>41</v>
      </c>
      <c r="F56" s="3">
        <f t="shared" si="1"/>
        <v>41</v>
      </c>
    </row>
    <row r="57" spans="1:6">
      <c r="A57" s="4">
        <v>41852</v>
      </c>
      <c r="B57">
        <v>32</v>
      </c>
      <c r="F57" s="3">
        <f t="shared" si="1"/>
        <v>32</v>
      </c>
    </row>
    <row r="58" spans="1:6">
      <c r="A58" s="4">
        <v>41883</v>
      </c>
      <c r="B58">
        <v>34</v>
      </c>
      <c r="F58" s="3">
        <f t="shared" si="1"/>
        <v>34</v>
      </c>
    </row>
    <row r="59" spans="1:6">
      <c r="A59" s="4">
        <v>41913</v>
      </c>
      <c r="B59">
        <v>38</v>
      </c>
      <c r="F59" s="3">
        <f t="shared" si="1"/>
        <v>38</v>
      </c>
    </row>
    <row r="60" spans="1:6">
      <c r="A60" s="4">
        <v>41944</v>
      </c>
      <c r="B60">
        <v>47</v>
      </c>
      <c r="F60" s="3">
        <f t="shared" si="1"/>
        <v>47</v>
      </c>
    </row>
    <row r="61" spans="1:6">
      <c r="A61" s="4">
        <v>41974</v>
      </c>
      <c r="B61">
        <v>44</v>
      </c>
      <c r="F61" s="3">
        <f t="shared" si="1"/>
        <v>44</v>
      </c>
    </row>
    <row r="62" spans="1:6">
      <c r="A62" s="4">
        <v>42005</v>
      </c>
      <c r="B62">
        <v>52</v>
      </c>
      <c r="F62" s="3">
        <f t="shared" si="1"/>
        <v>52</v>
      </c>
    </row>
    <row r="63" spans="1:6">
      <c r="A63" s="4">
        <v>42036</v>
      </c>
      <c r="B63">
        <v>75</v>
      </c>
      <c r="F63" s="3">
        <f t="shared" si="1"/>
        <v>75</v>
      </c>
    </row>
    <row r="64" spans="1:6">
      <c r="A64" s="4">
        <v>42064</v>
      </c>
      <c r="B64">
        <v>68</v>
      </c>
      <c r="F64" s="3">
        <f t="shared" si="1"/>
        <v>68</v>
      </c>
    </row>
    <row r="65" spans="1:6">
      <c r="A65" s="4">
        <v>42095</v>
      </c>
      <c r="B65">
        <v>47</v>
      </c>
      <c r="F65" s="3">
        <f t="shared" si="1"/>
        <v>47</v>
      </c>
    </row>
    <row r="66" spans="1:6">
      <c r="A66" s="4">
        <v>42125</v>
      </c>
      <c r="B66">
        <v>50</v>
      </c>
      <c r="F66" s="3">
        <f t="shared" ref="F66:F97" si="2">B66</f>
        <v>50</v>
      </c>
    </row>
    <row r="67" spans="1:6">
      <c r="A67" s="4">
        <v>42156</v>
      </c>
      <c r="B67">
        <v>43</v>
      </c>
      <c r="F67" s="3">
        <f t="shared" si="2"/>
        <v>43</v>
      </c>
    </row>
    <row r="68" spans="1:6">
      <c r="A68" s="4">
        <v>42186</v>
      </c>
      <c r="B68">
        <v>34</v>
      </c>
      <c r="F68" s="3">
        <f t="shared" si="2"/>
        <v>34</v>
      </c>
    </row>
    <row r="69" spans="1:6">
      <c r="A69" s="4">
        <v>42217</v>
      </c>
      <c r="B69">
        <v>37</v>
      </c>
      <c r="F69" s="3">
        <f t="shared" si="2"/>
        <v>37</v>
      </c>
    </row>
    <row r="70" spans="1:6">
      <c r="A70" s="4">
        <v>42248</v>
      </c>
      <c r="B70">
        <v>30</v>
      </c>
      <c r="F70" s="3">
        <f t="shared" si="2"/>
        <v>30</v>
      </c>
    </row>
    <row r="71" spans="1:6">
      <c r="A71" s="4">
        <v>42278</v>
      </c>
      <c r="B71">
        <v>48</v>
      </c>
      <c r="F71" s="3">
        <f t="shared" si="2"/>
        <v>48</v>
      </c>
    </row>
    <row r="72" spans="1:6">
      <c r="A72" s="4">
        <v>42309</v>
      </c>
      <c r="B72">
        <v>36</v>
      </c>
      <c r="F72" s="3">
        <f t="shared" si="2"/>
        <v>36</v>
      </c>
    </row>
    <row r="73" spans="1:6">
      <c r="A73" s="4">
        <v>42339</v>
      </c>
      <c r="B73">
        <v>50</v>
      </c>
      <c r="F73" s="3">
        <f t="shared" si="2"/>
        <v>50</v>
      </c>
    </row>
    <row r="74" spans="1:6">
      <c r="A74" s="4">
        <v>42370</v>
      </c>
      <c r="B74">
        <v>50</v>
      </c>
      <c r="F74" s="3">
        <f t="shared" si="2"/>
        <v>50</v>
      </c>
    </row>
    <row r="75" spans="1:6">
      <c r="A75" s="4">
        <v>42401</v>
      </c>
      <c r="B75">
        <v>47</v>
      </c>
      <c r="F75" s="3">
        <f t="shared" si="2"/>
        <v>47</v>
      </c>
    </row>
    <row r="76" spans="1:6">
      <c r="A76" s="4">
        <v>42430</v>
      </c>
      <c r="B76">
        <v>60</v>
      </c>
      <c r="F76" s="3">
        <f t="shared" si="2"/>
        <v>60</v>
      </c>
    </row>
    <row r="77" spans="1:6">
      <c r="A77" s="4">
        <v>42461</v>
      </c>
      <c r="B77">
        <v>67</v>
      </c>
      <c r="F77" s="3">
        <f t="shared" si="2"/>
        <v>67</v>
      </c>
    </row>
    <row r="78" spans="1:6">
      <c r="A78" s="4">
        <v>42491</v>
      </c>
      <c r="B78">
        <v>54</v>
      </c>
      <c r="F78" s="3">
        <f t="shared" si="2"/>
        <v>54</v>
      </c>
    </row>
    <row r="79" spans="1:6">
      <c r="A79" s="4">
        <v>42522</v>
      </c>
      <c r="B79">
        <v>42</v>
      </c>
      <c r="F79" s="3">
        <f t="shared" si="2"/>
        <v>42</v>
      </c>
    </row>
    <row r="80" spans="1:6">
      <c r="A80" s="4">
        <v>42552</v>
      </c>
      <c r="B80">
        <v>30</v>
      </c>
      <c r="F80" s="3">
        <f t="shared" si="2"/>
        <v>30</v>
      </c>
    </row>
    <row r="81" spans="1:24">
      <c r="A81" s="4">
        <v>42583</v>
      </c>
      <c r="B81">
        <v>34</v>
      </c>
      <c r="F81" s="3">
        <f t="shared" si="2"/>
        <v>34</v>
      </c>
      <c r="J81" s="36" t="s">
        <v>13</v>
      </c>
      <c r="K81" s="36"/>
    </row>
    <row r="82" spans="1:24">
      <c r="A82" s="4">
        <v>42614</v>
      </c>
      <c r="B82">
        <v>37</v>
      </c>
      <c r="F82" s="3">
        <f t="shared" si="2"/>
        <v>37</v>
      </c>
      <c r="I82" s="1" t="s">
        <v>12</v>
      </c>
      <c r="J82" s="37">
        <f>_xlfn.FORECAST.ETS.SEASONALITY(B2:B85,A2:A85)</f>
        <v>12</v>
      </c>
      <c r="K82" s="38"/>
      <c r="O82" s="30" t="s">
        <v>11</v>
      </c>
      <c r="P82" s="30" t="s">
        <v>10</v>
      </c>
    </row>
    <row r="83" spans="1:24">
      <c r="A83" s="4">
        <v>42644</v>
      </c>
      <c r="B83">
        <v>39</v>
      </c>
      <c r="F83" s="3">
        <f t="shared" si="2"/>
        <v>39</v>
      </c>
      <c r="H83" s="36" t="s">
        <v>9</v>
      </c>
      <c r="I83" s="36"/>
      <c r="J83" s="36" t="s">
        <v>8</v>
      </c>
      <c r="K83" s="36"/>
      <c r="L83" s="36" t="s">
        <v>7</v>
      </c>
      <c r="M83" s="36"/>
      <c r="O83" s="22" t="s">
        <v>6</v>
      </c>
      <c r="P83" s="21" t="s">
        <v>3</v>
      </c>
      <c r="V83" s="29"/>
    </row>
    <row r="84" spans="1:24">
      <c r="A84" s="4">
        <v>42675</v>
      </c>
      <c r="B84">
        <v>53</v>
      </c>
      <c r="F84" s="3">
        <f t="shared" si="2"/>
        <v>53</v>
      </c>
      <c r="H84" s="27" t="s">
        <v>5</v>
      </c>
      <c r="I84" s="28" t="s">
        <v>4</v>
      </c>
      <c r="J84" s="27" t="s">
        <v>5</v>
      </c>
      <c r="K84" s="26" t="s">
        <v>4</v>
      </c>
      <c r="L84" s="27" t="s">
        <v>5</v>
      </c>
      <c r="M84" s="26" t="s">
        <v>4</v>
      </c>
      <c r="O84" s="22" t="s">
        <v>0</v>
      </c>
      <c r="P84" s="21" t="s">
        <v>3</v>
      </c>
    </row>
    <row r="85" spans="1:24">
      <c r="A85" s="4">
        <v>42705</v>
      </c>
      <c r="B85">
        <v>48</v>
      </c>
      <c r="C85" s="3">
        <v>48</v>
      </c>
      <c r="D85" s="3">
        <v>48</v>
      </c>
      <c r="E85" s="3">
        <v>48</v>
      </c>
      <c r="F85" s="3">
        <f t="shared" si="2"/>
        <v>48</v>
      </c>
      <c r="H85" s="24">
        <f>AVERAGE(H86:H107)</f>
        <v>47.962121212121225</v>
      </c>
      <c r="I85" s="25" cm="1">
        <f t="array" ref="I85">AVERAGE(ABS(I86:I107))</f>
        <v>0.15910548089884022</v>
      </c>
      <c r="J85" s="24">
        <f>AVERAGE(J86:J107)</f>
        <v>45.40958023574877</v>
      </c>
      <c r="K85" s="23" cm="1">
        <f t="array" ref="K85">AVERAGE(ABS(K86:K107))</f>
        <v>0.11886740236164375</v>
      </c>
      <c r="L85" s="24">
        <f>AVERAGE(L86:L107)</f>
        <v>44.590909090909093</v>
      </c>
      <c r="M85" s="23" cm="1">
        <f t="array" ref="M85">AVERAGE(ABS(M86:M107))</f>
        <v>9.0122754817516748E-2</v>
      </c>
      <c r="O85" s="22" t="s">
        <v>18</v>
      </c>
      <c r="P85" s="21" t="s">
        <v>3</v>
      </c>
      <c r="W85" s="5" t="s">
        <v>1</v>
      </c>
      <c r="X85" s="5" t="s">
        <v>0</v>
      </c>
    </row>
    <row r="86" spans="1:24">
      <c r="A86" s="18">
        <v>42736</v>
      </c>
      <c r="B86" s="17">
        <v>52</v>
      </c>
      <c r="C86" s="3">
        <f t="shared" ref="C86:C109" si="3">IF(AND($P$83="O",H86&lt;&gt;""),H86,B86)</f>
        <v>55.285714285714285</v>
      </c>
      <c r="D86" s="3">
        <f t="shared" ref="D86:D109" si="4">IF(AND($P$84="O",J86&lt;&gt;""),J86,B86)</f>
        <v>52.626015329281124</v>
      </c>
      <c r="E86" s="3">
        <f t="shared" ref="E86:E109" si="5">IF(AND($P$85="O",L86&lt;&gt;""),L86,B86)</f>
        <v>53</v>
      </c>
      <c r="F86" s="3">
        <f t="shared" si="2"/>
        <v>52</v>
      </c>
      <c r="H86" s="15">
        <f>SUM(B2,B14,B26,B38,B50,B62,B74)/7</f>
        <v>55.285714285714285</v>
      </c>
      <c r="I86" s="20">
        <f t="shared" ref="I86:I109" si="6">($B86-H86)/$B86</f>
        <v>-6.318681318681317E-2</v>
      </c>
      <c r="J86" s="14">
        <f t="shared" ref="J86:J109" si="7">_xlfn.FORECAST.ETS(A86,$B$2:$B$85,$A$2:$A$85,12)</f>
        <v>52.626015329281124</v>
      </c>
      <c r="K86" s="19">
        <f t="shared" ref="K86:K109" si="8">($B86-J86)/$B86</f>
        <v>-1.2038756332329306E-2</v>
      </c>
      <c r="L86">
        <v>53</v>
      </c>
      <c r="M86" s="19">
        <f t="shared" ref="M86:M109" si="9">($B86-L86)/$B86</f>
        <v>-1.9230769230769232E-2</v>
      </c>
      <c r="W86" s="5">
        <f t="shared" ref="W86:W109" si="10">SUM($B2,$B14,$B26,$B38,$B50,$B62)/6</f>
        <v>56.166666666666664</v>
      </c>
      <c r="X86" s="5">
        <f t="shared" ref="X86:X109" si="11">_xlfn.FORECAST.ETS($A86,$B2:$B85,$A2:$A85)</f>
        <v>52.626015329281124</v>
      </c>
    </row>
    <row r="87" spans="1:24">
      <c r="A87" s="18">
        <v>42767</v>
      </c>
      <c r="B87" s="17">
        <v>47</v>
      </c>
      <c r="C87" s="3">
        <f t="shared" si="3"/>
        <v>57.142857142857146</v>
      </c>
      <c r="D87" s="3">
        <f t="shared" si="4"/>
        <v>54.518852784352532</v>
      </c>
      <c r="E87" s="3">
        <f t="shared" si="5"/>
        <v>51</v>
      </c>
      <c r="F87" s="3">
        <f t="shared" si="2"/>
        <v>47</v>
      </c>
      <c r="H87" s="15">
        <f t="shared" ref="H87:H106" si="12">SUM(B3,B15,B27,B39,B51,B63,B75)/7</f>
        <v>57.142857142857146</v>
      </c>
      <c r="I87" s="13">
        <f t="shared" si="6"/>
        <v>-0.21580547112462012</v>
      </c>
      <c r="J87" s="14">
        <f t="shared" si="7"/>
        <v>54.518852784352532</v>
      </c>
      <c r="K87" s="13">
        <f t="shared" si="8"/>
        <v>-0.15997559115643686</v>
      </c>
      <c r="L87">
        <v>51</v>
      </c>
      <c r="M87" s="13">
        <f t="shared" si="9"/>
        <v>-8.5106382978723402E-2</v>
      </c>
      <c r="W87" s="5">
        <f t="shared" si="10"/>
        <v>58.833333333333336</v>
      </c>
      <c r="X87" s="5">
        <f t="shared" si="11"/>
        <v>54.640274989899396</v>
      </c>
    </row>
    <row r="88" spans="1:24">
      <c r="A88" s="18">
        <v>42795</v>
      </c>
      <c r="B88" s="17">
        <v>59</v>
      </c>
      <c r="C88" s="3">
        <f t="shared" si="3"/>
        <v>61.142857142857146</v>
      </c>
      <c r="D88" s="3">
        <f t="shared" si="4"/>
        <v>56.45433041891922</v>
      </c>
      <c r="E88" s="3">
        <f t="shared" si="5"/>
        <v>55</v>
      </c>
      <c r="F88" s="3">
        <f t="shared" si="2"/>
        <v>59</v>
      </c>
      <c r="H88" s="15">
        <f t="shared" si="12"/>
        <v>61.142857142857146</v>
      </c>
      <c r="I88" s="13">
        <f t="shared" si="6"/>
        <v>-3.6319612590799084E-2</v>
      </c>
      <c r="J88" s="14">
        <f t="shared" si="7"/>
        <v>56.45433041891922</v>
      </c>
      <c r="K88" s="13">
        <f t="shared" si="8"/>
        <v>4.3146942052216614E-2</v>
      </c>
      <c r="L88">
        <v>55</v>
      </c>
      <c r="M88" s="13">
        <f t="shared" si="9"/>
        <v>6.7796610169491525E-2</v>
      </c>
      <c r="W88" s="5">
        <f t="shared" si="10"/>
        <v>61.333333333333336</v>
      </c>
      <c r="X88" s="5">
        <f t="shared" si="11"/>
        <v>55.200186492940333</v>
      </c>
    </row>
    <row r="89" spans="1:24">
      <c r="A89" s="18">
        <v>42826</v>
      </c>
      <c r="B89" s="17">
        <v>57</v>
      </c>
      <c r="C89" s="3">
        <f t="shared" si="3"/>
        <v>55.714285714285715</v>
      </c>
      <c r="D89" s="3">
        <f t="shared" si="4"/>
        <v>52.957200930134952</v>
      </c>
      <c r="E89" s="3">
        <f t="shared" si="5"/>
        <v>59</v>
      </c>
      <c r="F89" s="3">
        <f t="shared" si="2"/>
        <v>57</v>
      </c>
      <c r="H89" s="15">
        <f t="shared" si="12"/>
        <v>55.714285714285715</v>
      </c>
      <c r="I89" s="13">
        <f t="shared" si="6"/>
        <v>2.255639097744359E-2</v>
      </c>
      <c r="J89" s="14">
        <f t="shared" si="7"/>
        <v>52.957200930134952</v>
      </c>
      <c r="K89" s="13">
        <f t="shared" si="8"/>
        <v>7.0926299471316623E-2</v>
      </c>
      <c r="L89">
        <v>59</v>
      </c>
      <c r="M89" s="13">
        <f t="shared" si="9"/>
        <v>-3.5087719298245612E-2</v>
      </c>
      <c r="W89" s="5">
        <f t="shared" si="10"/>
        <v>53.833333333333336</v>
      </c>
      <c r="X89" s="5">
        <f t="shared" si="11"/>
        <v>52.418926238739829</v>
      </c>
    </row>
    <row r="90" spans="1:24">
      <c r="A90" s="18">
        <v>42856</v>
      </c>
      <c r="B90" s="17">
        <v>62</v>
      </c>
      <c r="C90" s="3">
        <f t="shared" si="3"/>
        <v>60.428571428571431</v>
      </c>
      <c r="D90" s="3">
        <f t="shared" si="4"/>
        <v>61.904128079881509</v>
      </c>
      <c r="E90" s="3">
        <f t="shared" si="5"/>
        <v>57</v>
      </c>
      <c r="F90" s="3">
        <f t="shared" si="2"/>
        <v>62</v>
      </c>
      <c r="H90" s="15">
        <f t="shared" si="12"/>
        <v>60.428571428571431</v>
      </c>
      <c r="I90" s="13">
        <f t="shared" si="6"/>
        <v>2.5345622119815635E-2</v>
      </c>
      <c r="J90" s="14">
        <f t="shared" si="7"/>
        <v>61.904128079881509</v>
      </c>
      <c r="K90" s="13">
        <f t="shared" si="8"/>
        <v>1.5463212922337186E-3</v>
      </c>
      <c r="L90">
        <v>57</v>
      </c>
      <c r="M90" s="13">
        <f t="shared" si="9"/>
        <v>8.0645161290322578E-2</v>
      </c>
      <c r="W90" s="5">
        <f t="shared" si="10"/>
        <v>61.5</v>
      </c>
      <c r="X90" s="5">
        <f t="shared" si="11"/>
        <v>62.27911564162217</v>
      </c>
    </row>
    <row r="91" spans="1:24">
      <c r="A91" s="18">
        <v>42887</v>
      </c>
      <c r="B91" s="17">
        <v>42</v>
      </c>
      <c r="C91" s="3">
        <f t="shared" si="3"/>
        <v>45.428571428571431</v>
      </c>
      <c r="D91" s="3">
        <f t="shared" si="4"/>
        <v>44.278219053870181</v>
      </c>
      <c r="E91" s="3">
        <f t="shared" si="5"/>
        <v>40</v>
      </c>
      <c r="F91" s="3">
        <f t="shared" si="2"/>
        <v>42</v>
      </c>
      <c r="H91" s="15">
        <f t="shared" si="12"/>
        <v>45.428571428571431</v>
      </c>
      <c r="I91" s="13">
        <f t="shared" si="6"/>
        <v>-8.1632653061224539E-2</v>
      </c>
      <c r="J91" s="14">
        <f t="shared" si="7"/>
        <v>44.278219053870181</v>
      </c>
      <c r="K91" s="13">
        <f t="shared" si="8"/>
        <v>-5.4243310806432889E-2</v>
      </c>
      <c r="L91">
        <v>40</v>
      </c>
      <c r="M91" s="13">
        <f t="shared" si="9"/>
        <v>4.7619047619047616E-2</v>
      </c>
      <c r="W91" s="5">
        <f t="shared" si="10"/>
        <v>46</v>
      </c>
      <c r="X91" s="5">
        <f t="shared" si="11"/>
        <v>42.851432910329237</v>
      </c>
    </row>
    <row r="92" spans="1:24">
      <c r="A92" s="18">
        <v>42917</v>
      </c>
      <c r="B92" s="17">
        <v>35</v>
      </c>
      <c r="C92" s="3">
        <f t="shared" si="3"/>
        <v>35.142857142857146</v>
      </c>
      <c r="D92" s="3">
        <f t="shared" si="4"/>
        <v>30.916594896885744</v>
      </c>
      <c r="E92" s="3">
        <f t="shared" si="5"/>
        <v>32</v>
      </c>
      <c r="F92" s="3">
        <f t="shared" si="2"/>
        <v>35</v>
      </c>
      <c r="H92" s="15">
        <f t="shared" si="12"/>
        <v>35.142857142857146</v>
      </c>
      <c r="I92" s="13">
        <f t="shared" si="6"/>
        <v>-4.0816326530613116E-3</v>
      </c>
      <c r="J92" s="14">
        <f t="shared" si="7"/>
        <v>30.916594896885744</v>
      </c>
      <c r="K92" s="13">
        <f t="shared" si="8"/>
        <v>0.11666871723183588</v>
      </c>
      <c r="L92">
        <v>32</v>
      </c>
      <c r="M92" s="13">
        <f t="shared" si="9"/>
        <v>8.5714285714285715E-2</v>
      </c>
      <c r="W92" s="5">
        <f t="shared" si="10"/>
        <v>36</v>
      </c>
      <c r="X92" s="5">
        <f t="shared" si="11"/>
        <v>32.917517575414657</v>
      </c>
    </row>
    <row r="93" spans="1:24">
      <c r="A93" s="18">
        <v>42948</v>
      </c>
      <c r="B93" s="17">
        <v>26</v>
      </c>
      <c r="C93" s="3">
        <f t="shared" si="3"/>
        <v>34</v>
      </c>
      <c r="D93" s="3">
        <f t="shared" si="4"/>
        <v>28.41504294585409</v>
      </c>
      <c r="E93" s="3">
        <f t="shared" si="5"/>
        <v>28</v>
      </c>
      <c r="F93" s="3">
        <f t="shared" si="2"/>
        <v>26</v>
      </c>
      <c r="H93" s="15">
        <f t="shared" si="12"/>
        <v>34</v>
      </c>
      <c r="I93" s="13">
        <f t="shared" si="6"/>
        <v>-0.30769230769230771</v>
      </c>
      <c r="J93" s="14">
        <f t="shared" si="7"/>
        <v>28.41504294585409</v>
      </c>
      <c r="K93" s="13">
        <f t="shared" si="8"/>
        <v>-9.2886267148234225E-2</v>
      </c>
      <c r="L93">
        <v>28</v>
      </c>
      <c r="M93" s="13">
        <f t="shared" si="9"/>
        <v>-7.6923076923076927E-2</v>
      </c>
      <c r="W93" s="5">
        <f t="shared" si="10"/>
        <v>34</v>
      </c>
      <c r="X93" s="5">
        <f t="shared" si="11"/>
        <v>31.08515263634105</v>
      </c>
    </row>
    <row r="94" spans="1:24">
      <c r="A94" s="18">
        <v>42979</v>
      </c>
      <c r="B94" s="17">
        <v>37</v>
      </c>
      <c r="C94" s="3">
        <f t="shared" si="3"/>
        <v>33.142857142857146</v>
      </c>
      <c r="D94" s="3">
        <f t="shared" si="4"/>
        <v>29.472831377130419</v>
      </c>
      <c r="E94" s="3">
        <f t="shared" si="5"/>
        <v>35</v>
      </c>
      <c r="F94" s="3">
        <f t="shared" si="2"/>
        <v>37</v>
      </c>
      <c r="H94" s="15">
        <f t="shared" si="12"/>
        <v>33.142857142857146</v>
      </c>
      <c r="I94" s="13">
        <f t="shared" si="6"/>
        <v>0.10424710424710416</v>
      </c>
      <c r="J94" s="14">
        <f t="shared" si="7"/>
        <v>29.472831377130419</v>
      </c>
      <c r="K94" s="13">
        <f t="shared" si="8"/>
        <v>0.20343698980728597</v>
      </c>
      <c r="L94">
        <v>35</v>
      </c>
      <c r="M94" s="13">
        <f t="shared" si="9"/>
        <v>5.4054054054054057E-2</v>
      </c>
      <c r="W94" s="5">
        <f t="shared" si="10"/>
        <v>32.5</v>
      </c>
      <c r="X94" s="5">
        <f t="shared" si="11"/>
        <v>29.969802056156322</v>
      </c>
    </row>
    <row r="95" spans="1:24">
      <c r="A95" s="18">
        <v>43009</v>
      </c>
      <c r="B95" s="17">
        <v>33</v>
      </c>
      <c r="C95" s="3">
        <f t="shared" si="3"/>
        <v>41.714285714285715</v>
      </c>
      <c r="D95" s="3">
        <f t="shared" si="4"/>
        <v>40.376965677262106</v>
      </c>
      <c r="E95" s="3">
        <f t="shared" si="5"/>
        <v>44</v>
      </c>
      <c r="F95" s="3">
        <f t="shared" si="2"/>
        <v>33</v>
      </c>
      <c r="H95" s="15">
        <f t="shared" si="12"/>
        <v>41.714285714285715</v>
      </c>
      <c r="I95" s="13">
        <f t="shared" si="6"/>
        <v>-0.26406926406926412</v>
      </c>
      <c r="J95" s="14">
        <f t="shared" si="7"/>
        <v>40.376965677262106</v>
      </c>
      <c r="K95" s="13">
        <f t="shared" si="8"/>
        <v>-0.22354441446248807</v>
      </c>
      <c r="L95">
        <v>44</v>
      </c>
      <c r="M95" s="13">
        <f t="shared" si="9"/>
        <v>-0.33333333333333331</v>
      </c>
      <c r="W95" s="5">
        <f t="shared" si="10"/>
        <v>42.166666666666664</v>
      </c>
      <c r="X95" s="5">
        <f t="shared" si="11"/>
        <v>38.693661431854224</v>
      </c>
    </row>
    <row r="96" spans="1:24">
      <c r="A96" s="18">
        <v>43040</v>
      </c>
      <c r="B96" s="17">
        <v>48</v>
      </c>
      <c r="C96" s="3">
        <f t="shared" si="3"/>
        <v>49.857142857142854</v>
      </c>
      <c r="D96" s="3">
        <f t="shared" si="4"/>
        <v>52.397421886219462</v>
      </c>
      <c r="E96" s="3">
        <f t="shared" si="5"/>
        <v>47</v>
      </c>
      <c r="F96" s="3">
        <f t="shared" si="2"/>
        <v>48</v>
      </c>
      <c r="H96" s="15">
        <f t="shared" si="12"/>
        <v>49.857142857142854</v>
      </c>
      <c r="I96" s="13">
        <f t="shared" si="6"/>
        <v>-3.8690476190476129E-2</v>
      </c>
      <c r="J96" s="14">
        <f t="shared" si="7"/>
        <v>52.397421886219462</v>
      </c>
      <c r="K96" s="13">
        <f t="shared" si="8"/>
        <v>-9.161295596290546E-2</v>
      </c>
      <c r="L96">
        <v>47</v>
      </c>
      <c r="M96" s="13">
        <f t="shared" si="9"/>
        <v>2.0833333333333332E-2</v>
      </c>
      <c r="W96" s="5">
        <f t="shared" si="10"/>
        <v>49.333333333333336</v>
      </c>
      <c r="X96" s="5">
        <f t="shared" si="11"/>
        <v>43.60996885322502</v>
      </c>
    </row>
    <row r="97" spans="1:24">
      <c r="A97" s="18">
        <v>43070</v>
      </c>
      <c r="B97" s="17">
        <v>47</v>
      </c>
      <c r="C97" s="3">
        <f t="shared" si="3"/>
        <v>50.285714285714285</v>
      </c>
      <c r="D97" s="3">
        <f t="shared" si="4"/>
        <v>48.85151277522192</v>
      </c>
      <c r="E97" s="3">
        <f t="shared" si="5"/>
        <v>49</v>
      </c>
      <c r="F97" s="3">
        <f t="shared" si="2"/>
        <v>47</v>
      </c>
      <c r="H97" s="15">
        <f t="shared" si="12"/>
        <v>50.285714285714285</v>
      </c>
      <c r="I97" s="13">
        <f t="shared" si="6"/>
        <v>-6.9908814589665635E-2</v>
      </c>
      <c r="J97" s="14">
        <f t="shared" si="7"/>
        <v>48.85151277522192</v>
      </c>
      <c r="K97" s="13">
        <f t="shared" si="8"/>
        <v>-3.9393888834508936E-2</v>
      </c>
      <c r="L97">
        <v>49</v>
      </c>
      <c r="M97" s="13">
        <f t="shared" si="9"/>
        <v>-4.2553191489361701E-2</v>
      </c>
      <c r="W97" s="5">
        <f t="shared" si="10"/>
        <v>50.666666666666664</v>
      </c>
      <c r="X97" s="5">
        <f t="shared" si="11"/>
        <v>47.153929479023574</v>
      </c>
    </row>
    <row r="98" spans="1:24">
      <c r="A98" s="18">
        <v>43101</v>
      </c>
      <c r="B98" s="17">
        <v>50</v>
      </c>
      <c r="C98" s="3">
        <f t="shared" si="3"/>
        <v>54.571428571428569</v>
      </c>
      <c r="D98" s="3">
        <f t="shared" si="4"/>
        <v>52.018162083069882</v>
      </c>
      <c r="E98" s="3">
        <f t="shared" si="5"/>
        <v>52</v>
      </c>
      <c r="F98" s="3">
        <f t="shared" ref="F98:F109" si="13">B98</f>
        <v>50</v>
      </c>
      <c r="H98" s="15">
        <f t="shared" si="12"/>
        <v>54.571428571428569</v>
      </c>
      <c r="I98" s="13">
        <f t="shared" si="6"/>
        <v>-9.1428571428571387E-2</v>
      </c>
      <c r="J98" s="14">
        <f t="shared" si="7"/>
        <v>52.018162083069882</v>
      </c>
      <c r="K98" s="13">
        <f t="shared" si="8"/>
        <v>-4.0363241661397639E-2</v>
      </c>
      <c r="L98">
        <v>52</v>
      </c>
      <c r="M98" s="13">
        <f t="shared" si="9"/>
        <v>-0.04</v>
      </c>
      <c r="W98" s="5">
        <f t="shared" si="10"/>
        <v>55</v>
      </c>
      <c r="X98" s="5">
        <f t="shared" si="11"/>
        <v>59.369994847338674</v>
      </c>
    </row>
    <row r="99" spans="1:24">
      <c r="A99" s="18">
        <v>43132</v>
      </c>
      <c r="B99" s="17">
        <v>52</v>
      </c>
      <c r="C99" s="3">
        <f t="shared" si="3"/>
        <v>56.857142857142854</v>
      </c>
      <c r="D99" s="3">
        <f t="shared" si="4"/>
        <v>53.91099953814129</v>
      </c>
      <c r="E99" s="3">
        <f t="shared" si="5"/>
        <v>51</v>
      </c>
      <c r="F99" s="3">
        <f t="shared" si="13"/>
        <v>52</v>
      </c>
      <c r="H99" s="15">
        <f t="shared" si="12"/>
        <v>56.857142857142854</v>
      </c>
      <c r="I99" s="13">
        <f t="shared" si="6"/>
        <v>-9.3406593406593352E-2</v>
      </c>
      <c r="J99" s="14">
        <f t="shared" si="7"/>
        <v>53.91099953814129</v>
      </c>
      <c r="K99" s="13">
        <f t="shared" si="8"/>
        <v>-3.6749991118101732E-2</v>
      </c>
      <c r="L99">
        <v>51</v>
      </c>
      <c r="M99" s="13">
        <f t="shared" si="9"/>
        <v>1.9230769230769232E-2</v>
      </c>
      <c r="W99" s="5">
        <f t="shared" si="10"/>
        <v>58.5</v>
      </c>
      <c r="X99" s="5">
        <f t="shared" si="11"/>
        <v>47.831920388313883</v>
      </c>
    </row>
    <row r="100" spans="1:24">
      <c r="A100" s="18">
        <v>43160</v>
      </c>
      <c r="B100" s="17">
        <v>49</v>
      </c>
      <c r="C100" s="3">
        <f t="shared" si="3"/>
        <v>60.428571428571431</v>
      </c>
      <c r="D100" s="3">
        <f t="shared" si="4"/>
        <v>55.846477172707978</v>
      </c>
      <c r="E100" s="3">
        <f t="shared" si="5"/>
        <v>52</v>
      </c>
      <c r="F100" s="3">
        <f t="shared" si="13"/>
        <v>49</v>
      </c>
      <c r="H100" s="15">
        <f t="shared" si="12"/>
        <v>60.428571428571431</v>
      </c>
      <c r="I100" s="13">
        <f t="shared" si="6"/>
        <v>-0.23323615160349859</v>
      </c>
      <c r="J100" s="14">
        <f t="shared" si="7"/>
        <v>55.846477172707978</v>
      </c>
      <c r="K100" s="13">
        <f t="shared" si="8"/>
        <v>-0.13972402393281588</v>
      </c>
      <c r="L100">
        <v>52</v>
      </c>
      <c r="M100" s="13">
        <f t="shared" si="9"/>
        <v>-6.1224489795918366E-2</v>
      </c>
      <c r="W100" s="5">
        <f t="shared" si="10"/>
        <v>60.666666666666664</v>
      </c>
      <c r="X100" s="5">
        <f t="shared" si="11"/>
        <v>53.887905715732636</v>
      </c>
    </row>
    <row r="101" spans="1:24">
      <c r="A101" s="18">
        <v>43191</v>
      </c>
      <c r="B101" s="17">
        <v>56</v>
      </c>
      <c r="C101" s="3">
        <f t="shared" si="3"/>
        <v>56.571428571428569</v>
      </c>
      <c r="D101" s="3">
        <f t="shared" si="4"/>
        <v>52.34934768392371</v>
      </c>
      <c r="E101" s="3">
        <f t="shared" si="5"/>
        <v>55</v>
      </c>
      <c r="F101" s="3">
        <f t="shared" si="13"/>
        <v>56</v>
      </c>
      <c r="H101" s="15">
        <f t="shared" si="12"/>
        <v>56.571428571428569</v>
      </c>
      <c r="I101" s="13">
        <f t="shared" si="6"/>
        <v>-1.0204081632653026E-2</v>
      </c>
      <c r="J101" s="14">
        <f t="shared" si="7"/>
        <v>52.34934768392371</v>
      </c>
      <c r="K101" s="13">
        <f t="shared" si="8"/>
        <v>6.5190219929933749E-2</v>
      </c>
      <c r="L101">
        <v>55</v>
      </c>
      <c r="M101" s="13">
        <f t="shared" si="9"/>
        <v>1.7857142857142856E-2</v>
      </c>
      <c r="W101" s="5">
        <f t="shared" si="10"/>
        <v>56.5</v>
      </c>
      <c r="X101" s="5">
        <f t="shared" si="11"/>
        <v>51.667543667091351</v>
      </c>
    </row>
    <row r="102" spans="1:24">
      <c r="A102" s="18">
        <v>43221</v>
      </c>
      <c r="B102" s="17">
        <v>43</v>
      </c>
      <c r="C102" s="3">
        <f t="shared" si="3"/>
        <v>60.857142857142854</v>
      </c>
      <c r="D102" s="3">
        <f t="shared" si="4"/>
        <v>61.296274833670267</v>
      </c>
      <c r="E102" s="3">
        <f t="shared" si="5"/>
        <v>60</v>
      </c>
      <c r="F102" s="3">
        <f t="shared" si="13"/>
        <v>43</v>
      </c>
      <c r="H102" s="15">
        <f t="shared" si="12"/>
        <v>60.857142857142854</v>
      </c>
      <c r="I102" s="13">
        <f t="shared" si="6"/>
        <v>-0.41528239202657802</v>
      </c>
      <c r="J102" s="14">
        <f t="shared" si="7"/>
        <v>61.296274833670267</v>
      </c>
      <c r="K102" s="13">
        <f t="shared" si="8"/>
        <v>-0.42549476357372717</v>
      </c>
      <c r="L102">
        <v>60</v>
      </c>
      <c r="M102" s="13">
        <f t="shared" si="9"/>
        <v>-0.39534883720930231</v>
      </c>
      <c r="W102" s="5">
        <f t="shared" si="10"/>
        <v>60.666666666666664</v>
      </c>
      <c r="X102" s="5">
        <f t="shared" si="11"/>
        <v>58.332490238245498</v>
      </c>
    </row>
    <row r="103" spans="1:24">
      <c r="A103" s="18">
        <v>43252</v>
      </c>
      <c r="B103" s="17">
        <v>38</v>
      </c>
      <c r="C103" s="3">
        <f t="shared" si="3"/>
        <v>44</v>
      </c>
      <c r="D103" s="3">
        <f t="shared" si="4"/>
        <v>43.670365807658939</v>
      </c>
      <c r="E103" s="3">
        <f t="shared" si="5"/>
        <v>40</v>
      </c>
      <c r="F103" s="3">
        <f t="shared" si="13"/>
        <v>38</v>
      </c>
      <c r="H103" s="15">
        <f t="shared" si="12"/>
        <v>44</v>
      </c>
      <c r="I103" s="13">
        <f t="shared" si="6"/>
        <v>-0.15789473684210525</v>
      </c>
      <c r="J103" s="14">
        <f t="shared" si="7"/>
        <v>43.670365807658939</v>
      </c>
      <c r="K103" s="13">
        <f t="shared" si="8"/>
        <v>-0.14922015283312998</v>
      </c>
      <c r="L103">
        <v>40</v>
      </c>
      <c r="M103" s="13">
        <f t="shared" si="9"/>
        <v>-5.2631578947368418E-2</v>
      </c>
      <c r="W103" s="5">
        <f t="shared" si="10"/>
        <v>44.333333333333336</v>
      </c>
      <c r="X103" s="5">
        <f t="shared" si="11"/>
        <v>39.031291572526769</v>
      </c>
    </row>
    <row r="104" spans="1:24">
      <c r="A104" s="18">
        <v>43282</v>
      </c>
      <c r="B104" s="17">
        <v>28</v>
      </c>
      <c r="C104" s="3">
        <f t="shared" si="3"/>
        <v>35</v>
      </c>
      <c r="D104" s="3">
        <f t="shared" si="4"/>
        <v>30.308741650674495</v>
      </c>
      <c r="E104" s="3">
        <f t="shared" si="5"/>
        <v>33</v>
      </c>
      <c r="F104" s="3">
        <f t="shared" si="13"/>
        <v>28</v>
      </c>
      <c r="H104" s="15">
        <f t="shared" si="12"/>
        <v>35</v>
      </c>
      <c r="I104" s="13">
        <f t="shared" si="6"/>
        <v>-0.25</v>
      </c>
      <c r="J104" s="14">
        <f t="shared" si="7"/>
        <v>30.308741650674495</v>
      </c>
      <c r="K104" s="13">
        <f t="shared" si="8"/>
        <v>-8.2455058952660545E-2</v>
      </c>
      <c r="L104">
        <v>33</v>
      </c>
      <c r="M104" s="13">
        <f t="shared" si="9"/>
        <v>-0.17857142857142858</v>
      </c>
      <c r="W104" s="5">
        <f t="shared" si="10"/>
        <v>35</v>
      </c>
      <c r="X104" s="5">
        <f t="shared" si="11"/>
        <v>32.722094955938623</v>
      </c>
    </row>
    <row r="105" spans="1:24">
      <c r="A105" s="18">
        <v>43313</v>
      </c>
      <c r="B105" s="17">
        <v>24</v>
      </c>
      <c r="C105" s="3">
        <f t="shared" si="3"/>
        <v>32.571428571428569</v>
      </c>
      <c r="D105" s="3">
        <f t="shared" si="4"/>
        <v>27.807189699642848</v>
      </c>
      <c r="E105" s="3">
        <f t="shared" si="5"/>
        <v>27</v>
      </c>
      <c r="F105" s="3">
        <f t="shared" si="13"/>
        <v>24</v>
      </c>
      <c r="H105" s="15">
        <f t="shared" si="12"/>
        <v>32.571428571428569</v>
      </c>
      <c r="I105" s="13">
        <f t="shared" si="6"/>
        <v>-0.35714285714285704</v>
      </c>
      <c r="J105" s="14">
        <f t="shared" si="7"/>
        <v>27.807189699642848</v>
      </c>
      <c r="K105" s="13">
        <f t="shared" si="8"/>
        <v>-0.15863290415178533</v>
      </c>
      <c r="L105">
        <v>27</v>
      </c>
      <c r="M105" s="13">
        <f t="shared" si="9"/>
        <v>-0.125</v>
      </c>
      <c r="W105" s="5">
        <f t="shared" si="10"/>
        <v>33.666666666666664</v>
      </c>
      <c r="X105" s="5">
        <f t="shared" si="11"/>
        <v>27.452381138444821</v>
      </c>
    </row>
    <row r="106" spans="1:24">
      <c r="A106" s="18">
        <v>43344</v>
      </c>
      <c r="B106" s="17">
        <v>24</v>
      </c>
      <c r="C106" s="3">
        <f t="shared" si="3"/>
        <v>33.857142857142854</v>
      </c>
      <c r="D106" s="3">
        <f t="shared" si="4"/>
        <v>28.864978130919177</v>
      </c>
      <c r="E106" s="3">
        <f t="shared" si="5"/>
        <v>26</v>
      </c>
      <c r="F106" s="3">
        <f t="shared" si="13"/>
        <v>24</v>
      </c>
      <c r="G106" s="16"/>
      <c r="H106" s="15">
        <f t="shared" si="12"/>
        <v>33.857142857142854</v>
      </c>
      <c r="I106" s="13">
        <f t="shared" si="6"/>
        <v>-0.41071428571428559</v>
      </c>
      <c r="J106" s="14">
        <f t="shared" si="7"/>
        <v>28.864978130919177</v>
      </c>
      <c r="K106" s="13">
        <f t="shared" si="8"/>
        <v>-0.20270742212163237</v>
      </c>
      <c r="L106">
        <v>26</v>
      </c>
      <c r="M106" s="13">
        <f t="shared" si="9"/>
        <v>-8.3333333333333329E-2</v>
      </c>
      <c r="W106" s="5">
        <f t="shared" si="10"/>
        <v>33.333333333333336</v>
      </c>
      <c r="X106" s="5">
        <f t="shared" si="11"/>
        <v>27.121738335520256</v>
      </c>
    </row>
    <row r="107" spans="1:24">
      <c r="A107" s="18">
        <v>43374</v>
      </c>
      <c r="B107" s="17">
        <v>33</v>
      </c>
      <c r="C107" s="3">
        <f t="shared" si="3"/>
        <v>41.166666666666664</v>
      </c>
      <c r="D107" s="3">
        <f t="shared" si="4"/>
        <v>39.769112431050871</v>
      </c>
      <c r="E107" s="3">
        <f t="shared" si="5"/>
        <v>35</v>
      </c>
      <c r="F107" s="3">
        <f t="shared" si="13"/>
        <v>33</v>
      </c>
      <c r="G107" s="16"/>
      <c r="H107" s="15">
        <f t="shared" ref="H86:H109" si="14">SUM(B23,B35,B47,B59,B71,B83)/6</f>
        <v>41.166666666666664</v>
      </c>
      <c r="I107" s="13">
        <f t="shared" si="6"/>
        <v>-0.2474747474747474</v>
      </c>
      <c r="J107" s="14">
        <f t="shared" si="7"/>
        <v>39.769112431050871</v>
      </c>
      <c r="K107" s="13">
        <f t="shared" si="8"/>
        <v>-0.20512461912275368</v>
      </c>
      <c r="L107">
        <v>35</v>
      </c>
      <c r="M107" s="13">
        <f t="shared" si="9"/>
        <v>-6.0606060606060608E-2</v>
      </c>
      <c r="W107" s="5">
        <f t="shared" si="10"/>
        <v>41.166666666666664</v>
      </c>
      <c r="X107" s="5">
        <f t="shared" si="11"/>
        <v>30.379357880078359</v>
      </c>
    </row>
    <row r="108" spans="1:24">
      <c r="A108" s="11">
        <v>43405</v>
      </c>
      <c r="B108" s="10">
        <v>56</v>
      </c>
      <c r="C108" s="10">
        <f t="shared" si="3"/>
        <v>46</v>
      </c>
      <c r="D108" s="10">
        <f t="shared" si="4"/>
        <v>51.78956864000822</v>
      </c>
      <c r="E108" s="10">
        <f t="shared" si="5"/>
        <v>38.495358000000003</v>
      </c>
      <c r="F108" s="10">
        <f t="shared" si="13"/>
        <v>56</v>
      </c>
      <c r="G108" s="9"/>
      <c r="H108" s="8">
        <f t="shared" si="14"/>
        <v>46</v>
      </c>
      <c r="I108" s="12">
        <f t="shared" si="6"/>
        <v>0.17857142857142858</v>
      </c>
      <c r="J108" s="8">
        <f t="shared" si="7"/>
        <v>51.78956864000822</v>
      </c>
      <c r="K108" s="12">
        <f t="shared" si="8"/>
        <v>7.5186274285567498E-2</v>
      </c>
      <c r="L108" s="10">
        <v>38.495358000000003</v>
      </c>
      <c r="M108" s="12">
        <f t="shared" si="9"/>
        <v>0.3125828928571428</v>
      </c>
      <c r="W108" s="5">
        <f t="shared" si="10"/>
        <v>46</v>
      </c>
      <c r="X108" s="5">
        <f t="shared" si="11"/>
        <v>39.779157065274113</v>
      </c>
    </row>
    <row r="109" spans="1:24" ht="18">
      <c r="A109" s="11">
        <v>43435</v>
      </c>
      <c r="B109" s="10">
        <v>45</v>
      </c>
      <c r="C109" s="10">
        <f t="shared" si="3"/>
        <v>48.166666666666664</v>
      </c>
      <c r="D109" s="10">
        <f t="shared" si="4"/>
        <v>48.243659529010678</v>
      </c>
      <c r="E109" s="10">
        <f t="shared" si="5"/>
        <v>39.201479999999997</v>
      </c>
      <c r="F109" s="10">
        <f t="shared" si="13"/>
        <v>45</v>
      </c>
      <c r="G109" s="9"/>
      <c r="H109" s="8">
        <f t="shared" si="14"/>
        <v>48.166666666666664</v>
      </c>
      <c r="I109" s="6">
        <f t="shared" si="6"/>
        <v>-7.0370370370370319E-2</v>
      </c>
      <c r="J109" s="8">
        <f t="shared" si="7"/>
        <v>48.243659529010678</v>
      </c>
      <c r="K109" s="6">
        <f t="shared" si="8"/>
        <v>-7.2081322866903955E-2</v>
      </c>
      <c r="L109" s="7">
        <v>39.201479999999997</v>
      </c>
      <c r="M109" s="6">
        <f t="shared" si="9"/>
        <v>0.12885600000000008</v>
      </c>
      <c r="W109" s="5">
        <f t="shared" si="10"/>
        <v>48.166666666666664</v>
      </c>
      <c r="X109" s="5">
        <f t="shared" si="11"/>
        <v>43.720518455819388</v>
      </c>
    </row>
    <row r="110" spans="1:24">
      <c r="W110" s="5"/>
      <c r="X110" s="5"/>
    </row>
  </sheetData>
  <mergeCells count="5">
    <mergeCell ref="L83:M83"/>
    <mergeCell ref="J83:K83"/>
    <mergeCell ref="H83:I83"/>
    <mergeCell ref="J81:K81"/>
    <mergeCell ref="J82:K82"/>
  </mergeCells>
  <phoneticPr fontId="2" type="noConversion"/>
  <dataValidations disablePrompts="1" count="1">
    <dataValidation type="list" allowBlank="1" showInputMessage="1" showErrorMessage="1" sqref="P83:P85" xr:uid="{FEF24EBB-137F-40A3-AFFA-F37D03881385}">
      <formula1>"O,X"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요거튼 판매량 예측 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20211302</dc:creator>
  <cp:lastModifiedBy>20211302</cp:lastModifiedBy>
  <dcterms:created xsi:type="dcterms:W3CDTF">2022-05-27T14:48:44Z</dcterms:created>
  <dcterms:modified xsi:type="dcterms:W3CDTF">2022-07-26T06:49:21Z</dcterms:modified>
</cp:coreProperties>
</file>