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ti\Dropbox\___GitHubRepo\swam2024_pdw\"/>
    </mc:Choice>
  </mc:AlternateContent>
  <xr:revisionPtr revIDLastSave="0" documentId="13_ncr:1_{F6CB07D0-DAA3-4924-BB92-68966C097411}" xr6:coauthVersionLast="47" xr6:coauthVersionMax="47" xr10:uidLastSave="{00000000-0000-0000-0000-000000000000}"/>
  <bookViews>
    <workbookView xWindow="-28920" yWindow="-120" windowWidth="29040" windowHeight="15720" xr2:uid="{F9CA3EA7-D74D-4434-8E86-72BB0CD6F249}"/>
  </bookViews>
  <sheets>
    <sheet name="Example 1 - Data" sheetId="6" r:id="rId1"/>
    <sheet name="Example 1 - Key" sheetId="8" r:id="rId2"/>
    <sheet name="Example 2 - Data " sheetId="3" r:id="rId3"/>
    <sheet name="Example 2 - Key" sheetId="1" r:id="rId4"/>
    <sheet name="Example 3 - Data" sheetId="4" r:id="rId5"/>
    <sheet name="Example 3 - Key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3" l="1"/>
  <c r="O11" i="6" l="1" a="1"/>
  <c r="O11" i="6" s="1"/>
  <c r="O17" i="6" l="1" a="1"/>
  <c r="O17" i="6" s="1"/>
  <c r="I11" i="8" a="1"/>
  <c r="I11" i="8" l="1"/>
  <c r="N11" i="8" a="1"/>
  <c r="I14" i="8" a="1"/>
  <c r="I14" i="8" l="1"/>
  <c r="N11" i="8"/>
  <c r="I17" i="8" a="1"/>
  <c r="N17" i="8" a="1"/>
  <c r="N17" i="8" l="1"/>
  <c r="O17" i="8" s="1" a="1"/>
  <c r="O17" i="8" s="1"/>
  <c r="I17" i="8"/>
  <c r="O11" i="8" a="1"/>
  <c r="O11" i="8" s="1"/>
  <c r="I23" i="8" a="1"/>
  <c r="I23" i="8" l="1"/>
  <c r="M23" i="8" a="1"/>
  <c r="M23" i="8" l="1"/>
  <c r="T23" i="8" a="1"/>
  <c r="T23" i="8" l="1"/>
  <c r="F2" i="1" a="1"/>
  <c r="F2" i="1" l="1"/>
  <c r="I2" i="1" a="1"/>
  <c r="I2" i="1" l="1"/>
  <c r="L3" i="1" a="1"/>
  <c r="L3" i="1" l="1"/>
  <c r="F4" i="1" a="1"/>
  <c r="F4" i="1" l="1"/>
  <c r="I4" i="1" a="1"/>
  <c r="L6" i="1" a="1"/>
  <c r="I4" i="1" l="1"/>
  <c r="L6" i="1"/>
  <c r="J4" i="4" a="1"/>
  <c r="J4" i="4" s="1"/>
  <c r="P2" i="4" s="1"/>
  <c r="L13" i="1" a="1"/>
  <c r="L13" i="1" l="1"/>
  <c r="F15" i="1" a="1"/>
  <c r="F15" i="1" l="1"/>
  <c r="I15" i="1" a="1"/>
  <c r="I15" i="1" l="1"/>
  <c r="G15" i="1" a="1"/>
  <c r="G15" i="1" s="1"/>
  <c r="J15" i="1" a="1"/>
  <c r="J15" i="1" s="1"/>
  <c r="F18" i="1" a="1"/>
  <c r="L20" i="1" a="1"/>
  <c r="F21" i="1" a="1"/>
  <c r="F18" i="1" l="1"/>
  <c r="L20" i="1"/>
  <c r="F21" i="1"/>
  <c r="S4" i="1"/>
  <c r="I21" i="1" a="1"/>
  <c r="I2" i="9" a="1"/>
  <c r="I4" i="9" a="1"/>
  <c r="I21" i="1" l="1"/>
  <c r="I4" i="9"/>
  <c r="I2" i="9"/>
  <c r="M15" i="9" a="1"/>
  <c r="M15" i="9" l="1"/>
  <c r="J4" i="9" a="1"/>
  <c r="J4" i="9" s="1"/>
  <c r="P2" i="9" s="1"/>
  <c r="M22" i="9" a="1"/>
  <c r="M22" i="9" l="1"/>
  <c r="M30" i="9" a="1"/>
  <c r="M30" i="9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1">
    <bk>
      <extLst>
        <ext uri="{3e2802c4-a4d2-4d8b-9148-e3be6c30e623}">
          <xlrd:rvb i="0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</futureMetadata>
  <cellMetadata count="1">
    <bk>
      <rc t="1" v="0"/>
    </bk>
  </cellMetadata>
  <valueMetadata count="2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 = xl(%P2%, headers=True)</code>
    </pythonScript>
    <pythonScript>
      <code># Set the figure size for better readability
plt.figure(figsize=(14, 8))
# Create boxplots for annual salaries by department
boxplots = df.boxplot(column='AnnualSalary', by='Department', grid=False)
# Set titles and labels
plt.title('Boxplot of Annual Salaries by Department')
plt.suptitle('')  # Suppress the automatic title to avoid duplication
plt.xlabel('Department')
plt.ylabel('Annual Salary ($)')
plt.xticks(rotation=45)  # Rotate the department names for better readability
# Show the plot
plt.show()</code>
    </pythonScript>
    <pythonScript>
      <code xml:space="preserve"># Calculate the average annual salary across all departments
overall_average_salary = df['AnnualSalary'].mean()
</code>
    </pythonScript>
    <pythonScript>
      <code># Calculate the average annual salary by department
average_salary_by_department = df.groupby('Department')['AnnualSalary'].mean().sort_values()</code>
    </pythonScript>
    <pythonScript>
      <code># Using Seaborn to create a scatter plot with a regression line to see the relationship
plt.figure(figsize=(14, 8))
sns.lmplot(x='JobSatisfaction', y='AnnualSalary', hue='Department', data=df, aspect=2, height=6)
plt.title('Job Satisfaction vs. Annual Salary by Department')
plt.xlabel('Job Satisfaction Rating')
plt.ylabel('Annual Salary ($)')
# Show the plot
plt.show()</code>
    </pythonScript>
    <pythonScript>
      <code xml:space="preserve">average_salary_by_dept_years = df.groupby(['Department', 'YearsWithCompany'])['AnnualSalary'].mean().reset_index()
</code>
    </pythonScript>
    <pythonScript>
      <code>average_salary_by_dept_years.pivot_table(values='AnnualSalary',index='YearsWithCompany',columns='Department',fill_value=0,margins = True, margins_name = "Total")</code>
    </pythonScript>
    <pythonScript>
      <code>df.pivot_table(values='AnnualSalary',index=['RemoteWork','YearsWithCompany'],columns='Department',fill_value=0,margins = True, margins_name = "Total")</code>
    </pythonScript>
    <pythonScript>
      <code xml:space="preserve">p510mw = xl(%P2%, headers=True)
</code>
    </pythonScript>
    <pythonScript>
      <code xml:space="preserve">p510w = xl(%P2%, headers=True)
</code>
    </pythonScript>
    <pythonScript>
      <code xml:space="preserve">p510mw['group'] = 'MW'
p510w['group'] = 'W'
data_anova = pd.concat([p510mw, p510w])
</code>
    </pythonScript>
    <pythonScript>
      <code>import pandas as pd
p510mw['score'].describe().map(lambda x: '{:.2f}'.format(x))</code>
    </pythonScript>
    <pythonScript>
      <code>import pandas as pd
p510w['score'].describe().map(lambda x: '{:.2f}'.format(x))</code>
    </pythonScript>
    <pythonScript>
      <code>import scipy.stats as stats
# Example testing normality for a 'score' in group 'MW'
_, p_value_norm_mw = stats.shapiro(data_anova[data_anova['group'] == 'MW']['score'])
# For group 'W'
_, p_value_norm_w = stats.shapiro(data_anova[data_anova['group'] == 'W']['score'])
alpha = 0.05
print(f"Shapiro-Wilk test p-value for MW: {p_value_norm_mw:.4f}")
print(f"Shapiro-Wilk test p-value for W: {p_value_norm_w:.4f}")
if p_value_norm_mw &gt; alpha:
    print("Data for MW appears to be normally distributed.")
else:
    print("Data for MW does not appear to be normally distributed.")
if p_value_norm_w &gt; alpha:
    print("Data for W appears to be normally distributed.")
else:
    print("Data for W does not appear to be normally distributed.")</code>
    </pythonScript>
    <pythonScript>
      <code>_, p_value_var = stats.levene(data_anova[data_anova['group'] == 'MW']['score'],
                               data_anova[data_anova['group'] == 'W']['score'])
print(f"Levene's test p-value: {p_value_var:.4f}")
if p_value_var &gt; alpha:
    print("Variances appear to be equal across groups.")
else:
    print("Variances do not appear to be equal across groups.")</code>
    </pythonScript>
    <pythonScript>
      <code>import matplotlib.pyplot as plt
plt.hist(p510mw['score'], bins=15, color='#86bf91', rwidth=0.8)
plt.title('Python 710 Midterm Distribution')
plt.xlabel('Midterm Scores')
plt.ylabel('Frequency')</code>
    </pythonScript>
    <pythonScript>
      <code>import matplotlib.pyplot as plt
plt.hist(p510w['score'], bins=15, color='#86bf91', rwidth=0.8)
plt.title('Python 710 Midterm Distribution')
plt.xlabel('Midterm Scores')
plt.ylabel('Frequency')</code>
    </pythonScript>
    <pythonScript>
      <code>import seaborn as sns
import pandas as pd
import numpy as np
# Initialize a 2x2 grid of plots
fig, axes = plt.subplots(2, 2, figsize=(9, 7))
# Chart 1: Histogram of Variable_A
sns.histplot(p510mw['score'], ax=axes[0, 0], color='skyblue', kde=True, fill=True)
axes[0, 0].set_title('Histogram of Mgmt 510 - MW')
axes[0, 0].set_xlabel('Midterm Score')
axes[0, 0].set_ylabel('Frequency')
# Chart 2: Histogram of Variable_B
sns.histplot(p510w['score'], ax=axes[0, 1], color='salmon', kde=True, fill=True)
axes[0, 1].set_title('Histogram of Mgmt 510 - W')
axes[0, 1].set_xlabel('Midterm Score')
axes[0, 1].set_ylabel('Frequency')
# Table 1: Descriptive Statistics for Variable_A
stats_A = p510mw['score'].describe().reset_index()
stats_A.columns = ['Statistic', 'Value']
# Formatting without rounding
stats_A['Value'] = stats_A['Value'].apply("{:.2f}".format)
axes[1, 0].axis('tight')
axes[1, 0].axis('off')
table_data = []
for row in stats_A.values:
    table_data.append(row)
table = axes[1, 0].table(cellText=table_data, colLabels=stats_A.columns, cellLoc = 'center', loc='center')
table.auto_set_font_size(False)
table.set_fontsize(9)
# Table 2: Descriptive Statistics for Variable_B
stats_B = p510w['score'].describe().reset_index()
stats_B.columns = ['Statistic', 'Value']
stats_B['Value'] = stats_B['Value'].apply("{:.2f}".format)
axes[1, 1].axis('tight')
axes[1, 1].axis('off')
table_data = []
for row in stats_B.values:
    table_data.append(row)
table = axes[1, 1].table(cellText=table_data, colLabels=stats_B.columns, cellLoc = 'center', loc='center')
table.auto_set_font_size(False)
table.set_fontsize(9)
# Adjust spacing between subplots
plt.tight_layout(pad=4.0)
# Display the plots
plt.show()</code>
    </pythonScript>
    <pythonScript>
      <code>p510mw['group'] = 'MW'
p510w['group'] = 'W'
p510mw = p510mw.rename(columns={'Midterm_MW': 'score'})
p510w = p510w.rename(columns={'Midterm_W': 'score'})
data_anova = pd.concat([p510mw, p510w])
import statsmodels.api as sm
from statsmodels.formula.api import ols
# Fit the model
model = ols('score ~ C(group)', data=data_anova).fit()
# Perform ANOVA and print the table
anova_table = sm.stats.anova_lm(model, typ=2)
print(anova_table)</code>
    </pythonScript>
    <pythonScript>
      <code>p510mw.groupby(pd.Grouper(key="team")).score.mean().sort_values(ascending=False).map(lambda x: '{:.2f}'.format(x))</code>
    </pythonScript>
    <pythonScript>
      <code>p510w.groupby(pd.Grouper(key="team")).score.mean().sort_values(ascending=False).map(lambda x: '{:.2f}'.format(x))</code>
    </pythonScript>
    <pythonScript>
      <code>df_eg3 = xl(%P2%, headers=True)</code>
    </pythonScript>
    <pythonScript>
      <code>import networkx as nx
import matplotlib.pyplot as plt
from networkx.algorithms.community import girvan_newman
# Convert the DataFrame for 10 fictitious individuals to a directed graph
G_10 = nx.from_pandas_edgelist(df_eg3, 'Source', 'Target', ['Interaction_Type', 'Timestamp', 'Duration', 'Topic', 'Sentiment'], create_using=nx.DiGraph())
# Calculate degree centrality for the 10 individuals network
degree_centrality_10 = nx.degree_centrality(G_10)
# Calculate betweenness centrality for the 10 individuals network
betweenness_centrality_10 = nx.betweenness_centrality(G_10)
# Community detection using the Girvan-Newman algorithm for the 10 individuals network
communities_10 = next(girvan_newman(G_10))
# Visualization for the network of 10 individuals
plt.figure(figsize=(14, 12))
pos_10 = nx.spring_layout(G_10)  # positions for all nodes
nx.draw_networkx_nodes(G_10, pos_10, node_size=50)
nx.draw_networkx_edges(G_10, pos_10, alpha=0.5)
nx.draw_networkx_labels(G_10, pos_10, font_size=8)
plt.title('Interaction Network for 10 Fictitious Individuals')
plt.show()
# Display calculated metrics for demonstration
sorted_degree_centrality_10 = sorted(degree_centrality_10.items(), key=lambda x: x[1], reverse=True)[:5]  # Top 5
sorted_betweenness_centrality_10 = sorted(betweenness_centrality_10.items(), key=lambda x: x[1], reverse=True)[:5]  # Top 5
list(communities_10)[:3]  # Displaying a few communities for brevity</code>
    </pythonScript>
    <pythonScript>
      <code>print("Top 5 Key Influencers (Degree Centrality):")
for name, score in sorted_degree_centrality_10[:5]:
    print(f"{name:10}:{score:.4f}")</code>
    </pythonScript>
    <pythonScript>
      <code>print("\nTop 5 Communication Bottlenecks (Betweenness Centrality):")
for name, score in sorted_betweenness_centrality_10[:5]:
    print(f"{name:10}: {score:.4f}")</code>
    </pythonScript>
    <pythonScript>
      <code>communities = next(girvan_newman(G_10))
print("\nIdentified Communities:")
for i, community in enumerate(communities, start=1):
    print(f"Community {i}: {', '.join(community)}")</code>
    </pythonScript>
  </pythonScripts>
</python>
</file>

<file path=xl/sharedStrings.xml><?xml version="1.0" encoding="utf-8"?>
<sst xmlns="http://schemas.openxmlformats.org/spreadsheetml/2006/main" count="1017" uniqueCount="99">
  <si>
    <t>NaN</t>
  </si>
  <si>
    <t>Using the pandas library for df and describe functions</t>
  </si>
  <si>
    <t>Using matplotlib.pyplot as plt</t>
  </si>
  <si>
    <t>Using seaborn as sns</t>
  </si>
  <si>
    <t>sum_sq</t>
  </si>
  <si>
    <t>df</t>
  </si>
  <si>
    <t>F</t>
  </si>
  <si>
    <t>PR(&gt;F)</t>
  </si>
  <si>
    <t>C(group)</t>
  </si>
  <si>
    <t>Residual</t>
  </si>
  <si>
    <t>ANOVA</t>
  </si>
  <si>
    <t>Test for Normality via Shapiro-Wilk Test</t>
  </si>
  <si>
    <t>Test for Homogeneity of Variance</t>
  </si>
  <si>
    <t>score</t>
  </si>
  <si>
    <t>Variances appear to be equal across groups.</t>
  </si>
  <si>
    <t>Levene's test p-value:</t>
  </si>
  <si>
    <t>Shapiro-Wilk test p-value for MW: 0.1409</t>
  </si>
  <si>
    <t>Shapiro-Wilk test p-value for W: 0.0042</t>
  </si>
  <si>
    <t>Data for MW appears to be normally distributed.</t>
  </si>
  <si>
    <t>Data for W does not appear to be normally distributed.</t>
  </si>
  <si>
    <t>Using the pandas library to concat a df copy</t>
  </si>
  <si>
    <t>team</t>
  </si>
  <si>
    <t xml:space="preserve"> </t>
  </si>
  <si>
    <t>Questions:</t>
  </si>
  <si>
    <t>Department</t>
  </si>
  <si>
    <t>YearsWithCompany</t>
  </si>
  <si>
    <t>JobSatisfaction</t>
  </si>
  <si>
    <t>AnnualSalary</t>
  </si>
  <si>
    <t>PromotionLast5Years</t>
  </si>
  <si>
    <t>PerformanceRating</t>
  </si>
  <si>
    <t>RemoteWork</t>
  </si>
  <si>
    <t>Finance</t>
  </si>
  <si>
    <t>No</t>
  </si>
  <si>
    <t>Part-time</t>
  </si>
  <si>
    <t>Marketing</t>
  </si>
  <si>
    <t>Yes</t>
  </si>
  <si>
    <t>None</t>
  </si>
  <si>
    <t>HR</t>
  </si>
  <si>
    <t>Full-time</t>
  </si>
  <si>
    <t>IT</t>
  </si>
  <si>
    <t>2. Can we visualize the distribution of annual salaries across the company to see if there are any patterns or outliers?</t>
  </si>
  <si>
    <t>3. How does job satisfaction relate to annual salary, and are there differences in this relationship between departments?</t>
  </si>
  <si>
    <t>Step 1: Establish the DataFrame</t>
  </si>
  <si>
    <t>Step 1b: Average Salary for Everyone</t>
  </si>
  <si>
    <t>Step 1c: Using Groupby - Salary by Department</t>
  </si>
  <si>
    <t>Question 1</t>
  </si>
  <si>
    <t>Question 2</t>
  </si>
  <si>
    <t>Question 3</t>
  </si>
  <si>
    <t>1. What is the average annual salary per department, and how does it vary with years spent at the company?</t>
  </si>
  <si>
    <t xml:space="preserve"> 
</t>
  </si>
  <si>
    <t>positive</t>
  </si>
  <si>
    <t>Project Management</t>
  </si>
  <si>
    <t>Instant Message</t>
  </si>
  <si>
    <t>Eve</t>
  </si>
  <si>
    <t>Ivy</t>
  </si>
  <si>
    <t>negative</t>
  </si>
  <si>
    <t>Feedback</t>
  </si>
  <si>
    <t>Email</t>
  </si>
  <si>
    <t>Alice</t>
  </si>
  <si>
    <t>Frank</t>
  </si>
  <si>
    <t>Support</t>
  </si>
  <si>
    <t>Robert</t>
  </si>
  <si>
    <t>neutral</t>
  </si>
  <si>
    <t>Meeting</t>
  </si>
  <si>
    <t>Harry</t>
  </si>
  <si>
    <t>Charlie</t>
  </si>
  <si>
    <t>Bob</t>
  </si>
  <si>
    <t>Jane</t>
  </si>
  <si>
    <t>George</t>
  </si>
  <si>
    <t>Sentiment</t>
  </si>
  <si>
    <t>Topic</t>
  </si>
  <si>
    <t>Duration</t>
  </si>
  <si>
    <t>Timestamp</t>
  </si>
  <si>
    <t>Interaction_Type</t>
  </si>
  <si>
    <t>Target</t>
  </si>
  <si>
    <t>Source</t>
  </si>
  <si>
    <t>1. Who are the top/key influencers?</t>
  </si>
  <si>
    <t>2. Who are the communication bottlenecks?</t>
  </si>
  <si>
    <t>3. What are some of the subgroups and/or communities? IS anyone isolated?</t>
  </si>
  <si>
    <t>1. Does exam average differ from one class section compared to another?</t>
  </si>
  <si>
    <t>The p-value is not significant, thus exam averages are not suggestive of a difference.</t>
  </si>
  <si>
    <t>Caution on results, the SW is significant for W, thus suggestive of non-normality. This was a smaller sample. I would recommend using a non-parametric test e.g. Mann-Whitney U or KW. This is an interesting scenario because the Levene's test is not significant, thus adding support for an assumption of equal variance for ANOVA.</t>
  </si>
  <si>
    <t>Community 1: Harry, Bob, Robert, Jane, Charlie, Ivy, Frank, Eve, Alice</t>
  </si>
  <si>
    <t>Community 2: George</t>
  </si>
  <si>
    <t xml:space="preserve">Alice    </t>
  </si>
  <si>
    <t xml:space="preserve">Alice     </t>
  </si>
  <si>
    <t>:0.7778</t>
  </si>
  <si>
    <t xml:space="preserve">Eve       </t>
  </si>
  <si>
    <t>:0.6667</t>
  </si>
  <si>
    <t xml:space="preserve">Ivy       </t>
  </si>
  <si>
    <t xml:space="preserve">Charlie   </t>
  </si>
  <si>
    <t>:0.5556</t>
  </si>
  <si>
    <t xml:space="preserve">Frank     </t>
  </si>
  <si>
    <t xml:space="preserve"> : 0.2095</t>
  </si>
  <si>
    <t>: 0.1586</t>
  </si>
  <si>
    <t>: 0.1528</t>
  </si>
  <si>
    <t xml:space="preserve">Ivy      </t>
  </si>
  <si>
    <t>: 0.1076</t>
  </si>
  <si>
    <t>: 0.1447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</si>
</sst>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242424"/>
      <name val="Times New Roman"/>
      <family val="1"/>
    </font>
    <font>
      <sz val="11"/>
      <color theme="1"/>
      <name val="Aptos Narrow"/>
      <family val="2"/>
      <scheme val="minor"/>
    </font>
    <font>
      <b/>
      <i/>
      <sz val="11"/>
      <color theme="1"/>
      <name val="Times New Roman"/>
      <family val="1"/>
    </font>
    <font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2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3" fontId="1" fillId="0" borderId="0" xfId="1" applyFont="1" applyAlignment="1">
      <alignment horizontal="left"/>
    </xf>
    <xf numFmtId="0" fontId="1" fillId="7" borderId="0" xfId="0" applyFont="1" applyFill="1"/>
    <xf numFmtId="0" fontId="1" fillId="7" borderId="0" xfId="0" applyFont="1" applyFill="1" applyAlignment="1">
      <alignment wrapText="1"/>
    </xf>
    <xf numFmtId="0" fontId="5" fillId="9" borderId="0" xfId="0" applyFont="1" applyFill="1"/>
    <xf numFmtId="0" fontId="1" fillId="9" borderId="0" xfId="0" applyFont="1" applyFill="1"/>
    <xf numFmtId="0" fontId="1" fillId="9" borderId="0" xfId="0" applyFont="1" applyFill="1" applyAlignment="1">
      <alignment horizontal="center"/>
    </xf>
    <xf numFmtId="49" fontId="1" fillId="0" borderId="0" xfId="0" applyNumberFormat="1" applyFont="1"/>
    <xf numFmtId="14" fontId="1" fillId="0" borderId="0" xfId="0" applyNumberFormat="1" applyFont="1"/>
    <xf numFmtId="0" fontId="1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2" fillId="6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7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8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17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microsoft.com/office/2017/06/relationships/rdSupportingPropertyBagStructure" Target="richData/rdsupportingpropertybagstructure.xml"/><Relationship Id="rId20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5" Type="http://schemas.microsoft.com/office/2017/06/relationships/richStyles" Target="richData/richStyles.xml"/><Relationship Id="rId10" Type="http://schemas.openxmlformats.org/officeDocument/2006/relationships/sheetMetadata" Target="metadata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Array" Target="richData/rdarray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0">
  <a r="12" c="7">
    <v t="s">Department</v>
    <v t="s">YearsWithCompany</v>
    <v t="s">JobSatisfaction</v>
    <v t="s">AnnualSalary</v>
    <v t="s">PromotionLast5Years</v>
    <v t="s">PerformanceRating</v>
    <v t="s">RemoteWork</v>
    <v t="s">Finance</v>
    <v>18</v>
    <v>5</v>
    <v>70500.149999999994</v>
    <v t="s">No</v>
    <v>4</v>
    <v t="s">Part-time</v>
    <v t="s">Marketing</v>
    <v>3</v>
    <v>3</v>
    <v>94213.91</v>
    <v t="s">Yes</v>
    <v>3</v>
    <v t="s">None</v>
    <v t="s">HR</v>
    <v>34</v>
    <v>4</v>
    <v>120835.67</v>
    <v t="s">No</v>
    <v>3</v>
    <v t="s">Part-time</v>
    <v t="s">Marketing</v>
    <v>16</v>
    <v>2</v>
    <v>114415.4</v>
    <v t="s">No</v>
    <v>1</v>
    <v t="s">Part-time</v>
    <v t="s">Marketing</v>
    <v>27</v>
    <v>3</v>
    <v>96235.07</v>
    <v t="s">No</v>
    <v>4</v>
    <v t="s">None</v>
    <v t="s">...</v>
    <v t="s">...</v>
    <v t="s">...</v>
    <v t="s">...</v>
    <v t="s">...</v>
    <v t="s">...</v>
    <v t="s">...</v>
    <v t="s">HR</v>
    <v>39</v>
    <v>5</v>
    <v>96005.63</v>
    <v t="s">No</v>
    <v>4</v>
    <v t="s">None</v>
    <v t="s">HR</v>
    <v>0</v>
    <v>4</v>
    <v>68997.11</v>
    <v t="s">No</v>
    <v>4</v>
    <v t="s">None</v>
    <v t="s">Marketing</v>
    <v>15</v>
    <v>1</v>
    <v>75209.45</v>
    <v t="s">No</v>
    <v>2</v>
    <v t="s">Full-time</v>
    <v t="s">HR</v>
    <v>38</v>
    <v>5</v>
    <v>91258.67</v>
    <v t="s">No</v>
    <v>4</v>
    <v t="s">None</v>
    <v t="s">Marketing</v>
    <v>4</v>
    <v>1</v>
    <v>74191.48</v>
    <v t="s">No</v>
    <v>5</v>
    <v t="s">None</v>
  </a>
  <a r="2">
    <v>614</v>
    <v>488</v>
  </a>
  <a r="2">
    <v>1307</v>
    <v>610</v>
  </a>
  <a r="12" c="2">
    <v t="s">team</v>
    <v t="s">score</v>
    <v>1</v>
    <v>80</v>
    <v>3</v>
    <v>70</v>
    <v>3</v>
    <v>82.5</v>
    <v>3</v>
    <v>37.5</v>
    <v>4</v>
    <v>42.5</v>
    <v t="s">...</v>
    <v t="s">...</v>
    <v>1</v>
    <v>90</v>
    <v>4</v>
    <v>85</v>
    <v>2</v>
    <v>57.5</v>
    <v>1</v>
    <v>72.5</v>
    <v>2</v>
    <v>40</v>
  </a>
  <a r="12" c="2">
    <v t="s">team</v>
    <v t="s">score</v>
    <v>1</v>
    <v>85</v>
    <v>3</v>
    <v>70</v>
    <v>4</v>
    <v>82.5</v>
    <v>4</v>
    <v>90</v>
    <v>3</v>
    <v>67.5</v>
    <v t="s">...</v>
    <v t="s">...</v>
    <v>5</v>
    <v>87.5</v>
    <v>6</v>
    <v>77.5</v>
    <v>2</v>
    <v>85</v>
    <v>3</v>
    <v>77.5</v>
    <v>5</v>
    <v>52.5</v>
  </a>
  <a r="12" c="3">
    <v t="s">team</v>
    <v t="s">score</v>
    <v t="s">group</v>
    <v>1</v>
    <v>80</v>
    <v t="s">MW</v>
    <v>3</v>
    <v>70</v>
    <v t="s">MW</v>
    <v>3</v>
    <v>82.5</v>
    <v t="s">MW</v>
    <v>3</v>
    <v>37.5</v>
    <v t="s">MW</v>
    <v>4</v>
    <v>42.5</v>
    <v t="s">MW</v>
    <v t="s">...</v>
    <v t="s">...</v>
    <v t="s">...</v>
    <v>5</v>
    <v>87.5</v>
    <v t="s">W</v>
    <v>6</v>
    <v>77.5</v>
    <v t="s">W</v>
    <v>2</v>
    <v>85</v>
    <v t="s">W</v>
    <v>3</v>
    <v>77.5</v>
    <v t="s">W</v>
    <v>5</v>
    <v>52.5</v>
    <v t="s">W</v>
  </a>
  <a r="2">
    <v>567</v>
    <v>453</v>
  </a>
  <a r="2">
    <v>554</v>
    <v>453</v>
  </a>
  <a r="12" c="7">
    <v t="s">Source</v>
    <v t="s">Target</v>
    <v t="s">Interaction_Type</v>
    <v t="s">Timestamp</v>
    <v t="s">Duration</v>
    <v t="s">Topic</v>
    <v t="s">Sentiment</v>
    <v t="s">Alice</v>
    <v t="s">Bob</v>
    <v t="s">Email</v>
    <v t="r">38</v>
    <v>0</v>
    <v t="s">Project Management</v>
    <v t="s">positive</v>
    <v t="s">Bob</v>
    <v t="s">Charlie</v>
    <v t="s">Meeting</v>
    <v t="r">39</v>
    <v>30</v>
    <v t="s">Feedback</v>
    <v t="s">neutral</v>
    <v t="s">Charlie</v>
    <v t="s">Alice</v>
    <v t="s">Instant Message</v>
    <v t="r">40</v>
    <v>0</v>
    <v t="s">Support</v>
    <v t="s">positive</v>
    <v t="s">Alice</v>
    <v t="s">Eve</v>
    <v t="s">Email</v>
    <v t="r">41</v>
    <v>0</v>
    <v t="s">Project Management</v>
    <v t="s">negative</v>
    <v t="s">Eve</v>
    <v t="s">Frank</v>
    <v t="s">Instant Message</v>
    <v t="r">42</v>
    <v>0</v>
    <v t="s">Support</v>
    <v t="s">positive</v>
    <v t="s">...</v>
    <v t="s">...</v>
    <v t="s">...</v>
    <v t="s">...</v>
    <v t="s">...</v>
    <v t="s">...</v>
    <v t="s">...</v>
    <v t="s">Bob</v>
    <v t="s">Ivy</v>
    <v t="s">Email</v>
    <v t="r">43</v>
    <v>0</v>
    <v t="s">Feedback</v>
    <v t="s">positive</v>
    <v t="s">Charlie</v>
    <v t="s">Harry</v>
    <v t="s">Meeting</v>
    <v t="r">44</v>
    <v>30</v>
    <v t="s">Project Management</v>
    <v t="s">neutral</v>
    <v t="s">Eve</v>
    <v t="s">Robert</v>
    <v t="s">Instant Message</v>
    <v t="r">45</v>
    <v>0</v>
    <v t="s">Support</v>
    <v t="s">positive</v>
    <v t="s">Frank</v>
    <v t="s">Alice</v>
    <v t="s">Email</v>
    <v t="r">46</v>
    <v>0</v>
    <v t="s">Feedback</v>
    <v t="s">negative</v>
    <v t="s">Ivy</v>
    <v t="s">Eve</v>
    <v t="s">Instant Message</v>
    <v t="r">47</v>
    <v>0</v>
    <v t="s">Project Management</v>
    <v t="s">positive</v>
  </a>
  <a r="2">
    <v>1105</v>
    <v>964</v>
  </a>
</arrayData>
</file>

<file path=xl/richData/rdrichvalue.xml><?xml version="1.0" encoding="utf-8"?>
<rvData xmlns="http://schemas.microsoft.com/office/spreadsheetml/2017/richdata" count="57">
  <rv s="0">
    <v>12</v>
    <v>image</v>
    <v>0</v>
  </rv>
  <rv s="1">
    <v>0</v>
  </rv>
  <rv s="2">
    <v>DataFrame</v>
    <v>1</v>
    <v>1</v>
  </rv>
  <rv s="3">
    <v>&lt;class 'pandas.core.frame.DataFrame'&gt;</v>
    <v>DataFrame</v>
    <v xml:space="preserve">   Department  YearsWithCompany  JobSatisfaction  AnnualSalary  \
0     Finance                18                5      70500.15   
1   Marketing                 3                3      94213.91   
2          HR                34                4     1...</v>
    <v>2</v>
    <v>2</v>
  </rv>
  <rv s="4">
    <v>0</v>
    <v>9</v>
  </rv>
  <rv s="1">
    <v>1</v>
  </rv>
  <rv s="5">
    <v>Image</v>
    <v>3</v>
    <v>4</v>
    <v>5</v>
  </rv>
  <rv s="3">
    <v>&lt;class 'PIL.PngImagePlugin.PngImageFile'&gt;</v>
    <v>PngImageFile</v>
    <v>&lt;PIL.PngImagePlugin.PngImageFile image mode=RGBA size=614x488 at 0x7F5CE4FC5480&gt;</v>
    <v>6</v>
    <v>2</v>
  </rv>
  <rv s="4">
    <v>0</v>
    <v>3</v>
  </rv>
  <rv s="4">
    <v>1</v>
    <v>9</v>
  </rv>
  <rv s="1">
    <v>2</v>
  </rv>
  <rv s="5">
    <v>Image</v>
    <v>3</v>
    <v>9</v>
    <v>10</v>
  </rv>
  <rv s="3">
    <v>&lt;class 'PIL.PngImagePlugin.PngImageFile'&gt;</v>
    <v>PngImageFile</v>
    <v>&lt;PIL.PngImagePlugin.PngImageFile image mode=RGBA size=1307x610 at 0x7F5CE4FC4100&gt;</v>
    <v>11</v>
    <v>2</v>
  </rv>
  <rv s="4">
    <v>1</v>
    <v>3</v>
  </rv>
  <rv s="1">
    <v>3</v>
  </rv>
  <rv s="2">
    <v>DataFrame</v>
    <v>5</v>
    <v>14</v>
  </rv>
  <rv s="3">
    <v>&lt;class 'pandas.core.frame.DataFrame'&gt;</v>
    <v>DataFrame</v>
    <v xml:space="preserve">    team  score
0      1   80.0
1      3   70.0
2      3   82.5
3      3   37.5
4      4   42.5
5      4   57.5
6      2   85.0
7      2   70.0
8      1   55.0
9      3   72.5
10     4   90.0
11     1   90.0
12     4   85.0
13     2   57.5
14     1   7...</v>
    <v>15</v>
    <v>2</v>
  </rv>
  <rv s="1">
    <v>4</v>
  </rv>
  <rv s="2">
    <v>DataFrame</v>
    <v>7</v>
    <v>17</v>
  </rv>
  <rv s="3">
    <v>&lt;class 'pandas.core.frame.DataFrame'&gt;</v>
    <v>DataFrame</v>
    <v xml:space="preserve">    team  score
0      1   85.0
1      3   70.0
2      4   82.5
3      4   90.0
4      3   67.5
5      8   82.5
6      5   87.5
7      7   62.5
8      7   50.0
9      1   50.0
10     2   42.5
11     1   85.0
12     6   42.5
13     8   52.5
14     7   8...</v>
    <v>18</v>
    <v>2</v>
  </rv>
  <rv s="1">
    <v>5</v>
  </rv>
  <rv s="2">
    <v>DataFrame</v>
    <v>9</v>
    <v>20</v>
  </rv>
  <rv s="3">
    <v>&lt;class 'pandas.core.frame.DataFrame'&gt;</v>
    <v>DataFrame</v>
    <v xml:space="preserve">    team  score group
0      1   80.0    MW
1      3   70.0    MW
2      3   82.5    MW
3      3   37.5    MW
4      4   42.5    MW
5      4   57.5    MW
6      2   85.0    MW
7      2   70.0    MW
8      1   55.0    MW
9      3   72.5    MW
10     4  ...</v>
    <v>21</v>
    <v>2</v>
  </rv>
  <rv s="6">
    <v>2</v>
    <v>4</v>
    <v>Image generated by Python</v>
  </rv>
  <rv s="7">
    <fb>0</fb>
    <v>10</v>
  </rv>
  <rv s="3">
    <fb>0</fb>
    <v>&lt;class 'NoneType'&gt;</v>
    <v>NoneType</v>
    <v>None</v>
    <v>24</v>
    <v>2</v>
  </rv>
  <rv s="4">
    <v>3</v>
    <v>9</v>
  </rv>
  <rv s="1">
    <v>6</v>
  </rv>
  <rv s="5">
    <v>Image</v>
    <v>3</v>
    <v>26</v>
    <v>27</v>
  </rv>
  <rv s="3">
    <v>&lt;class 'PIL.PngImagePlugin.PngImageFile'&gt;</v>
    <v>PngImageFile</v>
    <v>&lt;PIL.PngImagePlugin.PngImageFile image mode=RGBA size=567x453 at 0x7F5CE63D9B10&gt;</v>
    <v>28</v>
    <v>2</v>
  </rv>
  <rv s="4">
    <v>3</v>
    <v>3</v>
  </rv>
  <rv s="4">
    <v>4</v>
    <v>9</v>
  </rv>
  <rv s="1">
    <v>7</v>
  </rv>
  <rv s="5">
    <v>Image</v>
    <v>3</v>
    <v>31</v>
    <v>32</v>
  </rv>
  <rv s="3">
    <v>&lt;class 'PIL.PngImagePlugin.PngImageFile'&gt;</v>
    <v>PngImageFile</v>
    <v>&lt;PIL.PngImagePlugin.PngImageFile image mode=RGBA size=554x453 at 0x7F5CE6E53EB0&gt;</v>
    <v>33</v>
    <v>2</v>
  </rv>
  <rv s="4">
    <v>4</v>
    <v>3</v>
  </rv>
  <rv s="6">
    <v>2</v>
    <v>9</v>
    <v>Image generated by Python</v>
  </rv>
  <rv s="8">
    <v>12</v>
    <v>1</v>
  </rv>
  <rv s="7">
    <fb>45383</fb>
    <v>13</v>
  </rv>
  <rv s="7">
    <fb>45384</fb>
    <v>13</v>
  </rv>
  <rv s="7">
    <fb>45385</fb>
    <v>13</v>
  </rv>
  <rv s="7">
    <fb>45386</fb>
    <v>13</v>
  </rv>
  <rv s="7">
    <fb>45387</fb>
    <v>13</v>
  </rv>
  <rv s="7">
    <fb>45403</fb>
    <v>13</v>
  </rv>
  <rv s="7">
    <fb>45404</fb>
    <v>13</v>
  </rv>
  <rv s="7">
    <fb>45405</fb>
    <v>13</v>
  </rv>
  <rv s="7">
    <fb>45406</fb>
    <v>13</v>
  </rv>
  <rv s="7">
    <fb>45407</fb>
    <v>13</v>
  </rv>
  <rv s="1">
    <v>8</v>
  </rv>
  <rv s="2">
    <v>DataFrame</v>
    <v>12</v>
    <v>48</v>
  </rv>
  <rv s="3">
    <v>&lt;class 'pandas.core.frame.DataFrame'&gt;</v>
    <v>DataFrame</v>
    <v xml:space="preserve">     Source   Target Interaction_Type  Timestamp  Duration  \
0     Alice      Bob            Email 2024-04-01         0   
1       Bob  Charlie          Meeting 2024-04-02        30   
2   Charlie    Alice  Instant Message 2024-04-03         0   
3   ...</v>
    <v>49</v>
    <v>2</v>
  </rv>
  <rv s="4">
    <v>5</v>
    <v>4</v>
  </rv>
  <rv s="4">
    <v>5</v>
    <v>9</v>
  </rv>
  <rv s="1">
    <v>9</v>
  </rv>
  <rv s="5">
    <v>Image</v>
    <v>3</v>
    <v>52</v>
    <v>53</v>
  </rv>
  <rv s="3">
    <v>&lt;class 'PIL.PngImagePlugin.PngImageFile'&gt;</v>
    <v>PngImageFile</v>
    <v>&lt;PIL.PngImagePlugin.PngImageFile image mode=RGBA size=1105x964 at 0x7F5CE7AF6E30&gt;</v>
    <v>54</v>
    <v>2</v>
  </rv>
  <rv s="4">
    <v>5</v>
    <v>3</v>
  </rv>
</rvData>
</file>

<file path=xl/richData/rdrichvaluestructure.xml><?xml version="1.0" encoding="utf-8"?>
<rvStructures xmlns="http://schemas.microsoft.com/office/spreadsheetml/2017/richdata" count="9">
  <s t="_error">
    <k n="errorType" t="i"/>
    <k n="field" t="s"/>
    <k n="subType" t="i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  <s t="_localImage">
    <k n="_rvRel:LocalImageIdentifier" t="i"/>
    <k n="CalcOrigin" t="i"/>
  </s>
  <s t="_entity">
    <k n="_DisplayString" t="s"/>
    <k n="_Format" t="spb"/>
    <k n="image" t="r"/>
    <k n="size" t="r"/>
  </s>
  <s t="_localImage">
    <k n="_rvRel:LocalImageIdentifier" t="i"/>
    <k n="CalcOrigin" t="i"/>
    <k n="Text" t="s"/>
  </s>
  <s t="_formattednumber">
    <k n="_Format" t="spb"/>
  </s>
  <s t="_error">
    <k n="errorType" t="i"/>
    <k n="propagated" t="b"/>
  </s>
</rvStructures>
</file>

<file path=xl/richData/rdsupportingpropertybag.xml><?xml version="1.0" encoding="utf-8"?>
<supportingPropertyBags xmlns="http://schemas.microsoft.com/office/spreadsheetml/2017/richdata2">
  <spbData count="14">
    <spb s="0">
      <v>100</v>
      <v>7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3">
      <v>1</v>
    </spb>
    <spb s="0">
      <v>16</v>
      <v>2</v>
      <v>DataFrame</v>
      <v>arrayPreview</v>
      <v>1</v>
    </spb>
    <spb s="1">
      <v>4</v>
    </spb>
    <spb s="0">
      <v>40</v>
      <v>2</v>
      <v>DataFrame</v>
      <v>arrayPreview</v>
      <v>1</v>
    </spb>
    <spb s="1">
      <v>6</v>
    </spb>
    <spb s="0">
      <v>56</v>
      <v>3</v>
      <v>DataFrame</v>
      <v>arrayPreview</v>
      <v>1</v>
    </spb>
    <spb s="1">
      <v>8</v>
    </spb>
    <spb s="4">
      <v>2</v>
    </spb>
    <spb s="0">
      <v>25</v>
      <v>7</v>
      <v>DataFrame</v>
      <v>arrayPreview</v>
      <v>1</v>
    </spb>
    <spb s="1">
      <v>11</v>
    </spb>
    <spb s="4">
      <v>3</v>
    </spb>
  </spbData>
</supportingPropertyBags>
</file>

<file path=xl/richData/rdsupportingpropertybagstructure.xml><?xml version="1.0" encoding="utf-8"?>
<spbStructures xmlns="http://schemas.microsoft.com/office/spreadsheetml/2017/richdata2" count="5">
  <s>
    <k n="drw" t="i"/>
    <k n="dcol" t="i"/>
    <k n="name" t="s"/>
    <k n="array" t="s"/>
    <k n="headers" t="b"/>
  </s>
  <s>
    <k n="ArrayCardInfo" t="spb"/>
  </s>
  <s>
    <k n="url" t="s"/>
    <k n="logoUrl" t="s"/>
    <k n="description" t="s"/>
  </s>
  <s>
    <k n="image" t="i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0" formatCode="General"/>
    </x:dxf>
    <x:dxf>
      <x:numFmt numFmtId="19" formatCode="m/d/yyyy"/>
    </x:dxf>
  </dxfs>
  <richProperties>
    <rPr n="IsHeroField" t="b"/>
    <rPr n="NumberFormat" t="s"/>
  </richProperties>
  <richStyles>
    <rSty>
      <rpv i="0">1</rpv>
    </rSty>
    <rSty dxfid="0">
      <rpv i="1">0;-0;* "None"</rpv>
    </rSty>
    <rSty dxfid="1"/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8095-2A92-461E-A0C5-F2266AE782D5}">
  <dimension ref="A1:T101"/>
  <sheetViews>
    <sheetView tabSelected="1" workbookViewId="0"/>
  </sheetViews>
  <sheetFormatPr defaultRowHeight="14.15" x14ac:dyDescent="0.35"/>
  <cols>
    <col min="1" max="1" width="9.23046875" style="1"/>
    <col min="2" max="3" width="9.3046875" style="1" bestFit="1" customWidth="1"/>
    <col min="4" max="4" width="10.07421875" style="1" bestFit="1" customWidth="1"/>
    <col min="5" max="5" width="9.23046875" style="1"/>
    <col min="6" max="6" width="9.3046875" style="1" bestFit="1" customWidth="1"/>
    <col min="7" max="8" width="9.23046875" style="1"/>
    <col min="9" max="9" width="13.3828125" style="1" bestFit="1" customWidth="1"/>
    <col min="10" max="14" width="9.23046875" style="1"/>
    <col min="15" max="15" width="9.3046875" style="1" bestFit="1" customWidth="1"/>
    <col min="16" max="16384" width="9.23046875" style="1"/>
  </cols>
  <sheetData>
    <row r="1" spans="1:18" x14ac:dyDescent="0.3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I1" s="19" t="s">
        <v>23</v>
      </c>
      <c r="J1" s="19"/>
      <c r="K1" s="19"/>
      <c r="L1" s="19"/>
      <c r="M1" s="19"/>
      <c r="N1" s="19"/>
      <c r="O1" s="19"/>
      <c r="P1" s="19"/>
      <c r="Q1" s="19"/>
      <c r="R1" s="19"/>
    </row>
    <row r="2" spans="1:18" x14ac:dyDescent="0.35">
      <c r="A2" s="1" t="s">
        <v>31</v>
      </c>
      <c r="B2" s="1">
        <v>18</v>
      </c>
      <c r="C2" s="1">
        <v>5</v>
      </c>
      <c r="D2" s="1">
        <v>70500.149999999994</v>
      </c>
      <c r="E2" s="1" t="s">
        <v>32</v>
      </c>
      <c r="F2" s="1">
        <v>4</v>
      </c>
      <c r="G2" s="1" t="s">
        <v>33</v>
      </c>
      <c r="I2" s="1" t="s">
        <v>48</v>
      </c>
      <c r="L2" s="2"/>
      <c r="M2" s="2"/>
    </row>
    <row r="3" spans="1:18" x14ac:dyDescent="0.35">
      <c r="A3" s="1" t="s">
        <v>34</v>
      </c>
      <c r="B3" s="1">
        <v>3</v>
      </c>
      <c r="C3" s="1">
        <v>3</v>
      </c>
      <c r="D3" s="1">
        <v>94213.91</v>
      </c>
      <c r="E3" s="1" t="s">
        <v>35</v>
      </c>
      <c r="F3" s="1">
        <v>3</v>
      </c>
      <c r="G3" s="1" t="s">
        <v>36</v>
      </c>
    </row>
    <row r="4" spans="1:18" x14ac:dyDescent="0.35">
      <c r="A4" s="1" t="s">
        <v>37</v>
      </c>
      <c r="B4" s="1">
        <v>34</v>
      </c>
      <c r="C4" s="1">
        <v>4</v>
      </c>
      <c r="D4" s="1">
        <v>120835.67</v>
      </c>
      <c r="E4" s="1" t="s">
        <v>32</v>
      </c>
      <c r="F4" s="1">
        <v>3</v>
      </c>
      <c r="G4" s="1" t="s">
        <v>33</v>
      </c>
      <c r="I4" s="1" t="s">
        <v>40</v>
      </c>
    </row>
    <row r="5" spans="1:18" x14ac:dyDescent="0.35">
      <c r="A5" s="1" t="s">
        <v>34</v>
      </c>
      <c r="B5" s="1">
        <v>16</v>
      </c>
      <c r="C5" s="1">
        <v>2</v>
      </c>
      <c r="D5" s="1">
        <v>114415.4</v>
      </c>
      <c r="E5" s="1" t="s">
        <v>32</v>
      </c>
      <c r="F5" s="1">
        <v>1</v>
      </c>
      <c r="G5" s="1" t="s">
        <v>33</v>
      </c>
    </row>
    <row r="6" spans="1:18" x14ac:dyDescent="0.35">
      <c r="A6" s="1" t="s">
        <v>34</v>
      </c>
      <c r="B6" s="1">
        <v>27</v>
      </c>
      <c r="C6" s="1">
        <v>3</v>
      </c>
      <c r="D6" s="1">
        <v>96235.07</v>
      </c>
      <c r="E6" s="1" t="s">
        <v>32</v>
      </c>
      <c r="F6" s="1">
        <v>4</v>
      </c>
      <c r="G6" s="1" t="s">
        <v>36</v>
      </c>
      <c r="I6" s="1" t="s">
        <v>41</v>
      </c>
    </row>
    <row r="7" spans="1:18" x14ac:dyDescent="0.35">
      <c r="A7" s="1" t="s">
        <v>37</v>
      </c>
      <c r="B7" s="1">
        <v>29</v>
      </c>
      <c r="C7" s="1">
        <v>5</v>
      </c>
      <c r="D7" s="1">
        <v>80597.98</v>
      </c>
      <c r="E7" s="1" t="s">
        <v>32</v>
      </c>
      <c r="F7" s="1">
        <v>4</v>
      </c>
      <c r="G7" s="1" t="s">
        <v>36</v>
      </c>
    </row>
    <row r="8" spans="1:18" x14ac:dyDescent="0.35">
      <c r="A8" s="1" t="s">
        <v>31</v>
      </c>
      <c r="B8" s="1">
        <v>28</v>
      </c>
      <c r="C8" s="1">
        <v>1</v>
      </c>
      <c r="D8" s="1">
        <v>46997.43</v>
      </c>
      <c r="E8" s="1" t="s">
        <v>35</v>
      </c>
      <c r="F8" s="1">
        <v>3</v>
      </c>
      <c r="G8" s="1" t="s">
        <v>38</v>
      </c>
    </row>
    <row r="9" spans="1:18" x14ac:dyDescent="0.35">
      <c r="A9" s="1" t="s">
        <v>37</v>
      </c>
      <c r="B9" s="1">
        <v>5</v>
      </c>
      <c r="C9" s="1">
        <v>5</v>
      </c>
      <c r="D9" s="1">
        <v>39092.5</v>
      </c>
      <c r="E9" s="1" t="s">
        <v>35</v>
      </c>
      <c r="F9" s="1">
        <v>5</v>
      </c>
      <c r="G9" s="1" t="s">
        <v>36</v>
      </c>
      <c r="I9" s="1" t="s">
        <v>45</v>
      </c>
    </row>
    <row r="10" spans="1:18" x14ac:dyDescent="0.35">
      <c r="A10" s="1" t="s">
        <v>34</v>
      </c>
      <c r="B10" s="1">
        <v>34</v>
      </c>
      <c r="C10" s="1">
        <v>4</v>
      </c>
      <c r="D10" s="1">
        <v>192952.05</v>
      </c>
      <c r="E10" s="1" t="s">
        <v>32</v>
      </c>
      <c r="F10" s="1">
        <v>2</v>
      </c>
      <c r="G10" s="1" t="s">
        <v>38</v>
      </c>
      <c r="I10" s="1" t="s">
        <v>42</v>
      </c>
      <c r="N10" s="1" t="s">
        <v>46</v>
      </c>
    </row>
    <row r="11" spans="1:18" x14ac:dyDescent="0.35">
      <c r="A11" s="1" t="s">
        <v>31</v>
      </c>
      <c r="B11" s="1">
        <v>40</v>
      </c>
      <c r="C11" s="1">
        <v>5</v>
      </c>
      <c r="D11" s="1">
        <v>174014.33</v>
      </c>
      <c r="E11" s="1" t="s">
        <v>32</v>
      </c>
      <c r="F11" s="1">
        <v>3</v>
      </c>
      <c r="G11" s="1" t="s">
        <v>38</v>
      </c>
      <c r="I11" s="9" t="s">
        <v>22</v>
      </c>
      <c r="N11" s="9" t="s">
        <v>22</v>
      </c>
      <c r="O11" s="1" t="e" cm="1" vm="1">
        <f t="array" ref="O11">_FV(N11,"image")</f>
        <v>#VALUE!</v>
      </c>
    </row>
    <row r="12" spans="1:18" x14ac:dyDescent="0.35">
      <c r="A12" s="1" t="s">
        <v>34</v>
      </c>
      <c r="B12" s="1">
        <v>36</v>
      </c>
      <c r="C12" s="1">
        <v>1</v>
      </c>
      <c r="D12" s="1">
        <v>90333.88</v>
      </c>
      <c r="E12" s="1" t="s">
        <v>32</v>
      </c>
      <c r="F12" s="1">
        <v>3</v>
      </c>
      <c r="G12" s="1" t="s">
        <v>38</v>
      </c>
    </row>
    <row r="13" spans="1:18" x14ac:dyDescent="0.35">
      <c r="A13" s="1" t="s">
        <v>37</v>
      </c>
      <c r="B13" s="1">
        <v>23</v>
      </c>
      <c r="C13" s="1">
        <v>4</v>
      </c>
      <c r="D13" s="1">
        <v>192656.15</v>
      </c>
      <c r="E13" s="1" t="s">
        <v>32</v>
      </c>
      <c r="F13" s="1">
        <v>2</v>
      </c>
      <c r="G13" s="1" t="s">
        <v>38</v>
      </c>
      <c r="I13" s="1" t="s">
        <v>43</v>
      </c>
    </row>
    <row r="14" spans="1:18" x14ac:dyDescent="0.35">
      <c r="A14" s="1" t="s">
        <v>37</v>
      </c>
      <c r="B14" s="1">
        <v>28</v>
      </c>
      <c r="C14" s="1">
        <v>5</v>
      </c>
      <c r="D14" s="1">
        <v>145050.88</v>
      </c>
      <c r="E14" s="1" t="s">
        <v>35</v>
      </c>
      <c r="F14" s="1">
        <v>3</v>
      </c>
      <c r="G14" s="1" t="s">
        <v>33</v>
      </c>
      <c r="I14" s="10" t="s">
        <v>49</v>
      </c>
    </row>
    <row r="15" spans="1:18" x14ac:dyDescent="0.35">
      <c r="A15" s="1" t="s">
        <v>34</v>
      </c>
      <c r="B15" s="1">
        <v>30</v>
      </c>
      <c r="C15" s="1">
        <v>4</v>
      </c>
      <c r="D15" s="1">
        <v>112028.56</v>
      </c>
      <c r="E15" s="1" t="s">
        <v>32</v>
      </c>
      <c r="F15" s="1">
        <v>4</v>
      </c>
      <c r="G15" s="1" t="s">
        <v>36</v>
      </c>
    </row>
    <row r="16" spans="1:18" x14ac:dyDescent="0.35">
      <c r="A16" s="1" t="s">
        <v>39</v>
      </c>
      <c r="B16" s="1">
        <v>34</v>
      </c>
      <c r="C16" s="1">
        <v>2</v>
      </c>
      <c r="D16" s="1">
        <v>113814.36</v>
      </c>
      <c r="E16" s="1" t="s">
        <v>32</v>
      </c>
      <c r="F16" s="1">
        <v>4</v>
      </c>
      <c r="G16" s="1" t="s">
        <v>36</v>
      </c>
      <c r="I16" s="1" t="s">
        <v>44</v>
      </c>
      <c r="N16" s="1" t="s">
        <v>47</v>
      </c>
    </row>
    <row r="17" spans="1:20" x14ac:dyDescent="0.35">
      <c r="A17" s="1" t="s">
        <v>39</v>
      </c>
      <c r="B17" s="1">
        <v>32</v>
      </c>
      <c r="C17" s="1">
        <v>2</v>
      </c>
      <c r="D17" s="1">
        <v>44158.35</v>
      </c>
      <c r="E17" s="1" t="s">
        <v>35</v>
      </c>
      <c r="F17" s="1">
        <v>3</v>
      </c>
      <c r="G17" s="1" t="s">
        <v>38</v>
      </c>
      <c r="I17" s="9" t="s">
        <v>22</v>
      </c>
      <c r="N17" s="9" t="s">
        <v>22</v>
      </c>
      <c r="O17" s="1" t="e" cm="1" vm="1">
        <f t="array" ref="O17">_FV(N17,"image")</f>
        <v>#VALUE!</v>
      </c>
    </row>
    <row r="18" spans="1:20" x14ac:dyDescent="0.35">
      <c r="A18" s="1" t="s">
        <v>37</v>
      </c>
      <c r="B18" s="1">
        <v>20</v>
      </c>
      <c r="C18" s="1">
        <v>5</v>
      </c>
      <c r="D18" s="1">
        <v>45589.71</v>
      </c>
      <c r="E18" s="1" t="s">
        <v>32</v>
      </c>
      <c r="F18" s="1">
        <v>3</v>
      </c>
      <c r="G18" s="1" t="s">
        <v>36</v>
      </c>
    </row>
    <row r="19" spans="1:20" x14ac:dyDescent="0.35">
      <c r="A19" s="1" t="s">
        <v>37</v>
      </c>
      <c r="B19" s="1">
        <v>31</v>
      </c>
      <c r="C19" s="1">
        <v>4</v>
      </c>
      <c r="D19" s="1">
        <v>132414.96</v>
      </c>
      <c r="E19" s="1" t="s">
        <v>32</v>
      </c>
      <c r="F19" s="1">
        <v>1</v>
      </c>
      <c r="G19" s="1" t="s">
        <v>36</v>
      </c>
    </row>
    <row r="20" spans="1:20" x14ac:dyDescent="0.35">
      <c r="A20" s="1" t="s">
        <v>39</v>
      </c>
      <c r="B20" s="1">
        <v>22</v>
      </c>
      <c r="C20" s="1">
        <v>1</v>
      </c>
      <c r="D20" s="1">
        <v>124129.52</v>
      </c>
      <c r="E20" s="1" t="s">
        <v>32</v>
      </c>
      <c r="F20" s="1">
        <v>5</v>
      </c>
      <c r="G20" s="1" t="s">
        <v>33</v>
      </c>
    </row>
    <row r="21" spans="1:20" x14ac:dyDescent="0.35">
      <c r="A21" s="1" t="s">
        <v>39</v>
      </c>
      <c r="B21" s="1">
        <v>32</v>
      </c>
      <c r="C21" s="1">
        <v>5</v>
      </c>
      <c r="D21" s="1">
        <v>66163.740000000005</v>
      </c>
      <c r="E21" s="1" t="s">
        <v>32</v>
      </c>
      <c r="F21" s="1">
        <v>2</v>
      </c>
      <c r="G21" s="1" t="s">
        <v>36</v>
      </c>
      <c r="I21" s="8"/>
    </row>
    <row r="22" spans="1:20" x14ac:dyDescent="0.35">
      <c r="A22" s="1" t="s">
        <v>34</v>
      </c>
      <c r="B22" s="1">
        <v>2</v>
      </c>
      <c r="C22" s="1">
        <v>2</v>
      </c>
      <c r="D22" s="1">
        <v>190853.07</v>
      </c>
      <c r="E22" s="1" t="s">
        <v>32</v>
      </c>
      <c r="F22" s="1">
        <v>4</v>
      </c>
      <c r="G22" s="1" t="s">
        <v>36</v>
      </c>
    </row>
    <row r="23" spans="1:20" x14ac:dyDescent="0.35">
      <c r="A23" s="1" t="s">
        <v>34</v>
      </c>
      <c r="B23" s="1">
        <v>17</v>
      </c>
      <c r="C23" s="1">
        <v>2</v>
      </c>
      <c r="D23" s="1">
        <v>162820.32999999999</v>
      </c>
      <c r="E23" s="1" t="s">
        <v>32</v>
      </c>
      <c r="F23" s="1">
        <v>5</v>
      </c>
      <c r="G23" s="1" t="s">
        <v>38</v>
      </c>
      <c r="I23" s="10" t="s">
        <v>49</v>
      </c>
      <c r="M23" s="9" t="s">
        <v>22</v>
      </c>
      <c r="T23" s="9" t="s">
        <v>22</v>
      </c>
    </row>
    <row r="24" spans="1:20" x14ac:dyDescent="0.35">
      <c r="A24" s="1" t="s">
        <v>39</v>
      </c>
      <c r="B24" s="1">
        <v>24</v>
      </c>
      <c r="C24" s="1">
        <v>5</v>
      </c>
      <c r="D24" s="1">
        <v>49288.98</v>
      </c>
      <c r="E24" s="1" t="s">
        <v>32</v>
      </c>
      <c r="F24" s="1">
        <v>4</v>
      </c>
      <c r="G24" s="1" t="s">
        <v>33</v>
      </c>
    </row>
    <row r="25" spans="1:20" x14ac:dyDescent="0.35">
      <c r="A25" s="1" t="s">
        <v>34</v>
      </c>
      <c r="B25" s="1">
        <v>30</v>
      </c>
      <c r="C25" s="1">
        <v>4</v>
      </c>
      <c r="D25" s="1">
        <v>188257.95</v>
      </c>
      <c r="E25" s="1" t="s">
        <v>32</v>
      </c>
      <c r="F25" s="1">
        <v>5</v>
      </c>
      <c r="G25" s="1" t="s">
        <v>36</v>
      </c>
    </row>
    <row r="26" spans="1:20" x14ac:dyDescent="0.35">
      <c r="A26" s="1" t="s">
        <v>34</v>
      </c>
      <c r="B26" s="1">
        <v>2</v>
      </c>
      <c r="C26" s="1">
        <v>2</v>
      </c>
      <c r="D26" s="1">
        <v>195622.2</v>
      </c>
      <c r="E26" s="1" t="s">
        <v>32</v>
      </c>
      <c r="F26" s="1">
        <v>3</v>
      </c>
      <c r="G26" s="1" t="s">
        <v>36</v>
      </c>
    </row>
    <row r="27" spans="1:20" x14ac:dyDescent="0.35">
      <c r="A27" s="1" t="s">
        <v>31</v>
      </c>
      <c r="B27" s="1">
        <v>39</v>
      </c>
      <c r="C27" s="1">
        <v>4</v>
      </c>
      <c r="D27" s="1">
        <v>199308.31</v>
      </c>
      <c r="E27" s="1" t="s">
        <v>35</v>
      </c>
      <c r="F27" s="1">
        <v>4</v>
      </c>
      <c r="G27" s="1" t="s">
        <v>38</v>
      </c>
    </row>
    <row r="28" spans="1:20" x14ac:dyDescent="0.35">
      <c r="A28" s="1" t="s">
        <v>34</v>
      </c>
      <c r="B28" s="1">
        <v>23</v>
      </c>
      <c r="C28" s="1">
        <v>2</v>
      </c>
      <c r="D28" s="1">
        <v>39498.1</v>
      </c>
      <c r="E28" s="1" t="s">
        <v>35</v>
      </c>
      <c r="F28" s="1">
        <v>4</v>
      </c>
      <c r="G28" s="1" t="s">
        <v>36</v>
      </c>
    </row>
    <row r="29" spans="1:20" x14ac:dyDescent="0.35">
      <c r="A29" s="1" t="s">
        <v>37</v>
      </c>
      <c r="B29" s="1">
        <v>31</v>
      </c>
      <c r="C29" s="1">
        <v>2</v>
      </c>
      <c r="D29" s="1">
        <v>155296.04</v>
      </c>
      <c r="E29" s="1" t="s">
        <v>35</v>
      </c>
      <c r="F29" s="1">
        <v>4</v>
      </c>
      <c r="G29" s="1" t="s">
        <v>36</v>
      </c>
    </row>
    <row r="30" spans="1:20" x14ac:dyDescent="0.35">
      <c r="A30" s="1" t="s">
        <v>34</v>
      </c>
      <c r="B30" s="1">
        <v>21</v>
      </c>
      <c r="C30" s="1">
        <v>3</v>
      </c>
      <c r="D30" s="1">
        <v>122805.68</v>
      </c>
      <c r="E30" s="1" t="s">
        <v>35</v>
      </c>
      <c r="F30" s="1">
        <v>2</v>
      </c>
      <c r="G30" s="1" t="s">
        <v>36</v>
      </c>
    </row>
    <row r="31" spans="1:20" x14ac:dyDescent="0.35">
      <c r="A31" s="1" t="s">
        <v>34</v>
      </c>
      <c r="B31" s="1">
        <v>22</v>
      </c>
      <c r="C31" s="1">
        <v>2</v>
      </c>
      <c r="D31" s="1">
        <v>149991.35</v>
      </c>
      <c r="E31" s="1" t="s">
        <v>35</v>
      </c>
      <c r="F31" s="1">
        <v>2</v>
      </c>
      <c r="G31" s="1" t="s">
        <v>36</v>
      </c>
    </row>
    <row r="32" spans="1:20" x14ac:dyDescent="0.35">
      <c r="A32" s="1" t="s">
        <v>39</v>
      </c>
      <c r="B32" s="1">
        <v>1</v>
      </c>
      <c r="C32" s="1">
        <v>1</v>
      </c>
      <c r="D32" s="1">
        <v>194670.83</v>
      </c>
      <c r="E32" s="1" t="s">
        <v>32</v>
      </c>
      <c r="F32" s="1">
        <v>2</v>
      </c>
      <c r="G32" s="1" t="s">
        <v>36</v>
      </c>
    </row>
    <row r="33" spans="1:7" x14ac:dyDescent="0.35">
      <c r="A33" s="1" t="s">
        <v>37</v>
      </c>
      <c r="B33" s="1">
        <v>26</v>
      </c>
      <c r="C33" s="1">
        <v>5</v>
      </c>
      <c r="D33" s="1">
        <v>146965.1</v>
      </c>
      <c r="E33" s="1" t="s">
        <v>32</v>
      </c>
      <c r="F33" s="1">
        <v>4</v>
      </c>
      <c r="G33" s="1" t="s">
        <v>38</v>
      </c>
    </row>
    <row r="34" spans="1:7" x14ac:dyDescent="0.35">
      <c r="A34" s="1" t="s">
        <v>34</v>
      </c>
      <c r="B34" s="1">
        <v>1</v>
      </c>
      <c r="C34" s="1">
        <v>5</v>
      </c>
      <c r="D34" s="1">
        <v>172283.86</v>
      </c>
      <c r="E34" s="1" t="s">
        <v>32</v>
      </c>
      <c r="F34" s="1">
        <v>4</v>
      </c>
      <c r="G34" s="1" t="s">
        <v>38</v>
      </c>
    </row>
    <row r="35" spans="1:7" x14ac:dyDescent="0.35">
      <c r="A35" s="1" t="s">
        <v>34</v>
      </c>
      <c r="B35" s="1">
        <v>25</v>
      </c>
      <c r="C35" s="1">
        <v>4</v>
      </c>
      <c r="D35" s="1">
        <v>177367.67999999999</v>
      </c>
      <c r="E35" s="1" t="s">
        <v>32</v>
      </c>
      <c r="F35" s="1">
        <v>4</v>
      </c>
      <c r="G35" s="1" t="s">
        <v>36</v>
      </c>
    </row>
    <row r="36" spans="1:7" x14ac:dyDescent="0.35">
      <c r="A36" s="1" t="s">
        <v>31</v>
      </c>
      <c r="B36" s="1">
        <v>16</v>
      </c>
      <c r="C36" s="1">
        <v>2</v>
      </c>
      <c r="D36" s="1">
        <v>172541.73</v>
      </c>
      <c r="E36" s="1" t="s">
        <v>32</v>
      </c>
      <c r="F36" s="1">
        <v>1</v>
      </c>
      <c r="G36" s="1" t="s">
        <v>36</v>
      </c>
    </row>
    <row r="37" spans="1:7" x14ac:dyDescent="0.35">
      <c r="A37" s="1" t="s">
        <v>34</v>
      </c>
      <c r="B37" s="1">
        <v>39</v>
      </c>
      <c r="C37" s="1">
        <v>1</v>
      </c>
      <c r="D37" s="1">
        <v>102435.55</v>
      </c>
      <c r="E37" s="1" t="s">
        <v>32</v>
      </c>
      <c r="F37" s="1">
        <v>5</v>
      </c>
      <c r="G37" s="1" t="s">
        <v>33</v>
      </c>
    </row>
    <row r="38" spans="1:7" x14ac:dyDescent="0.35">
      <c r="A38" s="1" t="s">
        <v>34</v>
      </c>
      <c r="B38" s="1">
        <v>32</v>
      </c>
      <c r="C38" s="1">
        <v>4</v>
      </c>
      <c r="D38" s="1">
        <v>67837.990000000005</v>
      </c>
      <c r="E38" s="1" t="s">
        <v>32</v>
      </c>
      <c r="F38" s="1">
        <v>3</v>
      </c>
      <c r="G38" s="1" t="s">
        <v>36</v>
      </c>
    </row>
    <row r="39" spans="1:7" x14ac:dyDescent="0.35">
      <c r="A39" s="1" t="s">
        <v>31</v>
      </c>
      <c r="B39" s="1">
        <v>8</v>
      </c>
      <c r="C39" s="1">
        <v>3</v>
      </c>
      <c r="D39" s="1">
        <v>97430.77</v>
      </c>
      <c r="E39" s="1" t="s">
        <v>32</v>
      </c>
      <c r="F39" s="1">
        <v>3</v>
      </c>
      <c r="G39" s="1" t="s">
        <v>36</v>
      </c>
    </row>
    <row r="40" spans="1:7" x14ac:dyDescent="0.35">
      <c r="A40" s="1" t="s">
        <v>39</v>
      </c>
      <c r="B40" s="1">
        <v>38</v>
      </c>
      <c r="C40" s="1">
        <v>4</v>
      </c>
      <c r="D40" s="1">
        <v>181622.47</v>
      </c>
      <c r="E40" s="1" t="s">
        <v>32</v>
      </c>
      <c r="F40" s="1">
        <v>2</v>
      </c>
      <c r="G40" s="1" t="s">
        <v>33</v>
      </c>
    </row>
    <row r="41" spans="1:7" x14ac:dyDescent="0.35">
      <c r="A41" s="1" t="s">
        <v>34</v>
      </c>
      <c r="B41" s="1">
        <v>28</v>
      </c>
      <c r="C41" s="1">
        <v>4</v>
      </c>
      <c r="D41" s="1">
        <v>54922.82</v>
      </c>
      <c r="E41" s="1" t="s">
        <v>32</v>
      </c>
      <c r="F41" s="1">
        <v>4</v>
      </c>
      <c r="G41" s="1" t="s">
        <v>36</v>
      </c>
    </row>
    <row r="42" spans="1:7" x14ac:dyDescent="0.35">
      <c r="A42" s="1" t="s">
        <v>31</v>
      </c>
      <c r="B42" s="1">
        <v>25</v>
      </c>
      <c r="C42" s="1">
        <v>2</v>
      </c>
      <c r="D42" s="1">
        <v>117265.45</v>
      </c>
      <c r="E42" s="1" t="s">
        <v>32</v>
      </c>
      <c r="F42" s="1">
        <v>3</v>
      </c>
      <c r="G42" s="1" t="s">
        <v>36</v>
      </c>
    </row>
    <row r="43" spans="1:7" x14ac:dyDescent="0.35">
      <c r="A43" s="1" t="s">
        <v>37</v>
      </c>
      <c r="B43" s="1">
        <v>34</v>
      </c>
      <c r="C43" s="1">
        <v>3</v>
      </c>
      <c r="D43" s="1">
        <v>69648.77</v>
      </c>
      <c r="E43" s="1" t="s">
        <v>32</v>
      </c>
      <c r="F43" s="1">
        <v>4</v>
      </c>
      <c r="G43" s="1" t="s">
        <v>36</v>
      </c>
    </row>
    <row r="44" spans="1:7" x14ac:dyDescent="0.35">
      <c r="A44" s="1" t="s">
        <v>39</v>
      </c>
      <c r="B44" s="1">
        <v>24</v>
      </c>
      <c r="C44" s="1">
        <v>4</v>
      </c>
      <c r="D44" s="1">
        <v>128821.92</v>
      </c>
      <c r="E44" s="1" t="s">
        <v>32</v>
      </c>
      <c r="F44" s="1">
        <v>4</v>
      </c>
      <c r="G44" s="1" t="s">
        <v>36</v>
      </c>
    </row>
    <row r="45" spans="1:7" x14ac:dyDescent="0.35">
      <c r="A45" s="1" t="s">
        <v>37</v>
      </c>
      <c r="B45" s="1">
        <v>23</v>
      </c>
      <c r="C45" s="1">
        <v>1</v>
      </c>
      <c r="D45" s="1">
        <v>176733.55</v>
      </c>
      <c r="E45" s="1" t="s">
        <v>32</v>
      </c>
      <c r="F45" s="1">
        <v>2</v>
      </c>
      <c r="G45" s="1" t="s">
        <v>33</v>
      </c>
    </row>
    <row r="46" spans="1:7" x14ac:dyDescent="0.35">
      <c r="A46" s="1" t="s">
        <v>37</v>
      </c>
      <c r="B46" s="1">
        <v>12</v>
      </c>
      <c r="C46" s="1">
        <v>1</v>
      </c>
      <c r="D46" s="1">
        <v>179661.19</v>
      </c>
      <c r="E46" s="1" t="s">
        <v>32</v>
      </c>
      <c r="F46" s="1">
        <v>4</v>
      </c>
      <c r="G46" s="1" t="s">
        <v>36</v>
      </c>
    </row>
    <row r="47" spans="1:7" x14ac:dyDescent="0.35">
      <c r="A47" s="1" t="s">
        <v>31</v>
      </c>
      <c r="B47" s="1">
        <v>6</v>
      </c>
      <c r="C47" s="1">
        <v>5</v>
      </c>
      <c r="D47" s="1">
        <v>70236.479999999996</v>
      </c>
      <c r="E47" s="1" t="s">
        <v>35</v>
      </c>
      <c r="F47" s="1">
        <v>3</v>
      </c>
      <c r="G47" s="1" t="s">
        <v>33</v>
      </c>
    </row>
    <row r="48" spans="1:7" x14ac:dyDescent="0.35">
      <c r="A48" s="1" t="s">
        <v>34</v>
      </c>
      <c r="B48" s="1">
        <v>35</v>
      </c>
      <c r="C48" s="1">
        <v>3</v>
      </c>
      <c r="D48" s="1">
        <v>184307.93</v>
      </c>
      <c r="E48" s="1" t="s">
        <v>32</v>
      </c>
      <c r="F48" s="1">
        <v>3</v>
      </c>
      <c r="G48" s="1" t="s">
        <v>33</v>
      </c>
    </row>
    <row r="49" spans="1:7" x14ac:dyDescent="0.35">
      <c r="A49" s="1" t="s">
        <v>31</v>
      </c>
      <c r="B49" s="1">
        <v>19</v>
      </c>
      <c r="C49" s="1">
        <v>3</v>
      </c>
      <c r="D49" s="1">
        <v>130621.09</v>
      </c>
      <c r="E49" s="1" t="s">
        <v>35</v>
      </c>
      <c r="F49" s="1">
        <v>3</v>
      </c>
      <c r="G49" s="1" t="s">
        <v>36</v>
      </c>
    </row>
    <row r="50" spans="1:7" x14ac:dyDescent="0.35">
      <c r="A50" s="1" t="s">
        <v>31</v>
      </c>
      <c r="B50" s="1">
        <v>0</v>
      </c>
      <c r="C50" s="1">
        <v>5</v>
      </c>
      <c r="D50" s="1">
        <v>89537.1</v>
      </c>
      <c r="E50" s="1" t="s">
        <v>32</v>
      </c>
      <c r="F50" s="1">
        <v>3</v>
      </c>
      <c r="G50" s="1" t="s">
        <v>38</v>
      </c>
    </row>
    <row r="51" spans="1:7" x14ac:dyDescent="0.35">
      <c r="A51" s="1" t="s">
        <v>31</v>
      </c>
      <c r="B51" s="1">
        <v>7</v>
      </c>
      <c r="C51" s="1">
        <v>4</v>
      </c>
      <c r="D51" s="1">
        <v>150390.79999999999</v>
      </c>
      <c r="E51" s="1" t="s">
        <v>32</v>
      </c>
      <c r="F51" s="1">
        <v>4</v>
      </c>
      <c r="G51" s="1" t="s">
        <v>38</v>
      </c>
    </row>
    <row r="52" spans="1:7" x14ac:dyDescent="0.35">
      <c r="A52" s="1" t="s">
        <v>31</v>
      </c>
      <c r="B52" s="1">
        <v>15</v>
      </c>
      <c r="C52" s="1">
        <v>3</v>
      </c>
      <c r="D52" s="1">
        <v>111883.39</v>
      </c>
      <c r="E52" s="1" t="s">
        <v>32</v>
      </c>
      <c r="F52" s="1">
        <v>3</v>
      </c>
      <c r="G52" s="1" t="s">
        <v>36</v>
      </c>
    </row>
    <row r="53" spans="1:7" x14ac:dyDescent="0.35">
      <c r="A53" s="1" t="s">
        <v>39</v>
      </c>
      <c r="B53" s="1">
        <v>13</v>
      </c>
      <c r="C53" s="1">
        <v>1</v>
      </c>
      <c r="D53" s="1">
        <v>94257.89</v>
      </c>
      <c r="E53" s="1" t="s">
        <v>32</v>
      </c>
      <c r="F53" s="1">
        <v>4</v>
      </c>
      <c r="G53" s="1" t="s">
        <v>33</v>
      </c>
    </row>
    <row r="54" spans="1:7" x14ac:dyDescent="0.35">
      <c r="A54" s="1" t="s">
        <v>34</v>
      </c>
      <c r="B54" s="1">
        <v>11</v>
      </c>
      <c r="C54" s="1">
        <v>1</v>
      </c>
      <c r="D54" s="1">
        <v>149864.34</v>
      </c>
      <c r="E54" s="1" t="s">
        <v>32</v>
      </c>
      <c r="F54" s="1">
        <v>4</v>
      </c>
      <c r="G54" s="1" t="s">
        <v>33</v>
      </c>
    </row>
    <row r="55" spans="1:7" x14ac:dyDescent="0.35">
      <c r="A55" s="1" t="s">
        <v>37</v>
      </c>
      <c r="B55" s="1">
        <v>22</v>
      </c>
      <c r="C55" s="1">
        <v>2</v>
      </c>
      <c r="D55" s="1">
        <v>72283.11</v>
      </c>
      <c r="E55" s="1" t="s">
        <v>32</v>
      </c>
      <c r="F55" s="1">
        <v>4</v>
      </c>
      <c r="G55" s="1" t="s">
        <v>36</v>
      </c>
    </row>
    <row r="56" spans="1:7" x14ac:dyDescent="0.35">
      <c r="A56" s="1" t="s">
        <v>37</v>
      </c>
      <c r="B56" s="1">
        <v>14</v>
      </c>
      <c r="C56" s="1">
        <v>3</v>
      </c>
      <c r="D56" s="1">
        <v>86142.93</v>
      </c>
      <c r="E56" s="1" t="s">
        <v>35</v>
      </c>
      <c r="F56" s="1">
        <v>4</v>
      </c>
      <c r="G56" s="1" t="s">
        <v>36</v>
      </c>
    </row>
    <row r="57" spans="1:7" x14ac:dyDescent="0.35">
      <c r="A57" s="1" t="s">
        <v>34</v>
      </c>
      <c r="B57" s="1">
        <v>27</v>
      </c>
      <c r="C57" s="1">
        <v>4</v>
      </c>
      <c r="D57" s="1">
        <v>103856.81</v>
      </c>
      <c r="E57" s="1" t="s">
        <v>32</v>
      </c>
      <c r="F57" s="1">
        <v>4</v>
      </c>
      <c r="G57" s="1" t="s">
        <v>38</v>
      </c>
    </row>
    <row r="58" spans="1:7" x14ac:dyDescent="0.35">
      <c r="A58" s="1" t="s">
        <v>37</v>
      </c>
      <c r="B58" s="1">
        <v>33</v>
      </c>
      <c r="C58" s="1">
        <v>5</v>
      </c>
      <c r="D58" s="1">
        <v>73125.97</v>
      </c>
      <c r="E58" s="1" t="s">
        <v>32</v>
      </c>
      <c r="F58" s="1">
        <v>3</v>
      </c>
      <c r="G58" s="1" t="s">
        <v>36</v>
      </c>
    </row>
    <row r="59" spans="1:7" x14ac:dyDescent="0.35">
      <c r="A59" s="1" t="s">
        <v>34</v>
      </c>
      <c r="B59" s="1">
        <v>1</v>
      </c>
      <c r="C59" s="1">
        <v>5</v>
      </c>
      <c r="D59" s="1">
        <v>98884.35</v>
      </c>
      <c r="E59" s="1" t="s">
        <v>32</v>
      </c>
      <c r="F59" s="1">
        <v>3</v>
      </c>
      <c r="G59" s="1" t="s">
        <v>33</v>
      </c>
    </row>
    <row r="60" spans="1:7" x14ac:dyDescent="0.35">
      <c r="A60" s="1" t="s">
        <v>37</v>
      </c>
      <c r="B60" s="1">
        <v>31</v>
      </c>
      <c r="C60" s="1">
        <v>4</v>
      </c>
      <c r="D60" s="1">
        <v>127150.41</v>
      </c>
      <c r="E60" s="1" t="s">
        <v>32</v>
      </c>
      <c r="F60" s="1">
        <v>5</v>
      </c>
      <c r="G60" s="1" t="s">
        <v>36</v>
      </c>
    </row>
    <row r="61" spans="1:7" x14ac:dyDescent="0.35">
      <c r="A61" s="1" t="s">
        <v>31</v>
      </c>
      <c r="B61" s="1">
        <v>22</v>
      </c>
      <c r="C61" s="1">
        <v>2</v>
      </c>
      <c r="D61" s="1">
        <v>155965.56</v>
      </c>
      <c r="E61" s="1" t="s">
        <v>32</v>
      </c>
      <c r="F61" s="1">
        <v>4</v>
      </c>
      <c r="G61" s="1" t="s">
        <v>36</v>
      </c>
    </row>
    <row r="62" spans="1:7" x14ac:dyDescent="0.35">
      <c r="A62" s="1" t="s">
        <v>37</v>
      </c>
      <c r="B62" s="1">
        <v>21</v>
      </c>
      <c r="C62" s="1">
        <v>5</v>
      </c>
      <c r="D62" s="1">
        <v>160423.13</v>
      </c>
      <c r="E62" s="1" t="s">
        <v>32</v>
      </c>
      <c r="F62" s="1">
        <v>3</v>
      </c>
      <c r="G62" s="1" t="s">
        <v>36</v>
      </c>
    </row>
    <row r="63" spans="1:7" x14ac:dyDescent="0.35">
      <c r="A63" s="1" t="s">
        <v>34</v>
      </c>
      <c r="B63" s="1">
        <v>24</v>
      </c>
      <c r="C63" s="1">
        <v>3</v>
      </c>
      <c r="D63" s="1">
        <v>169874.36</v>
      </c>
      <c r="E63" s="1" t="s">
        <v>32</v>
      </c>
      <c r="F63" s="1">
        <v>3</v>
      </c>
      <c r="G63" s="1" t="s">
        <v>36</v>
      </c>
    </row>
    <row r="64" spans="1:7" x14ac:dyDescent="0.35">
      <c r="A64" s="1" t="s">
        <v>34</v>
      </c>
      <c r="B64" s="1">
        <v>21</v>
      </c>
      <c r="C64" s="1">
        <v>2</v>
      </c>
      <c r="D64" s="1">
        <v>156515.98000000001</v>
      </c>
      <c r="E64" s="1" t="s">
        <v>32</v>
      </c>
      <c r="F64" s="1">
        <v>3</v>
      </c>
      <c r="G64" s="1" t="s">
        <v>36</v>
      </c>
    </row>
    <row r="65" spans="1:7" x14ac:dyDescent="0.35">
      <c r="A65" s="1" t="s">
        <v>34</v>
      </c>
      <c r="B65" s="1">
        <v>21</v>
      </c>
      <c r="C65" s="1">
        <v>3</v>
      </c>
      <c r="D65" s="1">
        <v>145776.70000000001</v>
      </c>
      <c r="E65" s="1" t="s">
        <v>32</v>
      </c>
      <c r="F65" s="1">
        <v>5</v>
      </c>
      <c r="G65" s="1" t="s">
        <v>36</v>
      </c>
    </row>
    <row r="66" spans="1:7" x14ac:dyDescent="0.35">
      <c r="A66" s="1" t="s">
        <v>34</v>
      </c>
      <c r="B66" s="1">
        <v>5</v>
      </c>
      <c r="C66" s="1">
        <v>1</v>
      </c>
      <c r="D66" s="1">
        <v>70376.100000000006</v>
      </c>
      <c r="E66" s="1" t="s">
        <v>32</v>
      </c>
      <c r="F66" s="1">
        <v>1</v>
      </c>
      <c r="G66" s="1" t="s">
        <v>38</v>
      </c>
    </row>
    <row r="67" spans="1:7" x14ac:dyDescent="0.35">
      <c r="A67" s="1" t="s">
        <v>34</v>
      </c>
      <c r="B67" s="1">
        <v>14</v>
      </c>
      <c r="C67" s="1">
        <v>2</v>
      </c>
      <c r="D67" s="1">
        <v>98037.89</v>
      </c>
      <c r="E67" s="1" t="s">
        <v>32</v>
      </c>
      <c r="F67" s="1">
        <v>3</v>
      </c>
      <c r="G67" s="1" t="s">
        <v>38</v>
      </c>
    </row>
    <row r="68" spans="1:7" x14ac:dyDescent="0.35">
      <c r="A68" s="1" t="s">
        <v>39</v>
      </c>
      <c r="B68" s="1">
        <v>36</v>
      </c>
      <c r="C68" s="1">
        <v>5</v>
      </c>
      <c r="D68" s="1">
        <v>111211.53</v>
      </c>
      <c r="E68" s="1" t="s">
        <v>32</v>
      </c>
      <c r="F68" s="1">
        <v>3</v>
      </c>
      <c r="G68" s="1" t="s">
        <v>36</v>
      </c>
    </row>
    <row r="69" spans="1:7" x14ac:dyDescent="0.35">
      <c r="A69" s="1" t="s">
        <v>39</v>
      </c>
      <c r="B69" s="1">
        <v>32</v>
      </c>
      <c r="C69" s="1">
        <v>2</v>
      </c>
      <c r="D69" s="1">
        <v>44091.519999999997</v>
      </c>
      <c r="E69" s="1" t="s">
        <v>32</v>
      </c>
      <c r="F69" s="1">
        <v>3</v>
      </c>
      <c r="G69" s="1" t="s">
        <v>33</v>
      </c>
    </row>
    <row r="70" spans="1:7" x14ac:dyDescent="0.35">
      <c r="A70" s="1" t="s">
        <v>37</v>
      </c>
      <c r="B70" s="1">
        <v>7</v>
      </c>
      <c r="C70" s="1">
        <v>2</v>
      </c>
      <c r="D70" s="1">
        <v>119822.92</v>
      </c>
      <c r="E70" s="1" t="s">
        <v>35</v>
      </c>
      <c r="F70" s="1">
        <v>5</v>
      </c>
      <c r="G70" s="1" t="s">
        <v>36</v>
      </c>
    </row>
    <row r="71" spans="1:7" x14ac:dyDescent="0.35">
      <c r="A71" s="1" t="s">
        <v>34</v>
      </c>
      <c r="B71" s="1">
        <v>4</v>
      </c>
      <c r="C71" s="1">
        <v>2</v>
      </c>
      <c r="D71" s="1">
        <v>104177.09</v>
      </c>
      <c r="E71" s="1" t="s">
        <v>32</v>
      </c>
      <c r="F71" s="1">
        <v>2</v>
      </c>
      <c r="G71" s="1" t="s">
        <v>38</v>
      </c>
    </row>
    <row r="72" spans="1:7" x14ac:dyDescent="0.35">
      <c r="A72" s="1" t="s">
        <v>37</v>
      </c>
      <c r="B72" s="1">
        <v>38</v>
      </c>
      <c r="C72" s="1">
        <v>2</v>
      </c>
      <c r="D72" s="1">
        <v>166358.57</v>
      </c>
      <c r="E72" s="1" t="s">
        <v>32</v>
      </c>
      <c r="F72" s="1">
        <v>4</v>
      </c>
      <c r="G72" s="1" t="s">
        <v>36</v>
      </c>
    </row>
    <row r="73" spans="1:7" x14ac:dyDescent="0.35">
      <c r="A73" s="1" t="s">
        <v>34</v>
      </c>
      <c r="B73" s="1">
        <v>3</v>
      </c>
      <c r="C73" s="1">
        <v>3</v>
      </c>
      <c r="D73" s="1">
        <v>196243.11</v>
      </c>
      <c r="E73" s="1" t="s">
        <v>32</v>
      </c>
      <c r="F73" s="1">
        <v>2</v>
      </c>
      <c r="G73" s="1" t="s">
        <v>33</v>
      </c>
    </row>
    <row r="74" spans="1:7" x14ac:dyDescent="0.35">
      <c r="A74" s="1" t="s">
        <v>34</v>
      </c>
      <c r="B74" s="1">
        <v>5</v>
      </c>
      <c r="C74" s="1">
        <v>1</v>
      </c>
      <c r="D74" s="1">
        <v>124520.86</v>
      </c>
      <c r="E74" s="1" t="s">
        <v>32</v>
      </c>
      <c r="F74" s="1">
        <v>4</v>
      </c>
      <c r="G74" s="1" t="s">
        <v>33</v>
      </c>
    </row>
    <row r="75" spans="1:7" x14ac:dyDescent="0.35">
      <c r="A75" s="1" t="s">
        <v>39</v>
      </c>
      <c r="B75" s="1">
        <v>31</v>
      </c>
      <c r="C75" s="1">
        <v>4</v>
      </c>
      <c r="D75" s="1">
        <v>84856.69</v>
      </c>
      <c r="E75" s="1" t="s">
        <v>32</v>
      </c>
      <c r="F75" s="1">
        <v>2</v>
      </c>
      <c r="G75" s="1" t="s">
        <v>36</v>
      </c>
    </row>
    <row r="76" spans="1:7" x14ac:dyDescent="0.35">
      <c r="A76" s="1" t="s">
        <v>39</v>
      </c>
      <c r="B76" s="1">
        <v>29</v>
      </c>
      <c r="C76" s="1">
        <v>2</v>
      </c>
      <c r="D76" s="1">
        <v>37378.129999999997</v>
      </c>
      <c r="E76" s="1" t="s">
        <v>32</v>
      </c>
      <c r="F76" s="1">
        <v>1</v>
      </c>
      <c r="G76" s="1" t="s">
        <v>36</v>
      </c>
    </row>
    <row r="77" spans="1:7" x14ac:dyDescent="0.35">
      <c r="A77" s="1" t="s">
        <v>31</v>
      </c>
      <c r="B77" s="1">
        <v>34</v>
      </c>
      <c r="C77" s="1">
        <v>5</v>
      </c>
      <c r="D77" s="1">
        <v>187189.37</v>
      </c>
      <c r="E77" s="1" t="s">
        <v>32</v>
      </c>
      <c r="F77" s="1">
        <v>4</v>
      </c>
      <c r="G77" s="1" t="s">
        <v>36</v>
      </c>
    </row>
    <row r="78" spans="1:7" x14ac:dyDescent="0.35">
      <c r="A78" s="1" t="s">
        <v>39</v>
      </c>
      <c r="B78" s="1">
        <v>39</v>
      </c>
      <c r="C78" s="1">
        <v>2</v>
      </c>
      <c r="D78" s="1">
        <v>186249.67</v>
      </c>
      <c r="E78" s="1" t="s">
        <v>32</v>
      </c>
      <c r="F78" s="1">
        <v>5</v>
      </c>
      <c r="G78" s="1" t="s">
        <v>33</v>
      </c>
    </row>
    <row r="79" spans="1:7" x14ac:dyDescent="0.35">
      <c r="A79" s="1" t="s">
        <v>31</v>
      </c>
      <c r="B79" s="1">
        <v>15</v>
      </c>
      <c r="C79" s="1">
        <v>5</v>
      </c>
      <c r="D79" s="1">
        <v>73008.33</v>
      </c>
      <c r="E79" s="1" t="s">
        <v>32</v>
      </c>
      <c r="F79" s="1">
        <v>5</v>
      </c>
      <c r="G79" s="1" t="s">
        <v>33</v>
      </c>
    </row>
    <row r="80" spans="1:7" x14ac:dyDescent="0.35">
      <c r="A80" s="1" t="s">
        <v>31</v>
      </c>
      <c r="B80" s="1">
        <v>12</v>
      </c>
      <c r="C80" s="1">
        <v>3</v>
      </c>
      <c r="D80" s="1">
        <v>148219.89000000001</v>
      </c>
      <c r="E80" s="1" t="s">
        <v>32</v>
      </c>
      <c r="F80" s="1">
        <v>4</v>
      </c>
      <c r="G80" s="1" t="s">
        <v>36</v>
      </c>
    </row>
    <row r="81" spans="1:7" x14ac:dyDescent="0.35">
      <c r="A81" s="1" t="s">
        <v>31</v>
      </c>
      <c r="B81" s="1">
        <v>29</v>
      </c>
      <c r="C81" s="1">
        <v>5</v>
      </c>
      <c r="D81" s="1">
        <v>42823.87</v>
      </c>
      <c r="E81" s="1" t="s">
        <v>32</v>
      </c>
      <c r="F81" s="1">
        <v>5</v>
      </c>
      <c r="G81" s="1" t="s">
        <v>38</v>
      </c>
    </row>
    <row r="82" spans="1:7" x14ac:dyDescent="0.35">
      <c r="A82" s="1" t="s">
        <v>31</v>
      </c>
      <c r="B82" s="1">
        <v>18</v>
      </c>
      <c r="C82" s="1">
        <v>4</v>
      </c>
      <c r="D82" s="1">
        <v>58256.62</v>
      </c>
      <c r="E82" s="1" t="s">
        <v>35</v>
      </c>
      <c r="F82" s="1">
        <v>1</v>
      </c>
      <c r="G82" s="1" t="s">
        <v>36</v>
      </c>
    </row>
    <row r="83" spans="1:7" x14ac:dyDescent="0.35">
      <c r="A83" s="1" t="s">
        <v>31</v>
      </c>
      <c r="B83" s="1">
        <v>16</v>
      </c>
      <c r="C83" s="1">
        <v>1</v>
      </c>
      <c r="D83" s="1">
        <v>66857.55</v>
      </c>
      <c r="E83" s="1" t="s">
        <v>35</v>
      </c>
      <c r="F83" s="1">
        <v>5</v>
      </c>
      <c r="G83" s="1" t="s">
        <v>36</v>
      </c>
    </row>
    <row r="84" spans="1:7" x14ac:dyDescent="0.35">
      <c r="A84" s="1" t="s">
        <v>37</v>
      </c>
      <c r="B84" s="1">
        <v>18</v>
      </c>
      <c r="C84" s="1">
        <v>5</v>
      </c>
      <c r="D84" s="1">
        <v>80063.97</v>
      </c>
      <c r="E84" s="1" t="s">
        <v>32</v>
      </c>
      <c r="F84" s="1">
        <v>3</v>
      </c>
      <c r="G84" s="1" t="s">
        <v>36</v>
      </c>
    </row>
    <row r="85" spans="1:7" x14ac:dyDescent="0.35">
      <c r="A85" s="1" t="s">
        <v>39</v>
      </c>
      <c r="B85" s="1">
        <v>27</v>
      </c>
      <c r="C85" s="1">
        <v>5</v>
      </c>
      <c r="D85" s="1">
        <v>199291.33</v>
      </c>
      <c r="E85" s="1" t="s">
        <v>32</v>
      </c>
      <c r="F85" s="1">
        <v>4</v>
      </c>
      <c r="G85" s="1" t="s">
        <v>36</v>
      </c>
    </row>
    <row r="86" spans="1:7" x14ac:dyDescent="0.35">
      <c r="A86" s="1" t="s">
        <v>31</v>
      </c>
      <c r="B86" s="1">
        <v>25</v>
      </c>
      <c r="C86" s="1">
        <v>1</v>
      </c>
      <c r="D86" s="1">
        <v>148477.26</v>
      </c>
      <c r="E86" s="1" t="s">
        <v>32</v>
      </c>
      <c r="F86" s="1">
        <v>4</v>
      </c>
      <c r="G86" s="1" t="s">
        <v>36</v>
      </c>
    </row>
    <row r="87" spans="1:7" x14ac:dyDescent="0.35">
      <c r="A87" s="1" t="s">
        <v>34</v>
      </c>
      <c r="B87" s="1">
        <v>36</v>
      </c>
      <c r="C87" s="1">
        <v>4</v>
      </c>
      <c r="D87" s="1">
        <v>95314.31</v>
      </c>
      <c r="E87" s="1" t="s">
        <v>32</v>
      </c>
      <c r="F87" s="1">
        <v>4</v>
      </c>
      <c r="G87" s="1" t="s">
        <v>36</v>
      </c>
    </row>
    <row r="88" spans="1:7" x14ac:dyDescent="0.35">
      <c r="A88" s="1" t="s">
        <v>39</v>
      </c>
      <c r="B88" s="1">
        <v>25</v>
      </c>
      <c r="C88" s="1">
        <v>2</v>
      </c>
      <c r="D88" s="1">
        <v>155307.12</v>
      </c>
      <c r="E88" s="1" t="s">
        <v>32</v>
      </c>
      <c r="F88" s="1">
        <v>4</v>
      </c>
      <c r="G88" s="1" t="s">
        <v>33</v>
      </c>
    </row>
    <row r="89" spans="1:7" x14ac:dyDescent="0.35">
      <c r="A89" s="1" t="s">
        <v>39</v>
      </c>
      <c r="B89" s="1">
        <v>22</v>
      </c>
      <c r="C89" s="1">
        <v>5</v>
      </c>
      <c r="D89" s="1">
        <v>185593.24</v>
      </c>
      <c r="E89" s="1" t="s">
        <v>32</v>
      </c>
      <c r="F89" s="1">
        <v>3</v>
      </c>
      <c r="G89" s="1" t="s">
        <v>38</v>
      </c>
    </row>
    <row r="90" spans="1:7" x14ac:dyDescent="0.35">
      <c r="A90" s="1" t="s">
        <v>31</v>
      </c>
      <c r="B90" s="1">
        <v>8</v>
      </c>
      <c r="C90" s="1">
        <v>1</v>
      </c>
      <c r="D90" s="1">
        <v>192979.41</v>
      </c>
      <c r="E90" s="1" t="s">
        <v>32</v>
      </c>
      <c r="F90" s="1">
        <v>4</v>
      </c>
      <c r="G90" s="1" t="s">
        <v>33</v>
      </c>
    </row>
    <row r="91" spans="1:7" x14ac:dyDescent="0.35">
      <c r="A91" s="1" t="s">
        <v>37</v>
      </c>
      <c r="B91" s="1">
        <v>11</v>
      </c>
      <c r="C91" s="1">
        <v>3</v>
      </c>
      <c r="D91" s="1">
        <v>39836.86</v>
      </c>
      <c r="E91" s="1" t="s">
        <v>32</v>
      </c>
      <c r="F91" s="1">
        <v>3</v>
      </c>
      <c r="G91" s="1" t="s">
        <v>38</v>
      </c>
    </row>
    <row r="92" spans="1:7" x14ac:dyDescent="0.35">
      <c r="A92" s="1" t="s">
        <v>31</v>
      </c>
      <c r="B92" s="1">
        <v>0</v>
      </c>
      <c r="C92" s="1">
        <v>1</v>
      </c>
      <c r="D92" s="1">
        <v>97068.71</v>
      </c>
      <c r="E92" s="1" t="s">
        <v>32</v>
      </c>
      <c r="F92" s="1">
        <v>5</v>
      </c>
      <c r="G92" s="1" t="s">
        <v>36</v>
      </c>
    </row>
    <row r="93" spans="1:7" x14ac:dyDescent="0.35">
      <c r="A93" s="1" t="s">
        <v>37</v>
      </c>
      <c r="B93" s="1">
        <v>0</v>
      </c>
      <c r="C93" s="1">
        <v>3</v>
      </c>
      <c r="D93" s="1">
        <v>48148.53</v>
      </c>
      <c r="E93" s="1" t="s">
        <v>32</v>
      </c>
      <c r="F93" s="1">
        <v>4</v>
      </c>
      <c r="G93" s="1" t="s">
        <v>36</v>
      </c>
    </row>
    <row r="94" spans="1:7" x14ac:dyDescent="0.35">
      <c r="A94" s="1" t="s">
        <v>34</v>
      </c>
      <c r="B94" s="1">
        <v>33</v>
      </c>
      <c r="C94" s="1">
        <v>4</v>
      </c>
      <c r="D94" s="1">
        <v>87062.21</v>
      </c>
      <c r="E94" s="1" t="s">
        <v>35</v>
      </c>
      <c r="F94" s="1">
        <v>3</v>
      </c>
      <c r="G94" s="1" t="s">
        <v>38</v>
      </c>
    </row>
    <row r="95" spans="1:7" x14ac:dyDescent="0.35">
      <c r="A95" s="1" t="s">
        <v>39</v>
      </c>
      <c r="B95" s="1">
        <v>31</v>
      </c>
      <c r="C95" s="1">
        <v>2</v>
      </c>
      <c r="D95" s="1">
        <v>58845.58</v>
      </c>
      <c r="E95" s="1" t="s">
        <v>32</v>
      </c>
      <c r="F95" s="1">
        <v>4</v>
      </c>
      <c r="G95" s="1" t="s">
        <v>38</v>
      </c>
    </row>
    <row r="96" spans="1:7" x14ac:dyDescent="0.35">
      <c r="A96" s="1" t="s">
        <v>34</v>
      </c>
      <c r="B96" s="1">
        <v>24</v>
      </c>
      <c r="C96" s="1">
        <v>1</v>
      </c>
      <c r="D96" s="1">
        <v>139964.22</v>
      </c>
      <c r="E96" s="1" t="s">
        <v>32</v>
      </c>
      <c r="F96" s="1">
        <v>4</v>
      </c>
      <c r="G96" s="1" t="s">
        <v>38</v>
      </c>
    </row>
    <row r="97" spans="1:7" x14ac:dyDescent="0.35">
      <c r="A97" s="1" t="s">
        <v>37</v>
      </c>
      <c r="B97" s="1">
        <v>39</v>
      </c>
      <c r="C97" s="1">
        <v>5</v>
      </c>
      <c r="D97" s="1">
        <v>96005.63</v>
      </c>
      <c r="E97" s="1" t="s">
        <v>32</v>
      </c>
      <c r="F97" s="1">
        <v>4</v>
      </c>
      <c r="G97" s="1" t="s">
        <v>36</v>
      </c>
    </row>
    <row r="98" spans="1:7" x14ac:dyDescent="0.35">
      <c r="A98" s="1" t="s">
        <v>37</v>
      </c>
      <c r="B98" s="1">
        <v>0</v>
      </c>
      <c r="C98" s="1">
        <v>4</v>
      </c>
      <c r="D98" s="1">
        <v>68997.11</v>
      </c>
      <c r="E98" s="1" t="s">
        <v>32</v>
      </c>
      <c r="F98" s="1">
        <v>4</v>
      </c>
      <c r="G98" s="1" t="s">
        <v>36</v>
      </c>
    </row>
    <row r="99" spans="1:7" x14ac:dyDescent="0.35">
      <c r="A99" s="1" t="s">
        <v>34</v>
      </c>
      <c r="B99" s="1">
        <v>15</v>
      </c>
      <c r="C99" s="1">
        <v>1</v>
      </c>
      <c r="D99" s="1">
        <v>75209.45</v>
      </c>
      <c r="E99" s="1" t="s">
        <v>32</v>
      </c>
      <c r="F99" s="1">
        <v>2</v>
      </c>
      <c r="G99" s="1" t="s">
        <v>38</v>
      </c>
    </row>
    <row r="100" spans="1:7" x14ac:dyDescent="0.35">
      <c r="A100" s="1" t="s">
        <v>37</v>
      </c>
      <c r="B100" s="1">
        <v>38</v>
      </c>
      <c r="C100" s="1">
        <v>5</v>
      </c>
      <c r="D100" s="1">
        <v>91258.67</v>
      </c>
      <c r="E100" s="1" t="s">
        <v>32</v>
      </c>
      <c r="F100" s="1">
        <v>4</v>
      </c>
      <c r="G100" s="1" t="s">
        <v>36</v>
      </c>
    </row>
    <row r="101" spans="1:7" x14ac:dyDescent="0.35">
      <c r="A101" s="1" t="s">
        <v>34</v>
      </c>
      <c r="B101" s="1">
        <v>4</v>
      </c>
      <c r="C101" s="1">
        <v>1</v>
      </c>
      <c r="D101" s="1">
        <v>74191.48</v>
      </c>
      <c r="E101" s="1" t="s">
        <v>32</v>
      </c>
      <c r="F101" s="1">
        <v>5</v>
      </c>
      <c r="G101" s="1" t="s">
        <v>36</v>
      </c>
    </row>
  </sheetData>
  <mergeCells count="1">
    <mergeCell ref="I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7CA5D-3DB7-4111-9D56-DA2A73ECDF01}">
  <dimension ref="A1:Z101"/>
  <sheetViews>
    <sheetView workbookViewId="0"/>
  </sheetViews>
  <sheetFormatPr defaultRowHeight="14.15" x14ac:dyDescent="0.35"/>
  <cols>
    <col min="1" max="8" width="9.23046875" style="1"/>
    <col min="9" max="9" width="13.3828125" style="1" bestFit="1" customWidth="1"/>
    <col min="10" max="16384" width="9.23046875" style="1"/>
  </cols>
  <sheetData>
    <row r="1" spans="1:18" x14ac:dyDescent="0.3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I1" s="19" t="s">
        <v>23</v>
      </c>
      <c r="J1" s="19"/>
      <c r="K1" s="19"/>
      <c r="L1" s="19"/>
      <c r="M1" s="19"/>
      <c r="N1" s="19"/>
      <c r="O1" s="19"/>
      <c r="P1" s="19"/>
      <c r="Q1" s="19"/>
      <c r="R1" s="19"/>
    </row>
    <row r="2" spans="1:18" x14ac:dyDescent="0.35">
      <c r="A2" s="1" t="s">
        <v>31</v>
      </c>
      <c r="B2" s="1">
        <v>18</v>
      </c>
      <c r="C2" s="1">
        <v>5</v>
      </c>
      <c r="D2" s="1">
        <v>70500.149999999994</v>
      </c>
      <c r="E2" s="1" t="s">
        <v>32</v>
      </c>
      <c r="F2" s="1">
        <v>4</v>
      </c>
      <c r="G2" s="1" t="s">
        <v>33</v>
      </c>
      <c r="I2" s="1" t="s">
        <v>48</v>
      </c>
      <c r="L2" s="2"/>
      <c r="M2" s="2"/>
    </row>
    <row r="3" spans="1:18" x14ac:dyDescent="0.35">
      <c r="A3" s="1" t="s">
        <v>34</v>
      </c>
      <c r="B3" s="1">
        <v>3</v>
      </c>
      <c r="C3" s="1">
        <v>3</v>
      </c>
      <c r="D3" s="1">
        <v>94213.91</v>
      </c>
      <c r="E3" s="1" t="s">
        <v>35</v>
      </c>
      <c r="F3" s="1">
        <v>3</v>
      </c>
      <c r="G3" s="1" t="s">
        <v>36</v>
      </c>
    </row>
    <row r="4" spans="1:18" x14ac:dyDescent="0.35">
      <c r="A4" s="1" t="s">
        <v>37</v>
      </c>
      <c r="B4" s="1">
        <v>34</v>
      </c>
      <c r="C4" s="1">
        <v>4</v>
      </c>
      <c r="D4" s="1">
        <v>120835.67</v>
      </c>
      <c r="E4" s="1" t="s">
        <v>32</v>
      </c>
      <c r="F4" s="1">
        <v>3</v>
      </c>
      <c r="G4" s="1" t="s">
        <v>33</v>
      </c>
      <c r="I4" s="1" t="s">
        <v>40</v>
      </c>
    </row>
    <row r="5" spans="1:18" x14ac:dyDescent="0.35">
      <c r="A5" s="1" t="s">
        <v>34</v>
      </c>
      <c r="B5" s="1">
        <v>16</v>
      </c>
      <c r="C5" s="1">
        <v>2</v>
      </c>
      <c r="D5" s="1">
        <v>114415.4</v>
      </c>
      <c r="E5" s="1" t="s">
        <v>32</v>
      </c>
      <c r="F5" s="1">
        <v>1</v>
      </c>
      <c r="G5" s="1" t="s">
        <v>33</v>
      </c>
    </row>
    <row r="6" spans="1:18" x14ac:dyDescent="0.35">
      <c r="A6" s="1" t="s">
        <v>34</v>
      </c>
      <c r="B6" s="1">
        <v>27</v>
      </c>
      <c r="C6" s="1">
        <v>3</v>
      </c>
      <c r="D6" s="1">
        <v>96235.07</v>
      </c>
      <c r="E6" s="1" t="s">
        <v>32</v>
      </c>
      <c r="F6" s="1">
        <v>4</v>
      </c>
      <c r="G6" s="1" t="s">
        <v>36</v>
      </c>
      <c r="I6" s="1" t="s">
        <v>41</v>
      </c>
    </row>
    <row r="7" spans="1:18" x14ac:dyDescent="0.35">
      <c r="A7" s="1" t="s">
        <v>37</v>
      </c>
      <c r="B7" s="1">
        <v>29</v>
      </c>
      <c r="C7" s="1">
        <v>5</v>
      </c>
      <c r="D7" s="1">
        <v>80597.98</v>
      </c>
      <c r="E7" s="1" t="s">
        <v>32</v>
      </c>
      <c r="F7" s="1">
        <v>4</v>
      </c>
      <c r="G7" s="1" t="s">
        <v>36</v>
      </c>
    </row>
    <row r="8" spans="1:18" x14ac:dyDescent="0.35">
      <c r="A8" s="1" t="s">
        <v>31</v>
      </c>
      <c r="B8" s="1">
        <v>28</v>
      </c>
      <c r="C8" s="1">
        <v>1</v>
      </c>
      <c r="D8" s="1">
        <v>46997.43</v>
      </c>
      <c r="E8" s="1" t="s">
        <v>35</v>
      </c>
      <c r="F8" s="1">
        <v>3</v>
      </c>
      <c r="G8" s="1" t="s">
        <v>38</v>
      </c>
    </row>
    <row r="9" spans="1:18" x14ac:dyDescent="0.35">
      <c r="A9" s="1" t="s">
        <v>37</v>
      </c>
      <c r="B9" s="1">
        <v>5</v>
      </c>
      <c r="C9" s="1">
        <v>5</v>
      </c>
      <c r="D9" s="1">
        <v>39092.5</v>
      </c>
      <c r="E9" s="1" t="s">
        <v>35</v>
      </c>
      <c r="F9" s="1">
        <v>5</v>
      </c>
      <c r="G9" s="1" t="s">
        <v>36</v>
      </c>
      <c r="I9" s="1" t="s">
        <v>45</v>
      </c>
    </row>
    <row r="10" spans="1:18" x14ac:dyDescent="0.35">
      <c r="A10" s="1" t="s">
        <v>34</v>
      </c>
      <c r="B10" s="1">
        <v>34</v>
      </c>
      <c r="C10" s="1">
        <v>4</v>
      </c>
      <c r="D10" s="1">
        <v>192952.05</v>
      </c>
      <c r="E10" s="1" t="s">
        <v>32</v>
      </c>
      <c r="F10" s="1">
        <v>2</v>
      </c>
      <c r="G10" s="1" t="s">
        <v>38</v>
      </c>
      <c r="I10" s="1" t="s">
        <v>42</v>
      </c>
      <c r="N10" s="1" t="s">
        <v>46</v>
      </c>
    </row>
    <row r="11" spans="1:18" x14ac:dyDescent="0.35">
      <c r="A11" s="1" t="s">
        <v>31</v>
      </c>
      <c r="B11" s="1">
        <v>40</v>
      </c>
      <c r="C11" s="1">
        <v>5</v>
      </c>
      <c r="D11" s="1">
        <v>174014.33</v>
      </c>
      <c r="E11" s="1" t="s">
        <v>32</v>
      </c>
      <c r="F11" s="1">
        <v>3</v>
      </c>
      <c r="G11" s="1" t="s">
        <v>38</v>
      </c>
      <c r="I11" s="1" t="e" cm="1" vm="2">
        <f t="array" ref="I11">_xlfn._xlws.PY(0,1,A1:G101)</f>
        <v>#VALUE!</v>
      </c>
      <c r="N11" s="1" t="e" cm="1" vm="3">
        <f t="array" ref="N11">_xlfn._xlws.PY(1,1)</f>
        <v>#VALUE!</v>
      </c>
      <c r="O11" s="1" t="e" cm="1" vm="4">
        <f t="array" ref="O11">_FV(N11,"image")</f>
        <v>#VALUE!</v>
      </c>
    </row>
    <row r="12" spans="1:18" x14ac:dyDescent="0.35">
      <c r="A12" s="1" t="s">
        <v>34</v>
      </c>
      <c r="B12" s="1">
        <v>36</v>
      </c>
      <c r="C12" s="1">
        <v>1</v>
      </c>
      <c r="D12" s="1">
        <v>90333.88</v>
      </c>
      <c r="E12" s="1" t="s">
        <v>32</v>
      </c>
      <c r="F12" s="1">
        <v>3</v>
      </c>
      <c r="G12" s="1" t="s">
        <v>38</v>
      </c>
    </row>
    <row r="13" spans="1:18" x14ac:dyDescent="0.35">
      <c r="A13" s="1" t="s">
        <v>37</v>
      </c>
      <c r="B13" s="1">
        <v>23</v>
      </c>
      <c r="C13" s="1">
        <v>4</v>
      </c>
      <c r="D13" s="1">
        <v>192656.15</v>
      </c>
      <c r="E13" s="1" t="s">
        <v>32</v>
      </c>
      <c r="F13" s="1">
        <v>2</v>
      </c>
      <c r="G13" s="1" t="s">
        <v>38</v>
      </c>
      <c r="I13" s="1" t="s">
        <v>43</v>
      </c>
    </row>
    <row r="14" spans="1:18" x14ac:dyDescent="0.35">
      <c r="A14" s="1" t="s">
        <v>37</v>
      </c>
      <c r="B14" s="1">
        <v>28</v>
      </c>
      <c r="C14" s="1">
        <v>5</v>
      </c>
      <c r="D14" s="1">
        <v>145050.88</v>
      </c>
      <c r="E14" s="1" t="s">
        <v>35</v>
      </c>
      <c r="F14" s="1">
        <v>3</v>
      </c>
      <c r="G14" s="1" t="s">
        <v>33</v>
      </c>
      <c r="I14" s="1" cm="1">
        <f t="array" ref="I14">_xlfn._xlws.PY(2,0)</f>
        <v>117745.3942</v>
      </c>
    </row>
    <row r="15" spans="1:18" x14ac:dyDescent="0.35">
      <c r="A15" s="1" t="s">
        <v>34</v>
      </c>
      <c r="B15" s="1">
        <v>30</v>
      </c>
      <c r="C15" s="1">
        <v>4</v>
      </c>
      <c r="D15" s="1">
        <v>112028.56</v>
      </c>
      <c r="E15" s="1" t="s">
        <v>32</v>
      </c>
      <c r="F15" s="1">
        <v>4</v>
      </c>
      <c r="G15" s="1" t="s">
        <v>36</v>
      </c>
    </row>
    <row r="16" spans="1:18" x14ac:dyDescent="0.35">
      <c r="A16" s="1" t="s">
        <v>39</v>
      </c>
      <c r="B16" s="1">
        <v>34</v>
      </c>
      <c r="C16" s="1">
        <v>2</v>
      </c>
      <c r="D16" s="1">
        <v>113814.36</v>
      </c>
      <c r="E16" s="1" t="s">
        <v>32</v>
      </c>
      <c r="F16" s="1">
        <v>4</v>
      </c>
      <c r="G16" s="1" t="s">
        <v>36</v>
      </c>
      <c r="I16" s="1" t="s">
        <v>44</v>
      </c>
      <c r="N16" s="1" t="s">
        <v>47</v>
      </c>
    </row>
    <row r="17" spans="1:26" x14ac:dyDescent="0.35">
      <c r="A17" s="1" t="s">
        <v>39</v>
      </c>
      <c r="B17" s="1">
        <v>32</v>
      </c>
      <c r="C17" s="1">
        <v>2</v>
      </c>
      <c r="D17" s="1">
        <v>44158.35</v>
      </c>
      <c r="E17" s="1" t="s">
        <v>35</v>
      </c>
      <c r="F17" s="1">
        <v>3</v>
      </c>
      <c r="G17" s="1" t="s">
        <v>38</v>
      </c>
      <c r="I17" s="1" t="str" cm="1">
        <f t="array" ref="I17:J21">_xlfn._xlws.PY(3,0)</f>
        <v>Department</v>
      </c>
      <c r="J17" s="1" t="str">
        <v>AnnualSalary</v>
      </c>
      <c r="N17" s="1" t="e" cm="1" vm="5">
        <f t="array" ref="N17">_xlfn._xlws.PY(4,1)</f>
        <v>#VALUE!</v>
      </c>
      <c r="O17" s="1" t="e" cm="1" vm="6">
        <f t="array" ref="O17">_FV(N17,"image")</f>
        <v>#VALUE!</v>
      </c>
    </row>
    <row r="18" spans="1:26" x14ac:dyDescent="0.35">
      <c r="A18" s="1" t="s">
        <v>37</v>
      </c>
      <c r="B18" s="1">
        <v>20</v>
      </c>
      <c r="C18" s="1">
        <v>5</v>
      </c>
      <c r="D18" s="1">
        <v>45589.71</v>
      </c>
      <c r="E18" s="1" t="s">
        <v>32</v>
      </c>
      <c r="F18" s="1">
        <v>3</v>
      </c>
      <c r="G18" s="1" t="s">
        <v>36</v>
      </c>
      <c r="I18" s="1" t="str">
        <v>HR</v>
      </c>
      <c r="J18" s="1">
        <v>108566.4124</v>
      </c>
    </row>
    <row r="19" spans="1:26" x14ac:dyDescent="0.35">
      <c r="A19" s="1" t="s">
        <v>37</v>
      </c>
      <c r="B19" s="1">
        <v>31</v>
      </c>
      <c r="C19" s="1">
        <v>4</v>
      </c>
      <c r="D19" s="1">
        <v>132414.96</v>
      </c>
      <c r="E19" s="1" t="s">
        <v>32</v>
      </c>
      <c r="F19" s="1">
        <v>1</v>
      </c>
      <c r="G19" s="1" t="s">
        <v>36</v>
      </c>
      <c r="I19" s="1" t="str">
        <v>IT</v>
      </c>
      <c r="J19" s="1">
        <v>114430.715</v>
      </c>
    </row>
    <row r="20" spans="1:26" x14ac:dyDescent="0.35">
      <c r="A20" s="1" t="s">
        <v>39</v>
      </c>
      <c r="B20" s="1">
        <v>22</v>
      </c>
      <c r="C20" s="1">
        <v>1</v>
      </c>
      <c r="D20" s="1">
        <v>124129.52</v>
      </c>
      <c r="E20" s="1" t="s">
        <v>32</v>
      </c>
      <c r="F20" s="1">
        <v>5</v>
      </c>
      <c r="G20" s="1" t="s">
        <v>33</v>
      </c>
      <c r="I20" s="1" t="str">
        <v>Finance</v>
      </c>
      <c r="J20" s="1">
        <v>118253.34545454546</v>
      </c>
    </row>
    <row r="21" spans="1:26" x14ac:dyDescent="0.35">
      <c r="A21" s="1" t="s">
        <v>39</v>
      </c>
      <c r="B21" s="1">
        <v>32</v>
      </c>
      <c r="C21" s="1">
        <v>5</v>
      </c>
      <c r="D21" s="1">
        <v>66163.740000000005</v>
      </c>
      <c r="E21" s="1" t="s">
        <v>32</v>
      </c>
      <c r="F21" s="1">
        <v>2</v>
      </c>
      <c r="G21" s="1" t="s">
        <v>36</v>
      </c>
      <c r="I21" s="8" t="str">
        <v>Marketing</v>
      </c>
      <c r="J21" s="1">
        <v>125687.21828571428</v>
      </c>
    </row>
    <row r="22" spans="1:26" x14ac:dyDescent="0.35">
      <c r="A22" s="1" t="s">
        <v>34</v>
      </c>
      <c r="B22" s="1">
        <v>2</v>
      </c>
      <c r="C22" s="1">
        <v>2</v>
      </c>
      <c r="D22" s="1">
        <v>190853.07</v>
      </c>
      <c r="E22" s="1" t="s">
        <v>32</v>
      </c>
      <c r="F22" s="1">
        <v>4</v>
      </c>
      <c r="G22" s="1" t="s">
        <v>36</v>
      </c>
    </row>
    <row r="23" spans="1:26" x14ac:dyDescent="0.35">
      <c r="A23" s="1" t="s">
        <v>34</v>
      </c>
      <c r="B23" s="1">
        <v>17</v>
      </c>
      <c r="C23" s="1">
        <v>2</v>
      </c>
      <c r="D23" s="1">
        <v>162820.32999999999</v>
      </c>
      <c r="E23" s="1" t="s">
        <v>32</v>
      </c>
      <c r="F23" s="1">
        <v>5</v>
      </c>
      <c r="G23" s="1" t="s">
        <v>38</v>
      </c>
      <c r="I23" s="1" t="str" cm="1">
        <f t="array" ref="I23:K95">_xlfn._xlws.PY(5,0)</f>
        <v>Department</v>
      </c>
      <c r="J23" s="1" t="str">
        <v>YearsWithCompany</v>
      </c>
      <c r="K23" s="1" t="str">
        <v>AnnualSalary</v>
      </c>
      <c r="M23" s="1" t="str" cm="1">
        <f t="array" ref="M23:R63">_xlfn._xlws.PY(6,0)</f>
        <v>Department</v>
      </c>
      <c r="N23" s="1" t="str">
        <v>Finance</v>
      </c>
      <c r="O23" s="1" t="str">
        <v>HR</v>
      </c>
      <c r="P23" s="1" t="str">
        <v>IT</v>
      </c>
      <c r="Q23" s="1" t="str">
        <v>Marketing</v>
      </c>
      <c r="R23" s="1" t="str">
        <v>Total</v>
      </c>
      <c r="T23" s="1" t="str" cm="1">
        <f t="array" ref="T23:Z99">_xlfn._xlws.PY(7,0)</f>
        <v/>
      </c>
      <c r="U23" s="1" t="str">
        <v>Department</v>
      </c>
      <c r="V23" s="1" t="str">
        <v>Finance</v>
      </c>
      <c r="W23" s="1" t="str">
        <v>HR</v>
      </c>
      <c r="X23" s="1" t="str">
        <v>IT</v>
      </c>
      <c r="Y23" s="1" t="str">
        <v>Marketing</v>
      </c>
      <c r="Z23" s="1" t="str">
        <v>Total</v>
      </c>
    </row>
    <row r="24" spans="1:26" x14ac:dyDescent="0.35">
      <c r="A24" s="1" t="s">
        <v>39</v>
      </c>
      <c r="B24" s="1">
        <v>24</v>
      </c>
      <c r="C24" s="1">
        <v>5</v>
      </c>
      <c r="D24" s="1">
        <v>49288.98</v>
      </c>
      <c r="E24" s="1" t="s">
        <v>32</v>
      </c>
      <c r="F24" s="1">
        <v>4</v>
      </c>
      <c r="G24" s="1" t="s">
        <v>33</v>
      </c>
      <c r="I24" s="1" t="str">
        <v>Finance</v>
      </c>
      <c r="J24" s="1">
        <v>0</v>
      </c>
      <c r="K24" s="1">
        <v>93302.904999999999</v>
      </c>
      <c r="M24" s="1" t="str">
        <v>YearsWithCompany</v>
      </c>
      <c r="N24" s="1" t="str">
        <v/>
      </c>
      <c r="O24" s="1" t="str">
        <v/>
      </c>
      <c r="P24" s="1" t="str">
        <v/>
      </c>
      <c r="Q24" s="1" t="str">
        <v/>
      </c>
      <c r="R24" s="1" t="str">
        <v/>
      </c>
      <c r="T24" s="1" t="str">
        <v>RemoteWork</v>
      </c>
      <c r="U24" s="1" t="str">
        <v>YearsWithCompany</v>
      </c>
      <c r="V24" s="1" t="str">
        <v/>
      </c>
      <c r="W24" s="1" t="str">
        <v/>
      </c>
      <c r="X24" s="1" t="str">
        <v/>
      </c>
      <c r="Y24" s="1" t="str">
        <v/>
      </c>
      <c r="Z24" s="1" t="str">
        <v/>
      </c>
    </row>
    <row r="25" spans="1:26" x14ac:dyDescent="0.35">
      <c r="A25" s="1" t="s">
        <v>34</v>
      </c>
      <c r="B25" s="1">
        <v>30</v>
      </c>
      <c r="C25" s="1">
        <v>4</v>
      </c>
      <c r="D25" s="1">
        <v>188257.95</v>
      </c>
      <c r="E25" s="1" t="s">
        <v>32</v>
      </c>
      <c r="F25" s="1">
        <v>5</v>
      </c>
      <c r="G25" s="1" t="s">
        <v>36</v>
      </c>
      <c r="I25" s="1" t="str">
        <v>Finance</v>
      </c>
      <c r="J25" s="1">
        <v>6</v>
      </c>
      <c r="K25" s="1">
        <v>70236.479999999996</v>
      </c>
      <c r="M25" s="1">
        <v>0</v>
      </c>
      <c r="N25" s="1">
        <v>93302.904999999999</v>
      </c>
      <c r="O25" s="1">
        <v>58572.82</v>
      </c>
      <c r="P25" s="1">
        <v>0</v>
      </c>
      <c r="Q25" s="1">
        <v>0</v>
      </c>
      <c r="R25" s="1">
        <v>75937.862500000003</v>
      </c>
      <c r="T25" s="1" t="str">
        <v>Full-time</v>
      </c>
      <c r="U25" s="1">
        <v>0</v>
      </c>
      <c r="V25" s="1">
        <v>89537.1</v>
      </c>
      <c r="W25" s="1">
        <v>0</v>
      </c>
      <c r="X25" s="1">
        <v>0</v>
      </c>
      <c r="Y25" s="1">
        <v>0</v>
      </c>
      <c r="Z25" s="1">
        <v>89537.1</v>
      </c>
    </row>
    <row r="26" spans="1:26" x14ac:dyDescent="0.35">
      <c r="A26" s="1" t="s">
        <v>34</v>
      </c>
      <c r="B26" s="1">
        <v>2</v>
      </c>
      <c r="C26" s="1">
        <v>2</v>
      </c>
      <c r="D26" s="1">
        <v>195622.2</v>
      </c>
      <c r="E26" s="1" t="s">
        <v>32</v>
      </c>
      <c r="F26" s="1">
        <v>3</v>
      </c>
      <c r="G26" s="1" t="s">
        <v>36</v>
      </c>
      <c r="I26" s="1" t="str">
        <v>Finance</v>
      </c>
      <c r="J26" s="1">
        <v>7</v>
      </c>
      <c r="K26" s="1">
        <v>150390.79999999999</v>
      </c>
      <c r="M26" s="1">
        <v>1</v>
      </c>
      <c r="N26" s="1">
        <v>0</v>
      </c>
      <c r="O26" s="1">
        <v>0</v>
      </c>
      <c r="P26" s="1">
        <v>194670.83</v>
      </c>
      <c r="Q26" s="1">
        <v>135584.10499999998</v>
      </c>
      <c r="R26" s="1">
        <v>165127.46749999997</v>
      </c>
      <c r="T26" s="1" t="str">
        <v>Full-time</v>
      </c>
      <c r="U26" s="1">
        <v>1</v>
      </c>
      <c r="V26" s="1">
        <v>0</v>
      </c>
      <c r="W26" s="1">
        <v>0</v>
      </c>
      <c r="X26" s="1">
        <v>0</v>
      </c>
      <c r="Y26" s="1">
        <v>172283.86</v>
      </c>
      <c r="Z26" s="1">
        <v>172283.86</v>
      </c>
    </row>
    <row r="27" spans="1:26" x14ac:dyDescent="0.35">
      <c r="A27" s="1" t="s">
        <v>31</v>
      </c>
      <c r="B27" s="1">
        <v>39</v>
      </c>
      <c r="C27" s="1">
        <v>4</v>
      </c>
      <c r="D27" s="1">
        <v>199308.31</v>
      </c>
      <c r="E27" s="1" t="s">
        <v>35</v>
      </c>
      <c r="F27" s="1">
        <v>4</v>
      </c>
      <c r="G27" s="1" t="s">
        <v>38</v>
      </c>
      <c r="I27" s="1" t="str">
        <v>Finance</v>
      </c>
      <c r="J27" s="1">
        <v>8</v>
      </c>
      <c r="K27" s="1">
        <v>145205.09</v>
      </c>
      <c r="M27" s="1">
        <v>2</v>
      </c>
      <c r="N27" s="1">
        <v>0</v>
      </c>
      <c r="O27" s="1">
        <v>0</v>
      </c>
      <c r="P27" s="1">
        <v>0</v>
      </c>
      <c r="Q27" s="1">
        <v>193237.63500000001</v>
      </c>
      <c r="R27" s="1">
        <v>193237.63500000001</v>
      </c>
      <c r="T27" s="1" t="str">
        <v>Full-time</v>
      </c>
      <c r="U27" s="1">
        <v>4</v>
      </c>
      <c r="V27" s="1">
        <v>0</v>
      </c>
      <c r="W27" s="1">
        <v>0</v>
      </c>
      <c r="X27" s="1">
        <v>0</v>
      </c>
      <c r="Y27" s="1">
        <v>104177.09</v>
      </c>
      <c r="Z27" s="1">
        <v>104177.09</v>
      </c>
    </row>
    <row r="28" spans="1:26" x14ac:dyDescent="0.35">
      <c r="A28" s="1" t="s">
        <v>34</v>
      </c>
      <c r="B28" s="1">
        <v>23</v>
      </c>
      <c r="C28" s="1">
        <v>2</v>
      </c>
      <c r="D28" s="1">
        <v>39498.1</v>
      </c>
      <c r="E28" s="1" t="s">
        <v>35</v>
      </c>
      <c r="F28" s="1">
        <v>4</v>
      </c>
      <c r="G28" s="1" t="s">
        <v>36</v>
      </c>
      <c r="I28" s="1" t="str">
        <v>Finance</v>
      </c>
      <c r="J28" s="1">
        <v>12</v>
      </c>
      <c r="K28" s="1">
        <v>148219.89000000001</v>
      </c>
      <c r="M28" s="1">
        <v>3</v>
      </c>
      <c r="N28" s="1">
        <v>0</v>
      </c>
      <c r="O28" s="1">
        <v>0</v>
      </c>
      <c r="P28" s="1">
        <v>0</v>
      </c>
      <c r="Q28" s="1">
        <v>145228.51</v>
      </c>
      <c r="R28" s="1">
        <v>145228.51</v>
      </c>
      <c r="T28" s="1" t="str">
        <v>Full-time</v>
      </c>
      <c r="U28" s="1">
        <v>5</v>
      </c>
      <c r="V28" s="1">
        <v>0</v>
      </c>
      <c r="W28" s="1">
        <v>0</v>
      </c>
      <c r="X28" s="1">
        <v>0</v>
      </c>
      <c r="Y28" s="1">
        <v>70376.100000000006</v>
      </c>
      <c r="Z28" s="1">
        <v>70376.100000000006</v>
      </c>
    </row>
    <row r="29" spans="1:26" x14ac:dyDescent="0.35">
      <c r="A29" s="1" t="s">
        <v>37</v>
      </c>
      <c r="B29" s="1">
        <v>31</v>
      </c>
      <c r="C29" s="1">
        <v>2</v>
      </c>
      <c r="D29" s="1">
        <v>155296.04</v>
      </c>
      <c r="E29" s="1" t="s">
        <v>35</v>
      </c>
      <c r="F29" s="1">
        <v>4</v>
      </c>
      <c r="G29" s="1" t="s">
        <v>36</v>
      </c>
      <c r="I29" s="1" t="str">
        <v>Finance</v>
      </c>
      <c r="J29" s="1">
        <v>15</v>
      </c>
      <c r="K29" s="1">
        <v>92445.86</v>
      </c>
      <c r="M29" s="1">
        <v>4</v>
      </c>
      <c r="N29" s="1">
        <v>0</v>
      </c>
      <c r="O29" s="1">
        <v>0</v>
      </c>
      <c r="P29" s="1">
        <v>0</v>
      </c>
      <c r="Q29" s="1">
        <v>89184.285000000003</v>
      </c>
      <c r="R29" s="1">
        <v>89184.285000000003</v>
      </c>
      <c r="T29" s="1" t="str">
        <v>Full-time</v>
      </c>
      <c r="U29" s="1">
        <v>7</v>
      </c>
      <c r="V29" s="1">
        <v>150390.79999999999</v>
      </c>
      <c r="W29" s="1">
        <v>0</v>
      </c>
      <c r="X29" s="1">
        <v>0</v>
      </c>
      <c r="Y29" s="1">
        <v>0</v>
      </c>
      <c r="Z29" s="1">
        <v>150390.79999999999</v>
      </c>
    </row>
    <row r="30" spans="1:26" x14ac:dyDescent="0.35">
      <c r="A30" s="1" t="s">
        <v>34</v>
      </c>
      <c r="B30" s="1">
        <v>21</v>
      </c>
      <c r="C30" s="1">
        <v>3</v>
      </c>
      <c r="D30" s="1">
        <v>122805.68</v>
      </c>
      <c r="E30" s="1" t="s">
        <v>35</v>
      </c>
      <c r="F30" s="1">
        <v>2</v>
      </c>
      <c r="G30" s="1" t="s">
        <v>36</v>
      </c>
      <c r="I30" s="1" t="str">
        <v>Finance</v>
      </c>
      <c r="J30" s="1">
        <v>16</v>
      </c>
      <c r="K30" s="1">
        <v>119699.64000000001</v>
      </c>
      <c r="M30" s="1">
        <v>5</v>
      </c>
      <c r="N30" s="1">
        <v>0</v>
      </c>
      <c r="O30" s="1">
        <v>39092.5</v>
      </c>
      <c r="P30" s="1">
        <v>0</v>
      </c>
      <c r="Q30" s="1">
        <v>97448.48000000001</v>
      </c>
      <c r="R30" s="1">
        <v>68270.490000000005</v>
      </c>
      <c r="T30" s="1" t="str">
        <v>Full-time</v>
      </c>
      <c r="U30" s="1">
        <v>11</v>
      </c>
      <c r="V30" s="1">
        <v>0</v>
      </c>
      <c r="W30" s="1">
        <v>39836.86</v>
      </c>
      <c r="X30" s="1">
        <v>0</v>
      </c>
      <c r="Y30" s="1">
        <v>0</v>
      </c>
      <c r="Z30" s="1">
        <v>39836.86</v>
      </c>
    </row>
    <row r="31" spans="1:26" x14ac:dyDescent="0.35">
      <c r="A31" s="1" t="s">
        <v>34</v>
      </c>
      <c r="B31" s="1">
        <v>22</v>
      </c>
      <c r="C31" s="1">
        <v>2</v>
      </c>
      <c r="D31" s="1">
        <v>149991.35</v>
      </c>
      <c r="E31" s="1" t="s">
        <v>35</v>
      </c>
      <c r="F31" s="1">
        <v>2</v>
      </c>
      <c r="G31" s="1" t="s">
        <v>36</v>
      </c>
      <c r="I31" s="1" t="str">
        <v>Finance</v>
      </c>
      <c r="J31" s="1">
        <v>18</v>
      </c>
      <c r="K31" s="1">
        <v>64378.384999999995</v>
      </c>
      <c r="M31" s="1">
        <v>6</v>
      </c>
      <c r="N31" s="1">
        <v>70236.479999999996</v>
      </c>
      <c r="O31" s="1">
        <v>0</v>
      </c>
      <c r="P31" s="1">
        <v>0</v>
      </c>
      <c r="Q31" s="1">
        <v>0</v>
      </c>
      <c r="R31" s="1">
        <v>70236.479999999996</v>
      </c>
      <c r="T31" s="1" t="str">
        <v>Full-time</v>
      </c>
      <c r="U31" s="1">
        <v>14</v>
      </c>
      <c r="V31" s="1">
        <v>0</v>
      </c>
      <c r="W31" s="1">
        <v>0</v>
      </c>
      <c r="X31" s="1">
        <v>0</v>
      </c>
      <c r="Y31" s="1">
        <v>98037.89</v>
      </c>
      <c r="Z31" s="1">
        <v>98037.89</v>
      </c>
    </row>
    <row r="32" spans="1:26" x14ac:dyDescent="0.35">
      <c r="A32" s="1" t="s">
        <v>39</v>
      </c>
      <c r="B32" s="1">
        <v>1</v>
      </c>
      <c r="C32" s="1">
        <v>1</v>
      </c>
      <c r="D32" s="1">
        <v>194670.83</v>
      </c>
      <c r="E32" s="1" t="s">
        <v>32</v>
      </c>
      <c r="F32" s="1">
        <v>2</v>
      </c>
      <c r="G32" s="1" t="s">
        <v>36</v>
      </c>
      <c r="I32" s="1" t="str">
        <v>Finance</v>
      </c>
      <c r="J32" s="1">
        <v>19</v>
      </c>
      <c r="K32" s="1">
        <v>130621.09</v>
      </c>
      <c r="M32" s="1">
        <v>7</v>
      </c>
      <c r="N32" s="1">
        <v>150390.79999999999</v>
      </c>
      <c r="O32" s="1">
        <v>119822.92</v>
      </c>
      <c r="P32" s="1">
        <v>0</v>
      </c>
      <c r="Q32" s="1">
        <v>0</v>
      </c>
      <c r="R32" s="1">
        <v>135106.85999999999</v>
      </c>
      <c r="T32" s="1" t="str">
        <v>Full-time</v>
      </c>
      <c r="U32" s="1">
        <v>15</v>
      </c>
      <c r="V32" s="1">
        <v>0</v>
      </c>
      <c r="W32" s="1">
        <v>0</v>
      </c>
      <c r="X32" s="1">
        <v>0</v>
      </c>
      <c r="Y32" s="1">
        <v>75209.45</v>
      </c>
      <c r="Z32" s="1">
        <v>75209.45</v>
      </c>
    </row>
    <row r="33" spans="1:26" x14ac:dyDescent="0.35">
      <c r="A33" s="1" t="s">
        <v>37</v>
      </c>
      <c r="B33" s="1">
        <v>26</v>
      </c>
      <c r="C33" s="1">
        <v>5</v>
      </c>
      <c r="D33" s="1">
        <v>146965.1</v>
      </c>
      <c r="E33" s="1" t="s">
        <v>32</v>
      </c>
      <c r="F33" s="1">
        <v>4</v>
      </c>
      <c r="G33" s="1" t="s">
        <v>38</v>
      </c>
      <c r="I33" s="1" t="str">
        <v>Finance</v>
      </c>
      <c r="J33" s="1">
        <v>22</v>
      </c>
      <c r="K33" s="1">
        <v>155965.56</v>
      </c>
      <c r="M33" s="1">
        <v>8</v>
      </c>
      <c r="N33" s="1">
        <v>145205.09</v>
      </c>
      <c r="O33" s="1">
        <v>0</v>
      </c>
      <c r="P33" s="1">
        <v>0</v>
      </c>
      <c r="Q33" s="1">
        <v>0</v>
      </c>
      <c r="R33" s="1">
        <v>145205.09</v>
      </c>
      <c r="T33" s="1" t="str">
        <v>Full-time</v>
      </c>
      <c r="U33" s="1">
        <v>17</v>
      </c>
      <c r="V33" s="1">
        <v>0</v>
      </c>
      <c r="W33" s="1">
        <v>0</v>
      </c>
      <c r="X33" s="1">
        <v>0</v>
      </c>
      <c r="Y33" s="1">
        <v>162820.32999999999</v>
      </c>
      <c r="Z33" s="1">
        <v>162820.32999999999</v>
      </c>
    </row>
    <row r="34" spans="1:26" x14ac:dyDescent="0.35">
      <c r="A34" s="1" t="s">
        <v>34</v>
      </c>
      <c r="B34" s="1">
        <v>1</v>
      </c>
      <c r="C34" s="1">
        <v>5</v>
      </c>
      <c r="D34" s="1">
        <v>172283.86</v>
      </c>
      <c r="E34" s="1" t="s">
        <v>32</v>
      </c>
      <c r="F34" s="1">
        <v>4</v>
      </c>
      <c r="G34" s="1" t="s">
        <v>38</v>
      </c>
      <c r="I34" s="1" t="str">
        <v>Finance</v>
      </c>
      <c r="J34" s="1">
        <v>25</v>
      </c>
      <c r="K34" s="1">
        <v>132871.35500000001</v>
      </c>
      <c r="M34" s="1">
        <v>11</v>
      </c>
      <c r="N34" s="1">
        <v>0</v>
      </c>
      <c r="O34" s="1">
        <v>39836.86</v>
      </c>
      <c r="P34" s="1">
        <v>0</v>
      </c>
      <c r="Q34" s="1">
        <v>149864.34</v>
      </c>
      <c r="R34" s="1">
        <v>94850.6</v>
      </c>
      <c r="T34" s="1" t="str">
        <v>Full-time</v>
      </c>
      <c r="U34" s="1">
        <v>22</v>
      </c>
      <c r="V34" s="1">
        <v>0</v>
      </c>
      <c r="W34" s="1">
        <v>0</v>
      </c>
      <c r="X34" s="1">
        <v>185593.24</v>
      </c>
      <c r="Y34" s="1">
        <v>0</v>
      </c>
      <c r="Z34" s="1">
        <v>185593.24</v>
      </c>
    </row>
    <row r="35" spans="1:26" x14ac:dyDescent="0.35">
      <c r="A35" s="1" t="s">
        <v>34</v>
      </c>
      <c r="B35" s="1">
        <v>25</v>
      </c>
      <c r="C35" s="1">
        <v>4</v>
      </c>
      <c r="D35" s="1">
        <v>177367.67999999999</v>
      </c>
      <c r="E35" s="1" t="s">
        <v>32</v>
      </c>
      <c r="F35" s="1">
        <v>4</v>
      </c>
      <c r="G35" s="1" t="s">
        <v>36</v>
      </c>
      <c r="I35" s="1" t="str">
        <v>Finance</v>
      </c>
      <c r="J35" s="1">
        <v>28</v>
      </c>
      <c r="K35" s="1">
        <v>46997.43</v>
      </c>
      <c r="M35" s="1">
        <v>12</v>
      </c>
      <c r="N35" s="1">
        <v>148219.89000000001</v>
      </c>
      <c r="O35" s="1">
        <v>179661.19</v>
      </c>
      <c r="P35" s="1">
        <v>0</v>
      </c>
      <c r="Q35" s="1">
        <v>0</v>
      </c>
      <c r="R35" s="1">
        <v>163940.54</v>
      </c>
      <c r="T35" s="1" t="str">
        <v>Full-time</v>
      </c>
      <c r="U35" s="1">
        <v>23</v>
      </c>
      <c r="V35" s="1">
        <v>0</v>
      </c>
      <c r="W35" s="1">
        <v>192656.15</v>
      </c>
      <c r="X35" s="1">
        <v>0</v>
      </c>
      <c r="Y35" s="1">
        <v>0</v>
      </c>
      <c r="Z35" s="1">
        <v>192656.15</v>
      </c>
    </row>
    <row r="36" spans="1:26" x14ac:dyDescent="0.35">
      <c r="A36" s="1" t="s">
        <v>31</v>
      </c>
      <c r="B36" s="1">
        <v>16</v>
      </c>
      <c r="C36" s="1">
        <v>2</v>
      </c>
      <c r="D36" s="1">
        <v>172541.73</v>
      </c>
      <c r="E36" s="1" t="s">
        <v>32</v>
      </c>
      <c r="F36" s="1">
        <v>1</v>
      </c>
      <c r="G36" s="1" t="s">
        <v>36</v>
      </c>
      <c r="I36" s="1" t="str">
        <v>Finance</v>
      </c>
      <c r="J36" s="1">
        <v>29</v>
      </c>
      <c r="K36" s="1">
        <v>42823.87</v>
      </c>
      <c r="M36" s="1">
        <v>13</v>
      </c>
      <c r="N36" s="1">
        <v>0</v>
      </c>
      <c r="O36" s="1">
        <v>0</v>
      </c>
      <c r="P36" s="1">
        <v>94257.89</v>
      </c>
      <c r="Q36" s="1">
        <v>0</v>
      </c>
      <c r="R36" s="1">
        <v>94257.89</v>
      </c>
      <c r="T36" s="1" t="str">
        <v>Full-time</v>
      </c>
      <c r="U36" s="1">
        <v>24</v>
      </c>
      <c r="V36" s="1">
        <v>0</v>
      </c>
      <c r="W36" s="1">
        <v>0</v>
      </c>
      <c r="X36" s="1">
        <v>0</v>
      </c>
      <c r="Y36" s="1">
        <v>139964.22</v>
      </c>
      <c r="Z36" s="1">
        <v>139964.22</v>
      </c>
    </row>
    <row r="37" spans="1:26" x14ac:dyDescent="0.35">
      <c r="A37" s="1" t="s">
        <v>34</v>
      </c>
      <c r="B37" s="1">
        <v>39</v>
      </c>
      <c r="C37" s="1">
        <v>1</v>
      </c>
      <c r="D37" s="1">
        <v>102435.55</v>
      </c>
      <c r="E37" s="1" t="s">
        <v>32</v>
      </c>
      <c r="F37" s="1">
        <v>5</v>
      </c>
      <c r="G37" s="1" t="s">
        <v>33</v>
      </c>
      <c r="I37" s="1" t="str">
        <v>Finance</v>
      </c>
      <c r="J37" s="1">
        <v>34</v>
      </c>
      <c r="K37" s="1">
        <v>187189.37</v>
      </c>
      <c r="M37" s="1">
        <v>14</v>
      </c>
      <c r="N37" s="1">
        <v>0</v>
      </c>
      <c r="O37" s="1">
        <v>86142.93</v>
      </c>
      <c r="P37" s="1">
        <v>0</v>
      </c>
      <c r="Q37" s="1">
        <v>98037.89</v>
      </c>
      <c r="R37" s="1">
        <v>92090.41</v>
      </c>
      <c r="T37" s="1" t="str">
        <v>Full-time</v>
      </c>
      <c r="U37" s="1">
        <v>26</v>
      </c>
      <c r="V37" s="1">
        <v>0</v>
      </c>
      <c r="W37" s="1">
        <v>146965.1</v>
      </c>
      <c r="X37" s="1">
        <v>0</v>
      </c>
      <c r="Y37" s="1">
        <v>0</v>
      </c>
      <c r="Z37" s="1">
        <v>146965.1</v>
      </c>
    </row>
    <row r="38" spans="1:26" x14ac:dyDescent="0.35">
      <c r="A38" s="1" t="s">
        <v>34</v>
      </c>
      <c r="B38" s="1">
        <v>32</v>
      </c>
      <c r="C38" s="1">
        <v>4</v>
      </c>
      <c r="D38" s="1">
        <v>67837.990000000005</v>
      </c>
      <c r="E38" s="1" t="s">
        <v>32</v>
      </c>
      <c r="F38" s="1">
        <v>3</v>
      </c>
      <c r="G38" s="1" t="s">
        <v>36</v>
      </c>
      <c r="I38" s="1" t="str">
        <v>Finance</v>
      </c>
      <c r="J38" s="1">
        <v>39</v>
      </c>
      <c r="K38" s="1">
        <v>199308.31</v>
      </c>
      <c r="M38" s="1">
        <v>15</v>
      </c>
      <c r="N38" s="1">
        <v>92445.86</v>
      </c>
      <c r="O38" s="1">
        <v>0</v>
      </c>
      <c r="P38" s="1">
        <v>0</v>
      </c>
      <c r="Q38" s="1">
        <v>75209.45</v>
      </c>
      <c r="R38" s="1">
        <v>83827.654999999999</v>
      </c>
      <c r="T38" s="1" t="str">
        <v>Full-time</v>
      </c>
      <c r="U38" s="1">
        <v>27</v>
      </c>
      <c r="V38" s="1">
        <v>0</v>
      </c>
      <c r="W38" s="1">
        <v>0</v>
      </c>
      <c r="X38" s="1">
        <v>0</v>
      </c>
      <c r="Y38" s="1">
        <v>103856.81</v>
      </c>
      <c r="Z38" s="1">
        <v>103856.81</v>
      </c>
    </row>
    <row r="39" spans="1:26" x14ac:dyDescent="0.35">
      <c r="A39" s="1" t="s">
        <v>31</v>
      </c>
      <c r="B39" s="1">
        <v>8</v>
      </c>
      <c r="C39" s="1">
        <v>3</v>
      </c>
      <c r="D39" s="1">
        <v>97430.77</v>
      </c>
      <c r="E39" s="1" t="s">
        <v>32</v>
      </c>
      <c r="F39" s="1">
        <v>3</v>
      </c>
      <c r="G39" s="1" t="s">
        <v>36</v>
      </c>
      <c r="I39" s="1" t="str">
        <v>Finance</v>
      </c>
      <c r="J39" s="1">
        <v>40</v>
      </c>
      <c r="K39" s="1">
        <v>174014.33</v>
      </c>
      <c r="M39" s="1">
        <v>16</v>
      </c>
      <c r="N39" s="1">
        <v>119699.64000000001</v>
      </c>
      <c r="O39" s="1">
        <v>0</v>
      </c>
      <c r="P39" s="1">
        <v>0</v>
      </c>
      <c r="Q39" s="1">
        <v>114415.4</v>
      </c>
      <c r="R39" s="1">
        <v>117057.52</v>
      </c>
      <c r="T39" s="1" t="str">
        <v>Full-time</v>
      </c>
      <c r="U39" s="1">
        <v>28</v>
      </c>
      <c r="V39" s="1">
        <v>46997.43</v>
      </c>
      <c r="W39" s="1">
        <v>0</v>
      </c>
      <c r="X39" s="1">
        <v>0</v>
      </c>
      <c r="Y39" s="1">
        <v>0</v>
      </c>
      <c r="Z39" s="1">
        <v>46997.43</v>
      </c>
    </row>
    <row r="40" spans="1:26" x14ac:dyDescent="0.35">
      <c r="A40" s="1" t="s">
        <v>39</v>
      </c>
      <c r="B40" s="1">
        <v>38</v>
      </c>
      <c r="C40" s="1">
        <v>4</v>
      </c>
      <c r="D40" s="1">
        <v>181622.47</v>
      </c>
      <c r="E40" s="1" t="s">
        <v>32</v>
      </c>
      <c r="F40" s="1">
        <v>2</v>
      </c>
      <c r="G40" s="1" t="s">
        <v>33</v>
      </c>
      <c r="I40" s="1" t="str">
        <v>HR</v>
      </c>
      <c r="J40" s="1">
        <v>0</v>
      </c>
      <c r="K40" s="1">
        <v>58572.82</v>
      </c>
      <c r="M40" s="1">
        <v>17</v>
      </c>
      <c r="N40" s="1">
        <v>0</v>
      </c>
      <c r="O40" s="1">
        <v>0</v>
      </c>
      <c r="P40" s="1">
        <v>0</v>
      </c>
      <c r="Q40" s="1">
        <v>162820.32999999999</v>
      </c>
      <c r="R40" s="1">
        <v>162820.32999999999</v>
      </c>
      <c r="T40" s="1" t="str">
        <v>Full-time</v>
      </c>
      <c r="U40" s="1">
        <v>29</v>
      </c>
      <c r="V40" s="1">
        <v>42823.87</v>
      </c>
      <c r="W40" s="1">
        <v>0</v>
      </c>
      <c r="X40" s="1">
        <v>0</v>
      </c>
      <c r="Y40" s="1">
        <v>0</v>
      </c>
      <c r="Z40" s="1">
        <v>42823.87</v>
      </c>
    </row>
    <row r="41" spans="1:26" x14ac:dyDescent="0.35">
      <c r="A41" s="1" t="s">
        <v>34</v>
      </c>
      <c r="B41" s="1">
        <v>28</v>
      </c>
      <c r="C41" s="1">
        <v>4</v>
      </c>
      <c r="D41" s="1">
        <v>54922.82</v>
      </c>
      <c r="E41" s="1" t="s">
        <v>32</v>
      </c>
      <c r="F41" s="1">
        <v>4</v>
      </c>
      <c r="G41" s="1" t="s">
        <v>36</v>
      </c>
      <c r="I41" s="1" t="str">
        <v>HR</v>
      </c>
      <c r="J41" s="1">
        <v>5</v>
      </c>
      <c r="K41" s="1">
        <v>39092.5</v>
      </c>
      <c r="M41" s="1">
        <v>18</v>
      </c>
      <c r="N41" s="1">
        <v>64378.384999999995</v>
      </c>
      <c r="O41" s="1">
        <v>80063.97</v>
      </c>
      <c r="P41" s="1">
        <v>0</v>
      </c>
      <c r="Q41" s="1">
        <v>0</v>
      </c>
      <c r="R41" s="1">
        <v>72221.177499999991</v>
      </c>
      <c r="T41" s="1" t="str">
        <v>Full-time</v>
      </c>
      <c r="U41" s="1">
        <v>31</v>
      </c>
      <c r="V41" s="1">
        <v>0</v>
      </c>
      <c r="W41" s="1">
        <v>0</v>
      </c>
      <c r="X41" s="1">
        <v>58845.58</v>
      </c>
      <c r="Y41" s="1">
        <v>0</v>
      </c>
      <c r="Z41" s="1">
        <v>58845.58</v>
      </c>
    </row>
    <row r="42" spans="1:26" x14ac:dyDescent="0.35">
      <c r="A42" s="1" t="s">
        <v>31</v>
      </c>
      <c r="B42" s="1">
        <v>25</v>
      </c>
      <c r="C42" s="1">
        <v>2</v>
      </c>
      <c r="D42" s="1">
        <v>117265.45</v>
      </c>
      <c r="E42" s="1" t="s">
        <v>32</v>
      </c>
      <c r="F42" s="1">
        <v>3</v>
      </c>
      <c r="G42" s="1" t="s">
        <v>36</v>
      </c>
      <c r="I42" s="1" t="str">
        <v>HR</v>
      </c>
      <c r="J42" s="1">
        <v>7</v>
      </c>
      <c r="K42" s="1">
        <v>119822.92</v>
      </c>
      <c r="M42" s="1">
        <v>19</v>
      </c>
      <c r="N42" s="1">
        <v>130621.09</v>
      </c>
      <c r="O42" s="1">
        <v>0</v>
      </c>
      <c r="P42" s="1">
        <v>0</v>
      </c>
      <c r="Q42" s="1">
        <v>0</v>
      </c>
      <c r="R42" s="1">
        <v>130621.09</v>
      </c>
      <c r="T42" s="1" t="str">
        <v>Full-time</v>
      </c>
      <c r="U42" s="1">
        <v>32</v>
      </c>
      <c r="V42" s="1">
        <v>0</v>
      </c>
      <c r="W42" s="1">
        <v>0</v>
      </c>
      <c r="X42" s="1">
        <v>44158.35</v>
      </c>
      <c r="Y42" s="1">
        <v>0</v>
      </c>
      <c r="Z42" s="1">
        <v>44158.35</v>
      </c>
    </row>
    <row r="43" spans="1:26" x14ac:dyDescent="0.35">
      <c r="A43" s="1" t="s">
        <v>37</v>
      </c>
      <c r="B43" s="1">
        <v>34</v>
      </c>
      <c r="C43" s="1">
        <v>3</v>
      </c>
      <c r="D43" s="1">
        <v>69648.77</v>
      </c>
      <c r="E43" s="1" t="s">
        <v>32</v>
      </c>
      <c r="F43" s="1">
        <v>4</v>
      </c>
      <c r="G43" s="1" t="s">
        <v>36</v>
      </c>
      <c r="I43" s="1" t="str">
        <v>HR</v>
      </c>
      <c r="J43" s="1">
        <v>11</v>
      </c>
      <c r="K43" s="1">
        <v>39836.86</v>
      </c>
      <c r="M43" s="1">
        <v>20</v>
      </c>
      <c r="N43" s="1">
        <v>0</v>
      </c>
      <c r="O43" s="1">
        <v>45589.71</v>
      </c>
      <c r="P43" s="1">
        <v>0</v>
      </c>
      <c r="Q43" s="1">
        <v>0</v>
      </c>
      <c r="R43" s="1">
        <v>45589.71</v>
      </c>
      <c r="T43" s="1" t="str">
        <v>Full-time</v>
      </c>
      <c r="U43" s="1">
        <v>33</v>
      </c>
      <c r="V43" s="1">
        <v>0</v>
      </c>
      <c r="W43" s="1">
        <v>0</v>
      </c>
      <c r="X43" s="1">
        <v>0</v>
      </c>
      <c r="Y43" s="1">
        <v>87062.21</v>
      </c>
      <c r="Z43" s="1">
        <v>87062.21</v>
      </c>
    </row>
    <row r="44" spans="1:26" x14ac:dyDescent="0.35">
      <c r="A44" s="1" t="s">
        <v>39</v>
      </c>
      <c r="B44" s="1">
        <v>24</v>
      </c>
      <c r="C44" s="1">
        <v>4</v>
      </c>
      <c r="D44" s="1">
        <v>128821.92</v>
      </c>
      <c r="E44" s="1" t="s">
        <v>32</v>
      </c>
      <c r="F44" s="1">
        <v>4</v>
      </c>
      <c r="G44" s="1" t="s">
        <v>36</v>
      </c>
      <c r="I44" s="1" t="str">
        <v>HR</v>
      </c>
      <c r="J44" s="1">
        <v>12</v>
      </c>
      <c r="K44" s="1">
        <v>179661.19</v>
      </c>
      <c r="M44" s="1">
        <v>21</v>
      </c>
      <c r="N44" s="1">
        <v>0</v>
      </c>
      <c r="O44" s="1">
        <v>160423.13</v>
      </c>
      <c r="P44" s="1">
        <v>0</v>
      </c>
      <c r="Q44" s="1">
        <v>141699.45333333334</v>
      </c>
      <c r="R44" s="1">
        <v>151061.29166666669</v>
      </c>
      <c r="T44" s="1" t="str">
        <v>Full-time</v>
      </c>
      <c r="U44" s="1">
        <v>34</v>
      </c>
      <c r="V44" s="1">
        <v>0</v>
      </c>
      <c r="W44" s="1">
        <v>0</v>
      </c>
      <c r="X44" s="1">
        <v>0</v>
      </c>
      <c r="Y44" s="1">
        <v>192952.05</v>
      </c>
      <c r="Z44" s="1">
        <v>192952.05</v>
      </c>
    </row>
    <row r="45" spans="1:26" x14ac:dyDescent="0.35">
      <c r="A45" s="1" t="s">
        <v>37</v>
      </c>
      <c r="B45" s="1">
        <v>23</v>
      </c>
      <c r="C45" s="1">
        <v>1</v>
      </c>
      <c r="D45" s="1">
        <v>176733.55</v>
      </c>
      <c r="E45" s="1" t="s">
        <v>32</v>
      </c>
      <c r="F45" s="1">
        <v>2</v>
      </c>
      <c r="G45" s="1" t="s">
        <v>33</v>
      </c>
      <c r="I45" s="1" t="str">
        <v>HR</v>
      </c>
      <c r="J45" s="1">
        <v>14</v>
      </c>
      <c r="K45" s="1">
        <v>86142.93</v>
      </c>
      <c r="M45" s="1">
        <v>22</v>
      </c>
      <c r="N45" s="1">
        <v>155965.56</v>
      </c>
      <c r="O45" s="1">
        <v>72283.11</v>
      </c>
      <c r="P45" s="1">
        <v>154861.38</v>
      </c>
      <c r="Q45" s="1">
        <v>149991.35</v>
      </c>
      <c r="R45" s="1">
        <v>133275.35</v>
      </c>
      <c r="T45" s="1" t="str">
        <v>Full-time</v>
      </c>
      <c r="U45" s="1">
        <v>36</v>
      </c>
      <c r="V45" s="1">
        <v>0</v>
      </c>
      <c r="W45" s="1">
        <v>0</v>
      </c>
      <c r="X45" s="1">
        <v>0</v>
      </c>
      <c r="Y45" s="1">
        <v>90333.88</v>
      </c>
      <c r="Z45" s="1">
        <v>90333.88</v>
      </c>
    </row>
    <row r="46" spans="1:26" x14ac:dyDescent="0.35">
      <c r="A46" s="1" t="s">
        <v>37</v>
      </c>
      <c r="B46" s="1">
        <v>12</v>
      </c>
      <c r="C46" s="1">
        <v>1</v>
      </c>
      <c r="D46" s="1">
        <v>179661.19</v>
      </c>
      <c r="E46" s="1" t="s">
        <v>32</v>
      </c>
      <c r="F46" s="1">
        <v>4</v>
      </c>
      <c r="G46" s="1" t="s">
        <v>36</v>
      </c>
      <c r="I46" s="1" t="str">
        <v>HR</v>
      </c>
      <c r="J46" s="1">
        <v>18</v>
      </c>
      <c r="K46" s="1">
        <v>80063.97</v>
      </c>
      <c r="M46" s="1">
        <v>23</v>
      </c>
      <c r="N46" s="1">
        <v>0</v>
      </c>
      <c r="O46" s="1">
        <v>184694.84999999998</v>
      </c>
      <c r="P46" s="1">
        <v>0</v>
      </c>
      <c r="Q46" s="1">
        <v>39498.1</v>
      </c>
      <c r="R46" s="1">
        <v>112096.47499999999</v>
      </c>
      <c r="T46" s="1" t="str">
        <v>Full-time</v>
      </c>
      <c r="U46" s="1">
        <v>39</v>
      </c>
      <c r="V46" s="1">
        <v>199308.31</v>
      </c>
      <c r="W46" s="1">
        <v>0</v>
      </c>
      <c r="X46" s="1">
        <v>0</v>
      </c>
      <c r="Y46" s="1">
        <v>0</v>
      </c>
      <c r="Z46" s="1">
        <v>199308.31</v>
      </c>
    </row>
    <row r="47" spans="1:26" x14ac:dyDescent="0.35">
      <c r="A47" s="1" t="s">
        <v>31</v>
      </c>
      <c r="B47" s="1">
        <v>6</v>
      </c>
      <c r="C47" s="1">
        <v>5</v>
      </c>
      <c r="D47" s="1">
        <v>70236.479999999996</v>
      </c>
      <c r="E47" s="1" t="s">
        <v>35</v>
      </c>
      <c r="F47" s="1">
        <v>3</v>
      </c>
      <c r="G47" s="1" t="s">
        <v>33</v>
      </c>
      <c r="I47" s="1" t="str">
        <v>HR</v>
      </c>
      <c r="J47" s="1">
        <v>20</v>
      </c>
      <c r="K47" s="1">
        <v>45589.71</v>
      </c>
      <c r="M47" s="1">
        <v>24</v>
      </c>
      <c r="N47" s="1">
        <v>0</v>
      </c>
      <c r="O47" s="1">
        <v>0</v>
      </c>
      <c r="P47" s="1">
        <v>89055.45</v>
      </c>
      <c r="Q47" s="1">
        <v>154919.28999999998</v>
      </c>
      <c r="R47" s="1">
        <v>121987.37</v>
      </c>
      <c r="T47" s="1" t="str">
        <v>Full-time</v>
      </c>
      <c r="U47" s="1">
        <v>40</v>
      </c>
      <c r="V47" s="1">
        <v>174014.33</v>
      </c>
      <c r="W47" s="1">
        <v>0</v>
      </c>
      <c r="X47" s="1">
        <v>0</v>
      </c>
      <c r="Y47" s="1">
        <v>0</v>
      </c>
      <c r="Z47" s="1">
        <v>174014.33</v>
      </c>
    </row>
    <row r="48" spans="1:26" x14ac:dyDescent="0.35">
      <c r="A48" s="1" t="s">
        <v>34</v>
      </c>
      <c r="B48" s="1">
        <v>35</v>
      </c>
      <c r="C48" s="1">
        <v>3</v>
      </c>
      <c r="D48" s="1">
        <v>184307.93</v>
      </c>
      <c r="E48" s="1" t="s">
        <v>32</v>
      </c>
      <c r="F48" s="1">
        <v>3</v>
      </c>
      <c r="G48" s="1" t="s">
        <v>33</v>
      </c>
      <c r="I48" s="1" t="str">
        <v>HR</v>
      </c>
      <c r="J48" s="1">
        <v>21</v>
      </c>
      <c r="K48" s="1">
        <v>160423.13</v>
      </c>
      <c r="M48" s="1">
        <v>25</v>
      </c>
      <c r="N48" s="1">
        <v>132871.35500000001</v>
      </c>
      <c r="O48" s="1">
        <v>0</v>
      </c>
      <c r="P48" s="1">
        <v>155307.12</v>
      </c>
      <c r="Q48" s="1">
        <v>177367.67999999999</v>
      </c>
      <c r="R48" s="1">
        <v>155182.05166666667</v>
      </c>
      <c r="T48" s="1" t="str">
        <v>None</v>
      </c>
      <c r="U48" s="1">
        <v>0</v>
      </c>
      <c r="V48" s="1">
        <v>97068.71</v>
      </c>
      <c r="W48" s="1">
        <v>58572.82</v>
      </c>
      <c r="X48" s="1">
        <v>0</v>
      </c>
      <c r="Y48" s="1">
        <v>0</v>
      </c>
      <c r="Z48" s="1">
        <v>71404.78333333334</v>
      </c>
    </row>
    <row r="49" spans="1:26" x14ac:dyDescent="0.35">
      <c r="A49" s="1" t="s">
        <v>31</v>
      </c>
      <c r="B49" s="1">
        <v>19</v>
      </c>
      <c r="C49" s="1">
        <v>3</v>
      </c>
      <c r="D49" s="1">
        <v>130621.09</v>
      </c>
      <c r="E49" s="1" t="s">
        <v>35</v>
      </c>
      <c r="F49" s="1">
        <v>3</v>
      </c>
      <c r="G49" s="1" t="s">
        <v>36</v>
      </c>
      <c r="I49" s="1" t="str">
        <v>HR</v>
      </c>
      <c r="J49" s="1">
        <v>22</v>
      </c>
      <c r="K49" s="1">
        <v>72283.11</v>
      </c>
      <c r="M49" s="1">
        <v>26</v>
      </c>
      <c r="N49" s="1">
        <v>0</v>
      </c>
      <c r="O49" s="1">
        <v>146965.1</v>
      </c>
      <c r="P49" s="1">
        <v>0</v>
      </c>
      <c r="Q49" s="1">
        <v>0</v>
      </c>
      <c r="R49" s="1">
        <v>146965.1</v>
      </c>
      <c r="T49" s="1" t="str">
        <v>None</v>
      </c>
      <c r="U49" s="1">
        <v>1</v>
      </c>
      <c r="V49" s="1">
        <v>0</v>
      </c>
      <c r="W49" s="1">
        <v>0</v>
      </c>
      <c r="X49" s="1">
        <v>194670.83</v>
      </c>
      <c r="Y49" s="1">
        <v>0</v>
      </c>
      <c r="Z49" s="1">
        <v>194670.83</v>
      </c>
    </row>
    <row r="50" spans="1:26" x14ac:dyDescent="0.35">
      <c r="A50" s="1" t="s">
        <v>31</v>
      </c>
      <c r="B50" s="1">
        <v>0</v>
      </c>
      <c r="C50" s="1">
        <v>5</v>
      </c>
      <c r="D50" s="1">
        <v>89537.1</v>
      </c>
      <c r="E50" s="1" t="s">
        <v>32</v>
      </c>
      <c r="F50" s="1">
        <v>3</v>
      </c>
      <c r="G50" s="1" t="s">
        <v>38</v>
      </c>
      <c r="I50" s="1" t="str">
        <v>HR</v>
      </c>
      <c r="J50" s="1">
        <v>23</v>
      </c>
      <c r="K50" s="1">
        <v>184694.84999999998</v>
      </c>
      <c r="M50" s="1">
        <v>27</v>
      </c>
      <c r="N50" s="1">
        <v>0</v>
      </c>
      <c r="O50" s="1">
        <v>0</v>
      </c>
      <c r="P50" s="1">
        <v>199291.33</v>
      </c>
      <c r="Q50" s="1">
        <v>100045.94</v>
      </c>
      <c r="R50" s="1">
        <v>149668.63500000001</v>
      </c>
      <c r="T50" s="1" t="str">
        <v>None</v>
      </c>
      <c r="U50" s="1">
        <v>2</v>
      </c>
      <c r="V50" s="1">
        <v>0</v>
      </c>
      <c r="W50" s="1">
        <v>0</v>
      </c>
      <c r="X50" s="1">
        <v>0</v>
      </c>
      <c r="Y50" s="1">
        <v>193237.63500000001</v>
      </c>
      <c r="Z50" s="1">
        <v>193237.63500000001</v>
      </c>
    </row>
    <row r="51" spans="1:26" x14ac:dyDescent="0.35">
      <c r="A51" s="1" t="s">
        <v>31</v>
      </c>
      <c r="B51" s="1">
        <v>7</v>
      </c>
      <c r="C51" s="1">
        <v>4</v>
      </c>
      <c r="D51" s="1">
        <v>150390.79999999999</v>
      </c>
      <c r="E51" s="1" t="s">
        <v>32</v>
      </c>
      <c r="F51" s="1">
        <v>4</v>
      </c>
      <c r="G51" s="1" t="s">
        <v>38</v>
      </c>
      <c r="I51" s="1" t="str">
        <v>HR</v>
      </c>
      <c r="J51" s="1">
        <v>26</v>
      </c>
      <c r="K51" s="1">
        <v>146965.1</v>
      </c>
      <c r="M51" s="1">
        <v>28</v>
      </c>
      <c r="N51" s="1">
        <v>46997.43</v>
      </c>
      <c r="O51" s="1">
        <v>145050.88</v>
      </c>
      <c r="P51" s="1">
        <v>0</v>
      </c>
      <c r="Q51" s="1">
        <v>54922.82</v>
      </c>
      <c r="R51" s="1">
        <v>82323.710000000006</v>
      </c>
      <c r="T51" s="1" t="str">
        <v>None</v>
      </c>
      <c r="U51" s="1">
        <v>3</v>
      </c>
      <c r="V51" s="1">
        <v>0</v>
      </c>
      <c r="W51" s="1">
        <v>0</v>
      </c>
      <c r="X51" s="1">
        <v>0</v>
      </c>
      <c r="Y51" s="1">
        <v>94213.91</v>
      </c>
      <c r="Z51" s="1">
        <v>94213.91</v>
      </c>
    </row>
    <row r="52" spans="1:26" x14ac:dyDescent="0.35">
      <c r="A52" s="1" t="s">
        <v>31</v>
      </c>
      <c r="B52" s="1">
        <v>15</v>
      </c>
      <c r="C52" s="1">
        <v>3</v>
      </c>
      <c r="D52" s="1">
        <v>111883.39</v>
      </c>
      <c r="E52" s="1" t="s">
        <v>32</v>
      </c>
      <c r="F52" s="1">
        <v>3</v>
      </c>
      <c r="G52" s="1" t="s">
        <v>36</v>
      </c>
      <c r="I52" s="1" t="str">
        <v>HR</v>
      </c>
      <c r="J52" s="1">
        <v>28</v>
      </c>
      <c r="K52" s="1">
        <v>145050.88</v>
      </c>
      <c r="M52" s="1">
        <v>29</v>
      </c>
      <c r="N52" s="1">
        <v>42823.87</v>
      </c>
      <c r="O52" s="1">
        <v>80597.98</v>
      </c>
      <c r="P52" s="1">
        <v>37378.129999999997</v>
      </c>
      <c r="Q52" s="1">
        <v>0</v>
      </c>
      <c r="R52" s="1">
        <v>53599.993333333325</v>
      </c>
      <c r="T52" s="1" t="str">
        <v>None</v>
      </c>
      <c r="U52" s="1">
        <v>4</v>
      </c>
      <c r="V52" s="1">
        <v>0</v>
      </c>
      <c r="W52" s="1">
        <v>0</v>
      </c>
      <c r="X52" s="1">
        <v>0</v>
      </c>
      <c r="Y52" s="1">
        <v>74191.48</v>
      </c>
      <c r="Z52" s="1">
        <v>74191.48</v>
      </c>
    </row>
    <row r="53" spans="1:26" x14ac:dyDescent="0.35">
      <c r="A53" s="1" t="s">
        <v>39</v>
      </c>
      <c r="B53" s="1">
        <v>13</v>
      </c>
      <c r="C53" s="1">
        <v>1</v>
      </c>
      <c r="D53" s="1">
        <v>94257.89</v>
      </c>
      <c r="E53" s="1" t="s">
        <v>32</v>
      </c>
      <c r="F53" s="1">
        <v>4</v>
      </c>
      <c r="G53" s="1" t="s">
        <v>33</v>
      </c>
      <c r="I53" s="1" t="str">
        <v>HR</v>
      </c>
      <c r="J53" s="1">
        <v>29</v>
      </c>
      <c r="K53" s="1">
        <v>80597.98</v>
      </c>
      <c r="M53" s="1">
        <v>30</v>
      </c>
      <c r="N53" s="1">
        <v>0</v>
      </c>
      <c r="O53" s="1">
        <v>0</v>
      </c>
      <c r="P53" s="1">
        <v>0</v>
      </c>
      <c r="Q53" s="1">
        <v>150143.255</v>
      </c>
      <c r="R53" s="1">
        <v>150143.255</v>
      </c>
      <c r="T53" s="1" t="str">
        <v>None</v>
      </c>
      <c r="U53" s="1">
        <v>5</v>
      </c>
      <c r="V53" s="1">
        <v>0</v>
      </c>
      <c r="W53" s="1">
        <v>39092.5</v>
      </c>
      <c r="X53" s="1">
        <v>0</v>
      </c>
      <c r="Y53" s="1">
        <v>0</v>
      </c>
      <c r="Z53" s="1">
        <v>39092.5</v>
      </c>
    </row>
    <row r="54" spans="1:26" x14ac:dyDescent="0.35">
      <c r="A54" s="1" t="s">
        <v>34</v>
      </c>
      <c r="B54" s="1">
        <v>11</v>
      </c>
      <c r="C54" s="1">
        <v>1</v>
      </c>
      <c r="D54" s="1">
        <v>149864.34</v>
      </c>
      <c r="E54" s="1" t="s">
        <v>32</v>
      </c>
      <c r="F54" s="1">
        <v>4</v>
      </c>
      <c r="G54" s="1" t="s">
        <v>33</v>
      </c>
      <c r="I54" s="1" t="str">
        <v>HR</v>
      </c>
      <c r="J54" s="1">
        <v>31</v>
      </c>
      <c r="K54" s="1">
        <v>138287.13666666669</v>
      </c>
      <c r="M54" s="1">
        <v>31</v>
      </c>
      <c r="N54" s="1">
        <v>0</v>
      </c>
      <c r="O54" s="1">
        <v>138287.13666666669</v>
      </c>
      <c r="P54" s="1">
        <v>71851.135000000009</v>
      </c>
      <c r="Q54" s="1">
        <v>0</v>
      </c>
      <c r="R54" s="1">
        <v>105069.13583333335</v>
      </c>
      <c r="T54" s="1" t="str">
        <v>None</v>
      </c>
      <c r="U54" s="1">
        <v>7</v>
      </c>
      <c r="V54" s="1">
        <v>0</v>
      </c>
      <c r="W54" s="1">
        <v>119822.92</v>
      </c>
      <c r="X54" s="1">
        <v>0</v>
      </c>
      <c r="Y54" s="1">
        <v>0</v>
      </c>
      <c r="Z54" s="1">
        <v>119822.92</v>
      </c>
    </row>
    <row r="55" spans="1:26" x14ac:dyDescent="0.35">
      <c r="A55" s="1" t="s">
        <v>37</v>
      </c>
      <c r="B55" s="1">
        <v>22</v>
      </c>
      <c r="C55" s="1">
        <v>2</v>
      </c>
      <c r="D55" s="1">
        <v>72283.11</v>
      </c>
      <c r="E55" s="1" t="s">
        <v>32</v>
      </c>
      <c r="F55" s="1">
        <v>4</v>
      </c>
      <c r="G55" s="1" t="s">
        <v>36</v>
      </c>
      <c r="I55" s="1" t="str">
        <v>HR</v>
      </c>
      <c r="J55" s="1">
        <v>33</v>
      </c>
      <c r="K55" s="1">
        <v>73125.97</v>
      </c>
      <c r="M55" s="1">
        <v>32</v>
      </c>
      <c r="N55" s="1">
        <v>0</v>
      </c>
      <c r="O55" s="1">
        <v>0</v>
      </c>
      <c r="P55" s="1">
        <v>51471.203333333338</v>
      </c>
      <c r="Q55" s="1">
        <v>67837.990000000005</v>
      </c>
      <c r="R55" s="1">
        <v>59654.596666666672</v>
      </c>
      <c r="T55" s="1" t="str">
        <v>None</v>
      </c>
      <c r="U55" s="1">
        <v>8</v>
      </c>
      <c r="V55" s="1">
        <v>97430.77</v>
      </c>
      <c r="W55" s="1">
        <v>0</v>
      </c>
      <c r="X55" s="1">
        <v>0</v>
      </c>
      <c r="Y55" s="1">
        <v>0</v>
      </c>
      <c r="Z55" s="1">
        <v>97430.77</v>
      </c>
    </row>
    <row r="56" spans="1:26" x14ac:dyDescent="0.35">
      <c r="A56" s="1" t="s">
        <v>37</v>
      </c>
      <c r="B56" s="1">
        <v>14</v>
      </c>
      <c r="C56" s="1">
        <v>3</v>
      </c>
      <c r="D56" s="1">
        <v>86142.93</v>
      </c>
      <c r="E56" s="1" t="s">
        <v>35</v>
      </c>
      <c r="F56" s="1">
        <v>4</v>
      </c>
      <c r="G56" s="1" t="s">
        <v>36</v>
      </c>
      <c r="I56" s="1" t="str">
        <v>HR</v>
      </c>
      <c r="J56" s="1">
        <v>34</v>
      </c>
      <c r="K56" s="1">
        <v>95242.22</v>
      </c>
      <c r="M56" s="1">
        <v>33</v>
      </c>
      <c r="N56" s="1">
        <v>0</v>
      </c>
      <c r="O56" s="1">
        <v>73125.97</v>
      </c>
      <c r="P56" s="1">
        <v>0</v>
      </c>
      <c r="Q56" s="1">
        <v>87062.21</v>
      </c>
      <c r="R56" s="1">
        <v>80094.09</v>
      </c>
      <c r="T56" s="1" t="str">
        <v>None</v>
      </c>
      <c r="U56" s="1">
        <v>12</v>
      </c>
      <c r="V56" s="1">
        <v>148219.89000000001</v>
      </c>
      <c r="W56" s="1">
        <v>179661.19</v>
      </c>
      <c r="X56" s="1">
        <v>0</v>
      </c>
      <c r="Y56" s="1">
        <v>0</v>
      </c>
      <c r="Z56" s="1">
        <v>163940.54</v>
      </c>
    </row>
    <row r="57" spans="1:26" x14ac:dyDescent="0.35">
      <c r="A57" s="1" t="s">
        <v>34</v>
      </c>
      <c r="B57" s="1">
        <v>27</v>
      </c>
      <c r="C57" s="1">
        <v>4</v>
      </c>
      <c r="D57" s="1">
        <v>103856.81</v>
      </c>
      <c r="E57" s="1" t="s">
        <v>32</v>
      </c>
      <c r="F57" s="1">
        <v>4</v>
      </c>
      <c r="G57" s="1" t="s">
        <v>38</v>
      </c>
      <c r="I57" s="1" t="str">
        <v>HR</v>
      </c>
      <c r="J57" s="1">
        <v>38</v>
      </c>
      <c r="K57" s="1">
        <v>128808.62</v>
      </c>
      <c r="M57" s="1">
        <v>34</v>
      </c>
      <c r="N57" s="1">
        <v>187189.37</v>
      </c>
      <c r="O57" s="1">
        <v>95242.22</v>
      </c>
      <c r="P57" s="1">
        <v>113814.36</v>
      </c>
      <c r="Q57" s="1">
        <v>192952.05</v>
      </c>
      <c r="R57" s="1">
        <v>147299.5</v>
      </c>
      <c r="T57" s="1" t="str">
        <v>None</v>
      </c>
      <c r="U57" s="1">
        <v>14</v>
      </c>
      <c r="V57" s="1">
        <v>0</v>
      </c>
      <c r="W57" s="1">
        <v>86142.93</v>
      </c>
      <c r="X57" s="1">
        <v>0</v>
      </c>
      <c r="Y57" s="1">
        <v>0</v>
      </c>
      <c r="Z57" s="1">
        <v>86142.93</v>
      </c>
    </row>
    <row r="58" spans="1:26" x14ac:dyDescent="0.35">
      <c r="A58" s="1" t="s">
        <v>37</v>
      </c>
      <c r="B58" s="1">
        <v>33</v>
      </c>
      <c r="C58" s="1">
        <v>5</v>
      </c>
      <c r="D58" s="1">
        <v>73125.97</v>
      </c>
      <c r="E58" s="1" t="s">
        <v>32</v>
      </c>
      <c r="F58" s="1">
        <v>3</v>
      </c>
      <c r="G58" s="1" t="s">
        <v>36</v>
      </c>
      <c r="I58" s="1" t="str">
        <v>HR</v>
      </c>
      <c r="J58" s="1">
        <v>39</v>
      </c>
      <c r="K58" s="1">
        <v>96005.63</v>
      </c>
      <c r="M58" s="1">
        <v>35</v>
      </c>
      <c r="N58" s="1">
        <v>0</v>
      </c>
      <c r="O58" s="1">
        <v>0</v>
      </c>
      <c r="P58" s="1">
        <v>0</v>
      </c>
      <c r="Q58" s="1">
        <v>184307.93</v>
      </c>
      <c r="R58" s="1">
        <v>184307.93</v>
      </c>
      <c r="T58" s="1" t="str">
        <v>None</v>
      </c>
      <c r="U58" s="1">
        <v>15</v>
      </c>
      <c r="V58" s="1">
        <v>111883.39</v>
      </c>
      <c r="W58" s="1">
        <v>0</v>
      </c>
      <c r="X58" s="1">
        <v>0</v>
      </c>
      <c r="Y58" s="1">
        <v>0</v>
      </c>
      <c r="Z58" s="1">
        <v>111883.39</v>
      </c>
    </row>
    <row r="59" spans="1:26" x14ac:dyDescent="0.35">
      <c r="A59" s="1" t="s">
        <v>34</v>
      </c>
      <c r="B59" s="1">
        <v>1</v>
      </c>
      <c r="C59" s="1">
        <v>5</v>
      </c>
      <c r="D59" s="1">
        <v>98884.35</v>
      </c>
      <c r="E59" s="1" t="s">
        <v>32</v>
      </c>
      <c r="F59" s="1">
        <v>3</v>
      </c>
      <c r="G59" s="1" t="s">
        <v>33</v>
      </c>
      <c r="I59" s="1" t="str">
        <v>IT</v>
      </c>
      <c r="J59" s="1">
        <v>1</v>
      </c>
      <c r="K59" s="1">
        <v>194670.83</v>
      </c>
      <c r="M59" s="1">
        <v>36</v>
      </c>
      <c r="N59" s="1">
        <v>0</v>
      </c>
      <c r="O59" s="1">
        <v>0</v>
      </c>
      <c r="P59" s="1">
        <v>111211.53</v>
      </c>
      <c r="Q59" s="1">
        <v>92824.095000000001</v>
      </c>
      <c r="R59" s="1">
        <v>102017.8125</v>
      </c>
      <c r="T59" s="1" t="str">
        <v>None</v>
      </c>
      <c r="U59" s="1">
        <v>16</v>
      </c>
      <c r="V59" s="1">
        <v>119699.64000000001</v>
      </c>
      <c r="W59" s="1">
        <v>0</v>
      </c>
      <c r="X59" s="1">
        <v>0</v>
      </c>
      <c r="Y59" s="1">
        <v>0</v>
      </c>
      <c r="Z59" s="1">
        <v>119699.64000000001</v>
      </c>
    </row>
    <row r="60" spans="1:26" x14ac:dyDescent="0.35">
      <c r="A60" s="1" t="s">
        <v>37</v>
      </c>
      <c r="B60" s="1">
        <v>31</v>
      </c>
      <c r="C60" s="1">
        <v>4</v>
      </c>
      <c r="D60" s="1">
        <v>127150.41</v>
      </c>
      <c r="E60" s="1" t="s">
        <v>32</v>
      </c>
      <c r="F60" s="1">
        <v>5</v>
      </c>
      <c r="G60" s="1" t="s">
        <v>36</v>
      </c>
      <c r="I60" s="1" t="str">
        <v>IT</v>
      </c>
      <c r="J60" s="1">
        <v>13</v>
      </c>
      <c r="K60" s="1">
        <v>94257.89</v>
      </c>
      <c r="M60" s="1">
        <v>38</v>
      </c>
      <c r="N60" s="1">
        <v>0</v>
      </c>
      <c r="O60" s="1">
        <v>128808.62</v>
      </c>
      <c r="P60" s="1">
        <v>181622.47</v>
      </c>
      <c r="Q60" s="1">
        <v>0</v>
      </c>
      <c r="R60" s="1">
        <v>155215.54499999998</v>
      </c>
      <c r="T60" s="1" t="str">
        <v>None</v>
      </c>
      <c r="U60" s="1">
        <v>18</v>
      </c>
      <c r="V60" s="1">
        <v>58256.62</v>
      </c>
      <c r="W60" s="1">
        <v>80063.97</v>
      </c>
      <c r="X60" s="1">
        <v>0</v>
      </c>
      <c r="Y60" s="1">
        <v>0</v>
      </c>
      <c r="Z60" s="1">
        <v>69160.294999999998</v>
      </c>
    </row>
    <row r="61" spans="1:26" x14ac:dyDescent="0.35">
      <c r="A61" s="1" t="s">
        <v>31</v>
      </c>
      <c r="B61" s="1">
        <v>22</v>
      </c>
      <c r="C61" s="1">
        <v>2</v>
      </c>
      <c r="D61" s="1">
        <v>155965.56</v>
      </c>
      <c r="E61" s="1" t="s">
        <v>32</v>
      </c>
      <c r="F61" s="1">
        <v>4</v>
      </c>
      <c r="G61" s="1" t="s">
        <v>36</v>
      </c>
      <c r="I61" s="1" t="str">
        <v>IT</v>
      </c>
      <c r="J61" s="1">
        <v>22</v>
      </c>
      <c r="K61" s="1">
        <v>154861.38</v>
      </c>
      <c r="M61" s="1">
        <v>39</v>
      </c>
      <c r="N61" s="1">
        <v>199308.31</v>
      </c>
      <c r="O61" s="1">
        <v>96005.63</v>
      </c>
      <c r="P61" s="1">
        <v>186249.67</v>
      </c>
      <c r="Q61" s="1">
        <v>102435.55</v>
      </c>
      <c r="R61" s="1">
        <v>145999.79</v>
      </c>
      <c r="T61" s="1" t="str">
        <v>None</v>
      </c>
      <c r="U61" s="1">
        <v>19</v>
      </c>
      <c r="V61" s="1">
        <v>130621.09</v>
      </c>
      <c r="W61" s="1">
        <v>0</v>
      </c>
      <c r="X61" s="1">
        <v>0</v>
      </c>
      <c r="Y61" s="1">
        <v>0</v>
      </c>
      <c r="Z61" s="1">
        <v>130621.09</v>
      </c>
    </row>
    <row r="62" spans="1:26" x14ac:dyDescent="0.35">
      <c r="A62" s="1" t="s">
        <v>37</v>
      </c>
      <c r="B62" s="1">
        <v>21</v>
      </c>
      <c r="C62" s="1">
        <v>5</v>
      </c>
      <c r="D62" s="1">
        <v>160423.13</v>
      </c>
      <c r="E62" s="1" t="s">
        <v>32</v>
      </c>
      <c r="F62" s="1">
        <v>3</v>
      </c>
      <c r="G62" s="1" t="s">
        <v>36</v>
      </c>
      <c r="I62" s="1" t="str">
        <v>IT</v>
      </c>
      <c r="J62" s="1">
        <v>24</v>
      </c>
      <c r="K62" s="1">
        <v>89055.45</v>
      </c>
      <c r="M62" s="1">
        <v>40</v>
      </c>
      <c r="N62" s="1">
        <v>174014.33</v>
      </c>
      <c r="O62" s="1">
        <v>0</v>
      </c>
      <c r="P62" s="1">
        <v>0</v>
      </c>
      <c r="Q62" s="1">
        <v>0</v>
      </c>
      <c r="R62" s="1">
        <v>174014.33</v>
      </c>
      <c r="T62" s="1" t="str">
        <v>None</v>
      </c>
      <c r="U62" s="1">
        <v>20</v>
      </c>
      <c r="V62" s="1">
        <v>0</v>
      </c>
      <c r="W62" s="1">
        <v>45589.71</v>
      </c>
      <c r="X62" s="1">
        <v>0</v>
      </c>
      <c r="Y62" s="1">
        <v>0</v>
      </c>
      <c r="Z62" s="1">
        <v>45589.71</v>
      </c>
    </row>
    <row r="63" spans="1:26" x14ac:dyDescent="0.35">
      <c r="A63" s="1" t="s">
        <v>34</v>
      </c>
      <c r="B63" s="1">
        <v>24</v>
      </c>
      <c r="C63" s="1">
        <v>3</v>
      </c>
      <c r="D63" s="1">
        <v>169874.36</v>
      </c>
      <c r="E63" s="1" t="s">
        <v>32</v>
      </c>
      <c r="F63" s="1">
        <v>3</v>
      </c>
      <c r="G63" s="1" t="s">
        <v>36</v>
      </c>
      <c r="I63" s="1" t="str">
        <v>IT</v>
      </c>
      <c r="J63" s="1">
        <v>25</v>
      </c>
      <c r="K63" s="1">
        <v>155307.12</v>
      </c>
      <c r="M63" s="1" t="str">
        <v>Total</v>
      </c>
      <c r="N63" s="1">
        <v>122104.3978125</v>
      </c>
      <c r="O63" s="1">
        <v>103698.29087719298</v>
      </c>
      <c r="P63" s="1">
        <v>126234.03833333333</v>
      </c>
      <c r="Q63" s="1">
        <v>123209.92243055555</v>
      </c>
      <c r="R63" s="1">
        <v>118361.36844907406</v>
      </c>
      <c r="T63" s="1" t="str">
        <v>None</v>
      </c>
      <c r="U63" s="1">
        <v>21</v>
      </c>
      <c r="V63" s="1">
        <v>0</v>
      </c>
      <c r="W63" s="1">
        <v>160423.13</v>
      </c>
      <c r="X63" s="1">
        <v>0</v>
      </c>
      <c r="Y63" s="1">
        <v>141699.45333333334</v>
      </c>
      <c r="Z63" s="1">
        <v>146380.3725</v>
      </c>
    </row>
    <row r="64" spans="1:26" x14ac:dyDescent="0.35">
      <c r="A64" s="1" t="s">
        <v>34</v>
      </c>
      <c r="B64" s="1">
        <v>21</v>
      </c>
      <c r="C64" s="1">
        <v>2</v>
      </c>
      <c r="D64" s="1">
        <v>156515.98000000001</v>
      </c>
      <c r="E64" s="1" t="s">
        <v>32</v>
      </c>
      <c r="F64" s="1">
        <v>3</v>
      </c>
      <c r="G64" s="1" t="s">
        <v>36</v>
      </c>
      <c r="I64" s="1" t="str">
        <v>IT</v>
      </c>
      <c r="J64" s="1">
        <v>27</v>
      </c>
      <c r="K64" s="1">
        <v>199291.33</v>
      </c>
      <c r="T64" s="1" t="str">
        <v>None</v>
      </c>
      <c r="U64" s="1">
        <v>22</v>
      </c>
      <c r="V64" s="1">
        <v>155965.56</v>
      </c>
      <c r="W64" s="1">
        <v>72283.11</v>
      </c>
      <c r="X64" s="1">
        <v>0</v>
      </c>
      <c r="Y64" s="1">
        <v>149991.35</v>
      </c>
      <c r="Z64" s="1">
        <v>126080.00666666667</v>
      </c>
    </row>
    <row r="65" spans="1:26" x14ac:dyDescent="0.35">
      <c r="A65" s="1" t="s">
        <v>34</v>
      </c>
      <c r="B65" s="1">
        <v>21</v>
      </c>
      <c r="C65" s="1">
        <v>3</v>
      </c>
      <c r="D65" s="1">
        <v>145776.70000000001</v>
      </c>
      <c r="E65" s="1" t="s">
        <v>32</v>
      </c>
      <c r="F65" s="1">
        <v>5</v>
      </c>
      <c r="G65" s="1" t="s">
        <v>36</v>
      </c>
      <c r="I65" s="1" t="str">
        <v>IT</v>
      </c>
      <c r="J65" s="1">
        <v>29</v>
      </c>
      <c r="K65" s="1">
        <v>37378.129999999997</v>
      </c>
      <c r="T65" s="1" t="str">
        <v>None</v>
      </c>
      <c r="U65" s="1">
        <v>23</v>
      </c>
      <c r="V65" s="1">
        <v>0</v>
      </c>
      <c r="W65" s="1">
        <v>0</v>
      </c>
      <c r="X65" s="1">
        <v>0</v>
      </c>
      <c r="Y65" s="1">
        <v>39498.1</v>
      </c>
      <c r="Z65" s="1">
        <v>39498.1</v>
      </c>
    </row>
    <row r="66" spans="1:26" x14ac:dyDescent="0.35">
      <c r="A66" s="1" t="s">
        <v>34</v>
      </c>
      <c r="B66" s="1">
        <v>5</v>
      </c>
      <c r="C66" s="1">
        <v>1</v>
      </c>
      <c r="D66" s="1">
        <v>70376.100000000006</v>
      </c>
      <c r="E66" s="1" t="s">
        <v>32</v>
      </c>
      <c r="F66" s="1">
        <v>1</v>
      </c>
      <c r="G66" s="1" t="s">
        <v>38</v>
      </c>
      <c r="I66" s="1" t="str">
        <v>IT</v>
      </c>
      <c r="J66" s="1">
        <v>31</v>
      </c>
      <c r="K66" s="1">
        <v>71851.135000000009</v>
      </c>
      <c r="T66" s="1" t="str">
        <v>None</v>
      </c>
      <c r="U66" s="1">
        <v>24</v>
      </c>
      <c r="V66" s="1">
        <v>0</v>
      </c>
      <c r="W66" s="1">
        <v>0</v>
      </c>
      <c r="X66" s="1">
        <v>128821.92</v>
      </c>
      <c r="Y66" s="1">
        <v>169874.36</v>
      </c>
      <c r="Z66" s="1">
        <v>149348.13999999998</v>
      </c>
    </row>
    <row r="67" spans="1:26" x14ac:dyDescent="0.35">
      <c r="A67" s="1" t="s">
        <v>34</v>
      </c>
      <c r="B67" s="1">
        <v>14</v>
      </c>
      <c r="C67" s="1">
        <v>2</v>
      </c>
      <c r="D67" s="1">
        <v>98037.89</v>
      </c>
      <c r="E67" s="1" t="s">
        <v>32</v>
      </c>
      <c r="F67" s="1">
        <v>3</v>
      </c>
      <c r="G67" s="1" t="s">
        <v>38</v>
      </c>
      <c r="I67" s="1" t="str">
        <v>IT</v>
      </c>
      <c r="J67" s="1">
        <v>32</v>
      </c>
      <c r="K67" s="1">
        <v>51471.203333333338</v>
      </c>
      <c r="T67" s="1" t="str">
        <v>None</v>
      </c>
      <c r="U67" s="1">
        <v>25</v>
      </c>
      <c r="V67" s="1">
        <v>132871.35500000001</v>
      </c>
      <c r="W67" s="1">
        <v>0</v>
      </c>
      <c r="X67" s="1">
        <v>0</v>
      </c>
      <c r="Y67" s="1">
        <v>177367.67999999999</v>
      </c>
      <c r="Z67" s="1">
        <v>147703.46333333335</v>
      </c>
    </row>
    <row r="68" spans="1:26" x14ac:dyDescent="0.35">
      <c r="A68" s="1" t="s">
        <v>39</v>
      </c>
      <c r="B68" s="1">
        <v>36</v>
      </c>
      <c r="C68" s="1">
        <v>5</v>
      </c>
      <c r="D68" s="1">
        <v>111211.53</v>
      </c>
      <c r="E68" s="1" t="s">
        <v>32</v>
      </c>
      <c r="F68" s="1">
        <v>3</v>
      </c>
      <c r="G68" s="1" t="s">
        <v>36</v>
      </c>
      <c r="I68" s="1" t="str">
        <v>IT</v>
      </c>
      <c r="J68" s="1">
        <v>34</v>
      </c>
      <c r="K68" s="1">
        <v>113814.36</v>
      </c>
      <c r="T68" s="1" t="str">
        <v>None</v>
      </c>
      <c r="U68" s="1">
        <v>27</v>
      </c>
      <c r="V68" s="1">
        <v>0</v>
      </c>
      <c r="W68" s="1">
        <v>0</v>
      </c>
      <c r="X68" s="1">
        <v>199291.33</v>
      </c>
      <c r="Y68" s="1">
        <v>96235.07</v>
      </c>
      <c r="Z68" s="1">
        <v>147763.20000000001</v>
      </c>
    </row>
    <row r="69" spans="1:26" x14ac:dyDescent="0.35">
      <c r="A69" s="1" t="s">
        <v>39</v>
      </c>
      <c r="B69" s="1">
        <v>32</v>
      </c>
      <c r="C69" s="1">
        <v>2</v>
      </c>
      <c r="D69" s="1">
        <v>44091.519999999997</v>
      </c>
      <c r="E69" s="1" t="s">
        <v>32</v>
      </c>
      <c r="F69" s="1">
        <v>3</v>
      </c>
      <c r="G69" s="1" t="s">
        <v>33</v>
      </c>
      <c r="I69" s="1" t="str">
        <v>IT</v>
      </c>
      <c r="J69" s="1">
        <v>36</v>
      </c>
      <c r="K69" s="1">
        <v>111211.53</v>
      </c>
      <c r="T69" s="1" t="str">
        <v>None</v>
      </c>
      <c r="U69" s="1">
        <v>28</v>
      </c>
      <c r="V69" s="1">
        <v>0</v>
      </c>
      <c r="W69" s="1">
        <v>0</v>
      </c>
      <c r="X69" s="1">
        <v>0</v>
      </c>
      <c r="Y69" s="1">
        <v>54922.82</v>
      </c>
      <c r="Z69" s="1">
        <v>54922.82</v>
      </c>
    </row>
    <row r="70" spans="1:26" x14ac:dyDescent="0.35">
      <c r="A70" s="1" t="s">
        <v>37</v>
      </c>
      <c r="B70" s="1">
        <v>7</v>
      </c>
      <c r="C70" s="1">
        <v>2</v>
      </c>
      <c r="D70" s="1">
        <v>119822.92</v>
      </c>
      <c r="E70" s="1" t="s">
        <v>35</v>
      </c>
      <c r="F70" s="1">
        <v>5</v>
      </c>
      <c r="G70" s="1" t="s">
        <v>36</v>
      </c>
      <c r="I70" s="1" t="str">
        <v>IT</v>
      </c>
      <c r="J70" s="1">
        <v>38</v>
      </c>
      <c r="K70" s="1">
        <v>181622.47</v>
      </c>
      <c r="T70" s="1" t="str">
        <v>None</v>
      </c>
      <c r="U70" s="1">
        <v>29</v>
      </c>
      <c r="V70" s="1">
        <v>0</v>
      </c>
      <c r="W70" s="1">
        <v>80597.98</v>
      </c>
      <c r="X70" s="1">
        <v>37378.129999999997</v>
      </c>
      <c r="Y70" s="1">
        <v>0</v>
      </c>
      <c r="Z70" s="1">
        <v>58988.054999999993</v>
      </c>
    </row>
    <row r="71" spans="1:26" x14ac:dyDescent="0.35">
      <c r="A71" s="1" t="s">
        <v>34</v>
      </c>
      <c r="B71" s="1">
        <v>4</v>
      </c>
      <c r="C71" s="1">
        <v>2</v>
      </c>
      <c r="D71" s="1">
        <v>104177.09</v>
      </c>
      <c r="E71" s="1" t="s">
        <v>32</v>
      </c>
      <c r="F71" s="1">
        <v>2</v>
      </c>
      <c r="G71" s="1" t="s">
        <v>38</v>
      </c>
      <c r="I71" s="1" t="str">
        <v>IT</v>
      </c>
      <c r="J71" s="1">
        <v>39</v>
      </c>
      <c r="K71" s="1">
        <v>186249.67</v>
      </c>
      <c r="T71" s="1" t="str">
        <v>None</v>
      </c>
      <c r="U71" s="1">
        <v>30</v>
      </c>
      <c r="V71" s="1">
        <v>0</v>
      </c>
      <c r="W71" s="1">
        <v>0</v>
      </c>
      <c r="X71" s="1">
        <v>0</v>
      </c>
      <c r="Y71" s="1">
        <v>150143.255</v>
      </c>
      <c r="Z71" s="1">
        <v>150143.255</v>
      </c>
    </row>
    <row r="72" spans="1:26" x14ac:dyDescent="0.35">
      <c r="A72" s="1" t="s">
        <v>37</v>
      </c>
      <c r="B72" s="1">
        <v>38</v>
      </c>
      <c r="C72" s="1">
        <v>2</v>
      </c>
      <c r="D72" s="1">
        <v>166358.57</v>
      </c>
      <c r="E72" s="1" t="s">
        <v>32</v>
      </c>
      <c r="F72" s="1">
        <v>4</v>
      </c>
      <c r="G72" s="1" t="s">
        <v>36</v>
      </c>
      <c r="I72" s="1" t="str">
        <v>Marketing</v>
      </c>
      <c r="J72" s="1">
        <v>1</v>
      </c>
      <c r="K72" s="1">
        <v>135584.10499999998</v>
      </c>
      <c r="T72" s="1" t="str">
        <v>None</v>
      </c>
      <c r="U72" s="1">
        <v>31</v>
      </c>
      <c r="V72" s="1">
        <v>0</v>
      </c>
      <c r="W72" s="1">
        <v>138287.13666666669</v>
      </c>
      <c r="X72" s="1">
        <v>84856.69</v>
      </c>
      <c r="Y72" s="1">
        <v>0</v>
      </c>
      <c r="Z72" s="1">
        <v>124929.52499999999</v>
      </c>
    </row>
    <row r="73" spans="1:26" x14ac:dyDescent="0.35">
      <c r="A73" s="1" t="s">
        <v>34</v>
      </c>
      <c r="B73" s="1">
        <v>3</v>
      </c>
      <c r="C73" s="1">
        <v>3</v>
      </c>
      <c r="D73" s="1">
        <v>196243.11</v>
      </c>
      <c r="E73" s="1" t="s">
        <v>32</v>
      </c>
      <c r="F73" s="1">
        <v>2</v>
      </c>
      <c r="G73" s="1" t="s">
        <v>33</v>
      </c>
      <c r="I73" s="1" t="str">
        <v>Marketing</v>
      </c>
      <c r="J73" s="1">
        <v>2</v>
      </c>
      <c r="K73" s="1">
        <v>193237.63500000001</v>
      </c>
      <c r="T73" s="1" t="str">
        <v>None</v>
      </c>
      <c r="U73" s="1">
        <v>32</v>
      </c>
      <c r="V73" s="1">
        <v>0</v>
      </c>
      <c r="W73" s="1">
        <v>0</v>
      </c>
      <c r="X73" s="1">
        <v>66163.740000000005</v>
      </c>
      <c r="Y73" s="1">
        <v>67837.990000000005</v>
      </c>
      <c r="Z73" s="1">
        <v>67000.865000000005</v>
      </c>
    </row>
    <row r="74" spans="1:26" x14ac:dyDescent="0.35">
      <c r="A74" s="1" t="s">
        <v>34</v>
      </c>
      <c r="B74" s="1">
        <v>5</v>
      </c>
      <c r="C74" s="1">
        <v>1</v>
      </c>
      <c r="D74" s="1">
        <v>124520.86</v>
      </c>
      <c r="E74" s="1" t="s">
        <v>32</v>
      </c>
      <c r="F74" s="1">
        <v>4</v>
      </c>
      <c r="G74" s="1" t="s">
        <v>33</v>
      </c>
      <c r="I74" s="1" t="str">
        <v>Marketing</v>
      </c>
      <c r="J74" s="1">
        <v>3</v>
      </c>
      <c r="K74" s="1">
        <v>145228.51</v>
      </c>
      <c r="T74" s="1" t="str">
        <v>None</v>
      </c>
      <c r="U74" s="1">
        <v>33</v>
      </c>
      <c r="V74" s="1">
        <v>0</v>
      </c>
      <c r="W74" s="1">
        <v>73125.97</v>
      </c>
      <c r="X74" s="1">
        <v>0</v>
      </c>
      <c r="Y74" s="1">
        <v>0</v>
      </c>
      <c r="Z74" s="1">
        <v>73125.97</v>
      </c>
    </row>
    <row r="75" spans="1:26" x14ac:dyDescent="0.35">
      <c r="A75" s="1" t="s">
        <v>39</v>
      </c>
      <c r="B75" s="1">
        <v>31</v>
      </c>
      <c r="C75" s="1">
        <v>4</v>
      </c>
      <c r="D75" s="1">
        <v>84856.69</v>
      </c>
      <c r="E75" s="1" t="s">
        <v>32</v>
      </c>
      <c r="F75" s="1">
        <v>2</v>
      </c>
      <c r="G75" s="1" t="s">
        <v>36</v>
      </c>
      <c r="I75" s="1" t="str">
        <v>Marketing</v>
      </c>
      <c r="J75" s="1">
        <v>4</v>
      </c>
      <c r="K75" s="1">
        <v>89184.285000000003</v>
      </c>
      <c r="T75" s="1" t="str">
        <v>None</v>
      </c>
      <c r="U75" s="1">
        <v>34</v>
      </c>
      <c r="V75" s="1">
        <v>187189.37</v>
      </c>
      <c r="W75" s="1">
        <v>69648.77</v>
      </c>
      <c r="X75" s="1">
        <v>113814.36</v>
      </c>
      <c r="Y75" s="1">
        <v>0</v>
      </c>
      <c r="Z75" s="1">
        <v>123550.83333333333</v>
      </c>
    </row>
    <row r="76" spans="1:26" x14ac:dyDescent="0.35">
      <c r="A76" s="1" t="s">
        <v>39</v>
      </c>
      <c r="B76" s="1">
        <v>29</v>
      </c>
      <c r="C76" s="1">
        <v>2</v>
      </c>
      <c r="D76" s="1">
        <v>37378.129999999997</v>
      </c>
      <c r="E76" s="1" t="s">
        <v>32</v>
      </c>
      <c r="F76" s="1">
        <v>1</v>
      </c>
      <c r="G76" s="1" t="s">
        <v>36</v>
      </c>
      <c r="I76" s="1" t="str">
        <v>Marketing</v>
      </c>
      <c r="J76" s="1">
        <v>5</v>
      </c>
      <c r="K76" s="1">
        <v>97448.48000000001</v>
      </c>
      <c r="T76" s="1" t="str">
        <v>None</v>
      </c>
      <c r="U76" s="1">
        <v>36</v>
      </c>
      <c r="V76" s="1">
        <v>0</v>
      </c>
      <c r="W76" s="1">
        <v>0</v>
      </c>
      <c r="X76" s="1">
        <v>111211.53</v>
      </c>
      <c r="Y76" s="1">
        <v>95314.31</v>
      </c>
      <c r="Z76" s="1">
        <v>103262.92</v>
      </c>
    </row>
    <row r="77" spans="1:26" x14ac:dyDescent="0.35">
      <c r="A77" s="1" t="s">
        <v>31</v>
      </c>
      <c r="B77" s="1">
        <v>34</v>
      </c>
      <c r="C77" s="1">
        <v>5</v>
      </c>
      <c r="D77" s="1">
        <v>187189.37</v>
      </c>
      <c r="E77" s="1" t="s">
        <v>32</v>
      </c>
      <c r="F77" s="1">
        <v>4</v>
      </c>
      <c r="G77" s="1" t="s">
        <v>36</v>
      </c>
      <c r="I77" s="1" t="str">
        <v>Marketing</v>
      </c>
      <c r="J77" s="1">
        <v>11</v>
      </c>
      <c r="K77" s="1">
        <v>149864.34</v>
      </c>
      <c r="T77" s="1" t="str">
        <v>None</v>
      </c>
      <c r="U77" s="1">
        <v>38</v>
      </c>
      <c r="V77" s="1">
        <v>0</v>
      </c>
      <c r="W77" s="1">
        <v>128808.62</v>
      </c>
      <c r="X77" s="1">
        <v>0</v>
      </c>
      <c r="Y77" s="1">
        <v>0</v>
      </c>
      <c r="Z77" s="1">
        <v>128808.62</v>
      </c>
    </row>
    <row r="78" spans="1:26" x14ac:dyDescent="0.35">
      <c r="A78" s="1" t="s">
        <v>39</v>
      </c>
      <c r="B78" s="1">
        <v>39</v>
      </c>
      <c r="C78" s="1">
        <v>2</v>
      </c>
      <c r="D78" s="1">
        <v>186249.67</v>
      </c>
      <c r="E78" s="1" t="s">
        <v>32</v>
      </c>
      <c r="F78" s="1">
        <v>5</v>
      </c>
      <c r="G78" s="1" t="s">
        <v>33</v>
      </c>
      <c r="I78" s="1" t="str">
        <v>Marketing</v>
      </c>
      <c r="J78" s="1">
        <v>14</v>
      </c>
      <c r="K78" s="1">
        <v>98037.89</v>
      </c>
      <c r="T78" s="1" t="str">
        <v>None</v>
      </c>
      <c r="U78" s="1">
        <v>39</v>
      </c>
      <c r="V78" s="1">
        <v>0</v>
      </c>
      <c r="W78" s="1">
        <v>96005.63</v>
      </c>
      <c r="X78" s="1">
        <v>0</v>
      </c>
      <c r="Y78" s="1">
        <v>0</v>
      </c>
      <c r="Z78" s="1">
        <v>96005.63</v>
      </c>
    </row>
    <row r="79" spans="1:26" x14ac:dyDescent="0.35">
      <c r="A79" s="1" t="s">
        <v>31</v>
      </c>
      <c r="B79" s="1">
        <v>15</v>
      </c>
      <c r="C79" s="1">
        <v>5</v>
      </c>
      <c r="D79" s="1">
        <v>73008.33</v>
      </c>
      <c r="E79" s="1" t="s">
        <v>32</v>
      </c>
      <c r="F79" s="1">
        <v>5</v>
      </c>
      <c r="G79" s="1" t="s">
        <v>33</v>
      </c>
      <c r="I79" s="1" t="str">
        <v>Marketing</v>
      </c>
      <c r="J79" s="1">
        <v>15</v>
      </c>
      <c r="K79" s="1">
        <v>75209.45</v>
      </c>
      <c r="T79" s="1" t="str">
        <v>Part-time</v>
      </c>
      <c r="U79" s="1">
        <v>1</v>
      </c>
      <c r="V79" s="1">
        <v>0</v>
      </c>
      <c r="W79" s="1">
        <v>0</v>
      </c>
      <c r="X79" s="1">
        <v>0</v>
      </c>
      <c r="Y79" s="1">
        <v>98884.35</v>
      </c>
      <c r="Z79" s="1">
        <v>98884.35</v>
      </c>
    </row>
    <row r="80" spans="1:26" x14ac:dyDescent="0.35">
      <c r="A80" s="1" t="s">
        <v>31</v>
      </c>
      <c r="B80" s="1">
        <v>12</v>
      </c>
      <c r="C80" s="1">
        <v>3</v>
      </c>
      <c r="D80" s="1">
        <v>148219.89000000001</v>
      </c>
      <c r="E80" s="1" t="s">
        <v>32</v>
      </c>
      <c r="F80" s="1">
        <v>4</v>
      </c>
      <c r="G80" s="1" t="s">
        <v>36</v>
      </c>
      <c r="I80" s="1" t="str">
        <v>Marketing</v>
      </c>
      <c r="J80" s="1">
        <v>16</v>
      </c>
      <c r="K80" s="1">
        <v>114415.4</v>
      </c>
      <c r="T80" s="1" t="str">
        <v>Part-time</v>
      </c>
      <c r="U80" s="1">
        <v>3</v>
      </c>
      <c r="V80" s="1">
        <v>0</v>
      </c>
      <c r="W80" s="1">
        <v>0</v>
      </c>
      <c r="X80" s="1">
        <v>0</v>
      </c>
      <c r="Y80" s="1">
        <v>196243.11</v>
      </c>
      <c r="Z80" s="1">
        <v>196243.11</v>
      </c>
    </row>
    <row r="81" spans="1:26" x14ac:dyDescent="0.35">
      <c r="A81" s="1" t="s">
        <v>31</v>
      </c>
      <c r="B81" s="1">
        <v>29</v>
      </c>
      <c r="C81" s="1">
        <v>5</v>
      </c>
      <c r="D81" s="1">
        <v>42823.87</v>
      </c>
      <c r="E81" s="1" t="s">
        <v>32</v>
      </c>
      <c r="F81" s="1">
        <v>5</v>
      </c>
      <c r="G81" s="1" t="s">
        <v>38</v>
      </c>
      <c r="I81" s="1" t="str">
        <v>Marketing</v>
      </c>
      <c r="J81" s="1">
        <v>17</v>
      </c>
      <c r="K81" s="1">
        <v>162820.32999999999</v>
      </c>
      <c r="T81" s="1" t="str">
        <v>Part-time</v>
      </c>
      <c r="U81" s="1">
        <v>5</v>
      </c>
      <c r="V81" s="1">
        <v>0</v>
      </c>
      <c r="W81" s="1">
        <v>0</v>
      </c>
      <c r="X81" s="1">
        <v>0</v>
      </c>
      <c r="Y81" s="1">
        <v>124520.86</v>
      </c>
      <c r="Z81" s="1">
        <v>124520.86</v>
      </c>
    </row>
    <row r="82" spans="1:26" x14ac:dyDescent="0.35">
      <c r="A82" s="1" t="s">
        <v>31</v>
      </c>
      <c r="B82" s="1">
        <v>18</v>
      </c>
      <c r="C82" s="1">
        <v>4</v>
      </c>
      <c r="D82" s="1">
        <v>58256.62</v>
      </c>
      <c r="E82" s="1" t="s">
        <v>35</v>
      </c>
      <c r="F82" s="1">
        <v>1</v>
      </c>
      <c r="G82" s="1" t="s">
        <v>36</v>
      </c>
      <c r="I82" s="1" t="str">
        <v>Marketing</v>
      </c>
      <c r="J82" s="1">
        <v>21</v>
      </c>
      <c r="K82" s="1">
        <v>141699.45333333334</v>
      </c>
      <c r="T82" s="1" t="str">
        <v>Part-time</v>
      </c>
      <c r="U82" s="1">
        <v>6</v>
      </c>
      <c r="V82" s="1">
        <v>70236.479999999996</v>
      </c>
      <c r="W82" s="1">
        <v>0</v>
      </c>
      <c r="X82" s="1">
        <v>0</v>
      </c>
      <c r="Y82" s="1">
        <v>0</v>
      </c>
      <c r="Z82" s="1">
        <v>70236.479999999996</v>
      </c>
    </row>
    <row r="83" spans="1:26" x14ac:dyDescent="0.35">
      <c r="A83" s="1" t="s">
        <v>31</v>
      </c>
      <c r="B83" s="1">
        <v>16</v>
      </c>
      <c r="C83" s="1">
        <v>1</v>
      </c>
      <c r="D83" s="1">
        <v>66857.55</v>
      </c>
      <c r="E83" s="1" t="s">
        <v>35</v>
      </c>
      <c r="F83" s="1">
        <v>5</v>
      </c>
      <c r="G83" s="1" t="s">
        <v>36</v>
      </c>
      <c r="I83" s="1" t="str">
        <v>Marketing</v>
      </c>
      <c r="J83" s="1">
        <v>22</v>
      </c>
      <c r="K83" s="1">
        <v>149991.35</v>
      </c>
      <c r="T83" s="1" t="str">
        <v>Part-time</v>
      </c>
      <c r="U83" s="1">
        <v>8</v>
      </c>
      <c r="V83" s="1">
        <v>192979.41</v>
      </c>
      <c r="W83" s="1">
        <v>0</v>
      </c>
      <c r="X83" s="1">
        <v>0</v>
      </c>
      <c r="Y83" s="1">
        <v>0</v>
      </c>
      <c r="Z83" s="1">
        <v>192979.41</v>
      </c>
    </row>
    <row r="84" spans="1:26" x14ac:dyDescent="0.35">
      <c r="A84" s="1" t="s">
        <v>37</v>
      </c>
      <c r="B84" s="1">
        <v>18</v>
      </c>
      <c r="C84" s="1">
        <v>5</v>
      </c>
      <c r="D84" s="1">
        <v>80063.97</v>
      </c>
      <c r="E84" s="1" t="s">
        <v>32</v>
      </c>
      <c r="F84" s="1">
        <v>3</v>
      </c>
      <c r="G84" s="1" t="s">
        <v>36</v>
      </c>
      <c r="I84" s="1" t="str">
        <v>Marketing</v>
      </c>
      <c r="J84" s="1">
        <v>23</v>
      </c>
      <c r="K84" s="1">
        <v>39498.1</v>
      </c>
      <c r="T84" s="1" t="str">
        <v>Part-time</v>
      </c>
      <c r="U84" s="1">
        <v>11</v>
      </c>
      <c r="V84" s="1">
        <v>0</v>
      </c>
      <c r="W84" s="1">
        <v>0</v>
      </c>
      <c r="X84" s="1">
        <v>0</v>
      </c>
      <c r="Y84" s="1">
        <v>149864.34</v>
      </c>
      <c r="Z84" s="1">
        <v>149864.34</v>
      </c>
    </row>
    <row r="85" spans="1:26" x14ac:dyDescent="0.35">
      <c r="A85" s="1" t="s">
        <v>39</v>
      </c>
      <c r="B85" s="1">
        <v>27</v>
      </c>
      <c r="C85" s="1">
        <v>5</v>
      </c>
      <c r="D85" s="1">
        <v>199291.33</v>
      </c>
      <c r="E85" s="1" t="s">
        <v>32</v>
      </c>
      <c r="F85" s="1">
        <v>4</v>
      </c>
      <c r="G85" s="1" t="s">
        <v>36</v>
      </c>
      <c r="I85" s="1" t="str">
        <v>Marketing</v>
      </c>
      <c r="J85" s="1">
        <v>24</v>
      </c>
      <c r="K85" s="1">
        <v>154919.28999999998</v>
      </c>
      <c r="T85" s="1" t="str">
        <v>Part-time</v>
      </c>
      <c r="U85" s="1">
        <v>13</v>
      </c>
      <c r="V85" s="1">
        <v>0</v>
      </c>
      <c r="W85" s="1">
        <v>0</v>
      </c>
      <c r="X85" s="1">
        <v>94257.89</v>
      </c>
      <c r="Y85" s="1">
        <v>0</v>
      </c>
      <c r="Z85" s="1">
        <v>94257.89</v>
      </c>
    </row>
    <row r="86" spans="1:26" x14ac:dyDescent="0.35">
      <c r="A86" s="1" t="s">
        <v>31</v>
      </c>
      <c r="B86" s="1">
        <v>25</v>
      </c>
      <c r="C86" s="1">
        <v>1</v>
      </c>
      <c r="D86" s="1">
        <v>148477.26</v>
      </c>
      <c r="E86" s="1" t="s">
        <v>32</v>
      </c>
      <c r="F86" s="1">
        <v>4</v>
      </c>
      <c r="G86" s="1" t="s">
        <v>36</v>
      </c>
      <c r="I86" s="1" t="str">
        <v>Marketing</v>
      </c>
      <c r="J86" s="1">
        <v>25</v>
      </c>
      <c r="K86" s="1">
        <v>177367.67999999999</v>
      </c>
      <c r="T86" s="1" t="str">
        <v>Part-time</v>
      </c>
      <c r="U86" s="1">
        <v>15</v>
      </c>
      <c r="V86" s="1">
        <v>73008.33</v>
      </c>
      <c r="W86" s="1">
        <v>0</v>
      </c>
      <c r="X86" s="1">
        <v>0</v>
      </c>
      <c r="Y86" s="1">
        <v>0</v>
      </c>
      <c r="Z86" s="1">
        <v>73008.33</v>
      </c>
    </row>
    <row r="87" spans="1:26" x14ac:dyDescent="0.35">
      <c r="A87" s="1" t="s">
        <v>34</v>
      </c>
      <c r="B87" s="1">
        <v>36</v>
      </c>
      <c r="C87" s="1">
        <v>4</v>
      </c>
      <c r="D87" s="1">
        <v>95314.31</v>
      </c>
      <c r="E87" s="1" t="s">
        <v>32</v>
      </c>
      <c r="F87" s="1">
        <v>4</v>
      </c>
      <c r="G87" s="1" t="s">
        <v>36</v>
      </c>
      <c r="I87" s="1" t="str">
        <v>Marketing</v>
      </c>
      <c r="J87" s="1">
        <v>27</v>
      </c>
      <c r="K87" s="1">
        <v>100045.94</v>
      </c>
      <c r="T87" s="1" t="str">
        <v>Part-time</v>
      </c>
      <c r="U87" s="1">
        <v>16</v>
      </c>
      <c r="V87" s="1">
        <v>0</v>
      </c>
      <c r="W87" s="1">
        <v>0</v>
      </c>
      <c r="X87" s="1">
        <v>0</v>
      </c>
      <c r="Y87" s="1">
        <v>114415.4</v>
      </c>
      <c r="Z87" s="1">
        <v>114415.4</v>
      </c>
    </row>
    <row r="88" spans="1:26" x14ac:dyDescent="0.35">
      <c r="A88" s="1" t="s">
        <v>39</v>
      </c>
      <c r="B88" s="1">
        <v>25</v>
      </c>
      <c r="C88" s="1">
        <v>2</v>
      </c>
      <c r="D88" s="1">
        <v>155307.12</v>
      </c>
      <c r="E88" s="1" t="s">
        <v>32</v>
      </c>
      <c r="F88" s="1">
        <v>4</v>
      </c>
      <c r="G88" s="1" t="s">
        <v>33</v>
      </c>
      <c r="I88" s="1" t="str">
        <v>Marketing</v>
      </c>
      <c r="J88" s="1">
        <v>28</v>
      </c>
      <c r="K88" s="1">
        <v>54922.82</v>
      </c>
      <c r="T88" s="1" t="str">
        <v>Part-time</v>
      </c>
      <c r="U88" s="1">
        <v>18</v>
      </c>
      <c r="V88" s="1">
        <v>70500.149999999994</v>
      </c>
      <c r="W88" s="1">
        <v>0</v>
      </c>
      <c r="X88" s="1">
        <v>0</v>
      </c>
      <c r="Y88" s="1">
        <v>0</v>
      </c>
      <c r="Z88" s="1">
        <v>70500.149999999994</v>
      </c>
    </row>
    <row r="89" spans="1:26" x14ac:dyDescent="0.35">
      <c r="A89" s="1" t="s">
        <v>39</v>
      </c>
      <c r="B89" s="1">
        <v>22</v>
      </c>
      <c r="C89" s="1">
        <v>5</v>
      </c>
      <c r="D89" s="1">
        <v>185593.24</v>
      </c>
      <c r="E89" s="1" t="s">
        <v>32</v>
      </c>
      <c r="F89" s="1">
        <v>3</v>
      </c>
      <c r="G89" s="1" t="s">
        <v>38</v>
      </c>
      <c r="I89" s="1" t="str">
        <v>Marketing</v>
      </c>
      <c r="J89" s="1">
        <v>30</v>
      </c>
      <c r="K89" s="1">
        <v>150143.255</v>
      </c>
      <c r="T89" s="1" t="str">
        <v>Part-time</v>
      </c>
      <c r="U89" s="1">
        <v>22</v>
      </c>
      <c r="V89" s="1">
        <v>0</v>
      </c>
      <c r="W89" s="1">
        <v>0</v>
      </c>
      <c r="X89" s="1">
        <v>124129.52</v>
      </c>
      <c r="Y89" s="1">
        <v>0</v>
      </c>
      <c r="Z89" s="1">
        <v>124129.52</v>
      </c>
    </row>
    <row r="90" spans="1:26" x14ac:dyDescent="0.35">
      <c r="A90" s="1" t="s">
        <v>31</v>
      </c>
      <c r="B90" s="1">
        <v>8</v>
      </c>
      <c r="C90" s="1">
        <v>1</v>
      </c>
      <c r="D90" s="1">
        <v>192979.41</v>
      </c>
      <c r="E90" s="1" t="s">
        <v>32</v>
      </c>
      <c r="F90" s="1">
        <v>4</v>
      </c>
      <c r="G90" s="1" t="s">
        <v>33</v>
      </c>
      <c r="I90" s="1" t="str">
        <v>Marketing</v>
      </c>
      <c r="J90" s="1">
        <v>32</v>
      </c>
      <c r="K90" s="1">
        <v>67837.990000000005</v>
      </c>
      <c r="T90" s="1" t="str">
        <v>Part-time</v>
      </c>
      <c r="U90" s="1">
        <v>23</v>
      </c>
      <c r="V90" s="1">
        <v>0</v>
      </c>
      <c r="W90" s="1">
        <v>176733.55</v>
      </c>
      <c r="X90" s="1">
        <v>0</v>
      </c>
      <c r="Y90" s="1">
        <v>0</v>
      </c>
      <c r="Z90" s="1">
        <v>176733.55</v>
      </c>
    </row>
    <row r="91" spans="1:26" x14ac:dyDescent="0.35">
      <c r="A91" s="1" t="s">
        <v>37</v>
      </c>
      <c r="B91" s="1">
        <v>11</v>
      </c>
      <c r="C91" s="1">
        <v>3</v>
      </c>
      <c r="D91" s="1">
        <v>39836.86</v>
      </c>
      <c r="E91" s="1" t="s">
        <v>32</v>
      </c>
      <c r="F91" s="1">
        <v>3</v>
      </c>
      <c r="G91" s="1" t="s">
        <v>38</v>
      </c>
      <c r="I91" s="1" t="str">
        <v>Marketing</v>
      </c>
      <c r="J91" s="1">
        <v>33</v>
      </c>
      <c r="K91" s="1">
        <v>87062.21</v>
      </c>
      <c r="T91" s="1" t="str">
        <v>Part-time</v>
      </c>
      <c r="U91" s="1">
        <v>24</v>
      </c>
      <c r="V91" s="1">
        <v>0</v>
      </c>
      <c r="W91" s="1">
        <v>0</v>
      </c>
      <c r="X91" s="1">
        <v>49288.98</v>
      </c>
      <c r="Y91" s="1">
        <v>0</v>
      </c>
      <c r="Z91" s="1">
        <v>49288.98</v>
      </c>
    </row>
    <row r="92" spans="1:26" x14ac:dyDescent="0.35">
      <c r="A92" s="1" t="s">
        <v>31</v>
      </c>
      <c r="B92" s="1">
        <v>0</v>
      </c>
      <c r="C92" s="1">
        <v>1</v>
      </c>
      <c r="D92" s="1">
        <v>97068.71</v>
      </c>
      <c r="E92" s="1" t="s">
        <v>32</v>
      </c>
      <c r="F92" s="1">
        <v>5</v>
      </c>
      <c r="G92" s="1" t="s">
        <v>36</v>
      </c>
      <c r="I92" s="1" t="str">
        <v>Marketing</v>
      </c>
      <c r="J92" s="1">
        <v>34</v>
      </c>
      <c r="K92" s="1">
        <v>192952.05</v>
      </c>
      <c r="T92" s="1" t="str">
        <v>Part-time</v>
      </c>
      <c r="U92" s="1">
        <v>25</v>
      </c>
      <c r="V92" s="1">
        <v>0</v>
      </c>
      <c r="W92" s="1">
        <v>0</v>
      </c>
      <c r="X92" s="1">
        <v>155307.12</v>
      </c>
      <c r="Y92" s="1">
        <v>0</v>
      </c>
      <c r="Z92" s="1">
        <v>155307.12</v>
      </c>
    </row>
    <row r="93" spans="1:26" x14ac:dyDescent="0.35">
      <c r="A93" s="1" t="s">
        <v>37</v>
      </c>
      <c r="B93" s="1">
        <v>0</v>
      </c>
      <c r="C93" s="1">
        <v>3</v>
      </c>
      <c r="D93" s="1">
        <v>48148.53</v>
      </c>
      <c r="E93" s="1" t="s">
        <v>32</v>
      </c>
      <c r="F93" s="1">
        <v>4</v>
      </c>
      <c r="G93" s="1" t="s">
        <v>36</v>
      </c>
      <c r="I93" s="1" t="str">
        <v>Marketing</v>
      </c>
      <c r="J93" s="1">
        <v>35</v>
      </c>
      <c r="K93" s="1">
        <v>184307.93</v>
      </c>
      <c r="T93" s="1" t="str">
        <v>Part-time</v>
      </c>
      <c r="U93" s="1">
        <v>28</v>
      </c>
      <c r="V93" s="1">
        <v>0</v>
      </c>
      <c r="W93" s="1">
        <v>145050.88</v>
      </c>
      <c r="X93" s="1">
        <v>0</v>
      </c>
      <c r="Y93" s="1">
        <v>0</v>
      </c>
      <c r="Z93" s="1">
        <v>145050.88</v>
      </c>
    </row>
    <row r="94" spans="1:26" x14ac:dyDescent="0.35">
      <c r="A94" s="1" t="s">
        <v>34</v>
      </c>
      <c r="B94" s="1">
        <v>33</v>
      </c>
      <c r="C94" s="1">
        <v>4</v>
      </c>
      <c r="D94" s="1">
        <v>87062.21</v>
      </c>
      <c r="E94" s="1" t="s">
        <v>35</v>
      </c>
      <c r="F94" s="1">
        <v>3</v>
      </c>
      <c r="G94" s="1" t="s">
        <v>38</v>
      </c>
      <c r="I94" s="1" t="str">
        <v>Marketing</v>
      </c>
      <c r="J94" s="1">
        <v>36</v>
      </c>
      <c r="K94" s="1">
        <v>92824.095000000001</v>
      </c>
      <c r="T94" s="1" t="str">
        <v>Part-time</v>
      </c>
      <c r="U94" s="1">
        <v>32</v>
      </c>
      <c r="V94" s="1">
        <v>0</v>
      </c>
      <c r="W94" s="1">
        <v>0</v>
      </c>
      <c r="X94" s="1">
        <v>44091.519999999997</v>
      </c>
      <c r="Y94" s="1">
        <v>0</v>
      </c>
      <c r="Z94" s="1">
        <v>44091.519999999997</v>
      </c>
    </row>
    <row r="95" spans="1:26" x14ac:dyDescent="0.35">
      <c r="A95" s="1" t="s">
        <v>39</v>
      </c>
      <c r="B95" s="1">
        <v>31</v>
      </c>
      <c r="C95" s="1">
        <v>2</v>
      </c>
      <c r="D95" s="1">
        <v>58845.58</v>
      </c>
      <c r="E95" s="1" t="s">
        <v>32</v>
      </c>
      <c r="F95" s="1">
        <v>4</v>
      </c>
      <c r="G95" s="1" t="s">
        <v>38</v>
      </c>
      <c r="I95" s="1" t="str">
        <v>Marketing</v>
      </c>
      <c r="J95" s="1">
        <v>39</v>
      </c>
      <c r="K95" s="1">
        <v>102435.55</v>
      </c>
      <c r="T95" s="1" t="str">
        <v>Part-time</v>
      </c>
      <c r="U95" s="1">
        <v>34</v>
      </c>
      <c r="V95" s="1">
        <v>0</v>
      </c>
      <c r="W95" s="1">
        <v>120835.67</v>
      </c>
      <c r="X95" s="1">
        <v>0</v>
      </c>
      <c r="Y95" s="1">
        <v>0</v>
      </c>
      <c r="Z95" s="1">
        <v>120835.67</v>
      </c>
    </row>
    <row r="96" spans="1:26" x14ac:dyDescent="0.35">
      <c r="A96" s="1" t="s">
        <v>34</v>
      </c>
      <c r="B96" s="1">
        <v>24</v>
      </c>
      <c r="C96" s="1">
        <v>1</v>
      </c>
      <c r="D96" s="1">
        <v>139964.22</v>
      </c>
      <c r="E96" s="1" t="s">
        <v>32</v>
      </c>
      <c r="F96" s="1">
        <v>4</v>
      </c>
      <c r="G96" s="1" t="s">
        <v>38</v>
      </c>
      <c r="T96" s="1" t="str">
        <v>Part-time</v>
      </c>
      <c r="U96" s="1">
        <v>35</v>
      </c>
      <c r="V96" s="1">
        <v>0</v>
      </c>
      <c r="W96" s="1">
        <v>0</v>
      </c>
      <c r="X96" s="1">
        <v>0</v>
      </c>
      <c r="Y96" s="1">
        <v>184307.93</v>
      </c>
      <c r="Z96" s="1">
        <v>184307.93</v>
      </c>
    </row>
    <row r="97" spans="1:26" x14ac:dyDescent="0.35">
      <c r="A97" s="1" t="s">
        <v>37</v>
      </c>
      <c r="B97" s="1">
        <v>39</v>
      </c>
      <c r="C97" s="1">
        <v>5</v>
      </c>
      <c r="D97" s="1">
        <v>96005.63</v>
      </c>
      <c r="E97" s="1" t="s">
        <v>32</v>
      </c>
      <c r="F97" s="1">
        <v>4</v>
      </c>
      <c r="G97" s="1" t="s">
        <v>36</v>
      </c>
      <c r="T97" s="1" t="str">
        <v>Part-time</v>
      </c>
      <c r="U97" s="1">
        <v>38</v>
      </c>
      <c r="V97" s="1">
        <v>0</v>
      </c>
      <c r="W97" s="1">
        <v>0</v>
      </c>
      <c r="X97" s="1">
        <v>181622.47</v>
      </c>
      <c r="Y97" s="1">
        <v>0</v>
      </c>
      <c r="Z97" s="1">
        <v>181622.47</v>
      </c>
    </row>
    <row r="98" spans="1:26" x14ac:dyDescent="0.35">
      <c r="A98" s="1" t="s">
        <v>37</v>
      </c>
      <c r="B98" s="1">
        <v>0</v>
      </c>
      <c r="C98" s="1">
        <v>4</v>
      </c>
      <c r="D98" s="1">
        <v>68997.11</v>
      </c>
      <c r="E98" s="1" t="s">
        <v>32</v>
      </c>
      <c r="F98" s="1">
        <v>4</v>
      </c>
      <c r="G98" s="1" t="s">
        <v>36</v>
      </c>
      <c r="T98" s="1" t="str">
        <v>Part-time</v>
      </c>
      <c r="U98" s="1">
        <v>39</v>
      </c>
      <c r="V98" s="1">
        <v>0</v>
      </c>
      <c r="W98" s="1">
        <v>0</v>
      </c>
      <c r="X98" s="1">
        <v>186249.67</v>
      </c>
      <c r="Y98" s="1">
        <v>102435.55</v>
      </c>
      <c r="Z98" s="1">
        <v>144342.61000000002</v>
      </c>
    </row>
    <row r="99" spans="1:26" x14ac:dyDescent="0.35">
      <c r="A99" s="1" t="s">
        <v>34</v>
      </c>
      <c r="B99" s="1">
        <v>15</v>
      </c>
      <c r="C99" s="1">
        <v>1</v>
      </c>
      <c r="D99" s="1">
        <v>75209.45</v>
      </c>
      <c r="E99" s="1" t="s">
        <v>32</v>
      </c>
      <c r="F99" s="1">
        <v>2</v>
      </c>
      <c r="G99" s="1" t="s">
        <v>38</v>
      </c>
      <c r="T99" s="1" t="str">
        <v>Total</v>
      </c>
      <c r="U99" s="1" t="str">
        <v/>
      </c>
      <c r="V99" s="1">
        <v>118253.34545454546</v>
      </c>
      <c r="W99" s="1">
        <v>108566.4124</v>
      </c>
      <c r="X99" s="1">
        <v>114430.715</v>
      </c>
      <c r="Y99" s="1">
        <v>125687.21828571428</v>
      </c>
      <c r="Z99" s="1">
        <v>117745.3942</v>
      </c>
    </row>
    <row r="100" spans="1:26" x14ac:dyDescent="0.35">
      <c r="A100" s="1" t="s">
        <v>37</v>
      </c>
      <c r="B100" s="1">
        <v>38</v>
      </c>
      <c r="C100" s="1">
        <v>5</v>
      </c>
      <c r="D100" s="1">
        <v>91258.67</v>
      </c>
      <c r="E100" s="1" t="s">
        <v>32</v>
      </c>
      <c r="F100" s="1">
        <v>4</v>
      </c>
      <c r="G100" s="1" t="s">
        <v>36</v>
      </c>
    </row>
    <row r="101" spans="1:26" x14ac:dyDescent="0.35">
      <c r="A101" s="1" t="s">
        <v>34</v>
      </c>
      <c r="B101" s="1">
        <v>4</v>
      </c>
      <c r="C101" s="1">
        <v>1</v>
      </c>
      <c r="D101" s="1">
        <v>74191.48</v>
      </c>
      <c r="E101" s="1" t="s">
        <v>32</v>
      </c>
      <c r="F101" s="1">
        <v>5</v>
      </c>
      <c r="G101" s="1" t="s">
        <v>36</v>
      </c>
    </row>
  </sheetData>
  <mergeCells count="1">
    <mergeCell ref="I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63948-E39A-4DEE-AE06-D9C2CEAB02DD}">
  <dimension ref="A1:AC41"/>
  <sheetViews>
    <sheetView workbookViewId="0"/>
  </sheetViews>
  <sheetFormatPr defaultRowHeight="14.15" x14ac:dyDescent="0.35"/>
  <cols>
    <col min="1" max="1" width="9.23046875" style="1"/>
    <col min="2" max="2" width="9.23046875" style="2"/>
    <col min="3" max="3" width="9.23046875" style="5"/>
    <col min="4" max="4" width="10.4609375" style="2" customWidth="1"/>
    <col min="5" max="5" width="9.23046875" style="1"/>
    <col min="6" max="6" width="10.15234375" style="1" bestFit="1" customWidth="1"/>
    <col min="7" max="7" width="11.15234375" style="1" bestFit="1" customWidth="1"/>
    <col min="8" max="8" width="9.23046875" style="1"/>
    <col min="9" max="9" width="10.15234375" style="1" bestFit="1" customWidth="1"/>
    <col min="10" max="11" width="9.23046875" style="1"/>
    <col min="12" max="12" width="10.15234375" style="1" bestFit="1" customWidth="1"/>
    <col min="13" max="16384" width="9.23046875" style="1"/>
  </cols>
  <sheetData>
    <row r="1" spans="1:29" x14ac:dyDescent="0.35">
      <c r="A1" s="1" t="s">
        <v>21</v>
      </c>
      <c r="B1" s="2" t="s">
        <v>13</v>
      </c>
      <c r="C1" s="5" t="s">
        <v>21</v>
      </c>
      <c r="D1" s="2" t="s">
        <v>13</v>
      </c>
      <c r="F1" s="20" t="s">
        <v>1</v>
      </c>
      <c r="G1" s="20"/>
      <c r="H1" s="20"/>
      <c r="I1" s="20"/>
      <c r="J1" s="20"/>
    </row>
    <row r="2" spans="1:29" x14ac:dyDescent="0.35">
      <c r="A2" s="1">
        <v>1</v>
      </c>
      <c r="B2" s="4">
        <v>80</v>
      </c>
      <c r="C2" s="5">
        <v>1</v>
      </c>
      <c r="D2" s="4">
        <v>85</v>
      </c>
      <c r="F2" s="21"/>
      <c r="G2" s="22"/>
      <c r="I2" s="21"/>
      <c r="J2" s="22"/>
      <c r="L2" s="20" t="s">
        <v>20</v>
      </c>
      <c r="M2" s="20"/>
      <c r="N2" s="20"/>
      <c r="O2" s="20"/>
      <c r="P2" s="20"/>
      <c r="Q2" s="6"/>
    </row>
    <row r="3" spans="1:29" x14ac:dyDescent="0.35">
      <c r="A3" s="1">
        <v>3</v>
      </c>
      <c r="B3" s="4">
        <v>70</v>
      </c>
      <c r="C3" s="5">
        <v>3</v>
      </c>
      <c r="D3" s="4">
        <v>70</v>
      </c>
      <c r="L3" s="10"/>
    </row>
    <row r="4" spans="1:29" x14ac:dyDescent="0.35">
      <c r="A4" s="1">
        <v>3</v>
      </c>
      <c r="B4" s="4">
        <v>82.5</v>
      </c>
      <c r="C4" s="5">
        <v>4</v>
      </c>
      <c r="D4" s="4">
        <v>82.5</v>
      </c>
      <c r="G4" s="2"/>
      <c r="J4" s="2"/>
      <c r="S4" s="23" t="str">
        <f>F18</f>
        <v xml:space="preserve"> </v>
      </c>
      <c r="T4" s="23"/>
      <c r="U4" s="23"/>
      <c r="V4" s="23"/>
      <c r="W4" s="23"/>
      <c r="X4" s="23"/>
      <c r="Y4" s="23"/>
      <c r="Z4" s="23"/>
      <c r="AA4" s="23"/>
      <c r="AB4" s="23"/>
      <c r="AC4" s="23"/>
    </row>
    <row r="5" spans="1:29" x14ac:dyDescent="0.35">
      <c r="A5" s="1">
        <v>3</v>
      </c>
      <c r="B5" s="4">
        <v>37.5</v>
      </c>
      <c r="C5" s="5">
        <v>4</v>
      </c>
      <c r="D5" s="4">
        <v>90</v>
      </c>
      <c r="G5" s="4"/>
      <c r="J5" s="4"/>
      <c r="L5" s="24" t="s">
        <v>11</v>
      </c>
      <c r="M5" s="24"/>
      <c r="N5" s="24"/>
      <c r="O5" s="24"/>
      <c r="P5" s="24"/>
      <c r="Q5" s="6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</row>
    <row r="6" spans="1:29" x14ac:dyDescent="0.35">
      <c r="A6" s="1">
        <v>4</v>
      </c>
      <c r="B6" s="4">
        <v>42.5</v>
      </c>
      <c r="C6" s="5">
        <v>3</v>
      </c>
      <c r="D6" s="4">
        <v>67.5</v>
      </c>
      <c r="G6" s="4"/>
      <c r="J6" s="4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spans="1:29" x14ac:dyDescent="0.35">
      <c r="A7" s="1">
        <v>4</v>
      </c>
      <c r="B7" s="4">
        <v>57.5</v>
      </c>
      <c r="C7" s="5">
        <v>8</v>
      </c>
      <c r="D7" s="4">
        <v>82.5</v>
      </c>
      <c r="G7" s="4"/>
      <c r="J7" s="4"/>
      <c r="L7" s="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8" spans="1:29" x14ac:dyDescent="0.35">
      <c r="A8" s="1">
        <v>2</v>
      </c>
      <c r="B8" s="4">
        <v>85</v>
      </c>
      <c r="C8" s="5">
        <v>5</v>
      </c>
      <c r="D8" s="4">
        <v>87.5</v>
      </c>
      <c r="G8" s="4"/>
      <c r="J8" s="4"/>
      <c r="L8" s="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 spans="1:29" x14ac:dyDescent="0.35">
      <c r="A9" s="1">
        <v>2</v>
      </c>
      <c r="B9" s="4">
        <v>70</v>
      </c>
      <c r="C9" s="5">
        <v>7</v>
      </c>
      <c r="D9" s="4">
        <v>62.5</v>
      </c>
      <c r="G9" s="4"/>
      <c r="J9" s="4"/>
      <c r="L9" s="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</row>
    <row r="10" spans="1:29" x14ac:dyDescent="0.35">
      <c r="A10" s="1">
        <v>1</v>
      </c>
      <c r="B10" s="4">
        <v>55</v>
      </c>
      <c r="C10" s="5">
        <v>7</v>
      </c>
      <c r="D10" s="4">
        <v>50</v>
      </c>
      <c r="G10" s="4"/>
      <c r="J10" s="4"/>
      <c r="L10" s="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</row>
    <row r="11" spans="1:29" x14ac:dyDescent="0.35">
      <c r="A11" s="1">
        <v>3</v>
      </c>
      <c r="B11" s="4">
        <v>72.5</v>
      </c>
      <c r="C11" s="5">
        <v>1</v>
      </c>
      <c r="D11" s="4">
        <v>50</v>
      </c>
      <c r="G11" s="4"/>
      <c r="J11" s="4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</row>
    <row r="12" spans="1:29" x14ac:dyDescent="0.35">
      <c r="A12" s="1">
        <v>4</v>
      </c>
      <c r="B12" s="4">
        <v>90</v>
      </c>
      <c r="C12" s="5">
        <v>2</v>
      </c>
      <c r="D12" s="4">
        <v>42.5</v>
      </c>
      <c r="G12" s="4"/>
      <c r="J12" s="4"/>
      <c r="L12" s="25" t="s">
        <v>12</v>
      </c>
      <c r="M12" s="25"/>
      <c r="N12" s="25"/>
      <c r="O12" s="25"/>
      <c r="P12" s="25"/>
      <c r="Q12" s="6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</row>
    <row r="13" spans="1:29" x14ac:dyDescent="0.35">
      <c r="A13" s="1">
        <v>1</v>
      </c>
      <c r="B13" s="4">
        <v>90</v>
      </c>
      <c r="C13" s="5">
        <v>1</v>
      </c>
      <c r="D13" s="4">
        <v>85</v>
      </c>
      <c r="L13" s="9" t="s">
        <v>22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</row>
    <row r="14" spans="1:29" x14ac:dyDescent="0.35">
      <c r="A14" s="1">
        <v>4</v>
      </c>
      <c r="B14" s="4">
        <v>85</v>
      </c>
      <c r="C14" s="5">
        <v>6</v>
      </c>
      <c r="D14" s="4">
        <v>42.5</v>
      </c>
      <c r="F14" s="20" t="s">
        <v>2</v>
      </c>
      <c r="G14" s="20"/>
      <c r="H14" s="20"/>
      <c r="I14" s="20"/>
      <c r="J14" s="20"/>
      <c r="P14" s="2"/>
      <c r="Q14" s="2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</row>
    <row r="15" spans="1:29" x14ac:dyDescent="0.35">
      <c r="A15" s="1">
        <v>2</v>
      </c>
      <c r="B15" s="4">
        <v>57.5</v>
      </c>
      <c r="C15" s="5">
        <v>8</v>
      </c>
      <c r="D15" s="4">
        <v>52.5</v>
      </c>
      <c r="F15" s="9" t="s">
        <v>22</v>
      </c>
      <c r="I15" s="9" t="s">
        <v>22</v>
      </c>
      <c r="L15" s="3" t="s">
        <v>22</v>
      </c>
      <c r="O15" s="2" t="s">
        <v>22</v>
      </c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</row>
    <row r="16" spans="1:29" x14ac:dyDescent="0.35">
      <c r="A16" s="1">
        <v>1</v>
      </c>
      <c r="B16" s="4">
        <v>72.5</v>
      </c>
      <c r="C16" s="5">
        <v>7</v>
      </c>
      <c r="D16" s="4">
        <v>80</v>
      </c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</row>
    <row r="17" spans="1:29" x14ac:dyDescent="0.35">
      <c r="A17" s="1">
        <v>2</v>
      </c>
      <c r="B17" s="4">
        <v>40</v>
      </c>
      <c r="C17" s="5">
        <v>3</v>
      </c>
      <c r="D17" s="4">
        <v>80</v>
      </c>
      <c r="F17" s="20" t="s">
        <v>3</v>
      </c>
      <c r="G17" s="20"/>
      <c r="H17" s="20"/>
      <c r="I17" s="20"/>
      <c r="J17" s="20"/>
      <c r="L17" s="26" t="s">
        <v>22</v>
      </c>
      <c r="M17" s="26"/>
      <c r="N17" s="26"/>
      <c r="O17" s="26"/>
      <c r="P17" s="26"/>
      <c r="Q17" s="7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 spans="1:29" x14ac:dyDescent="0.35">
      <c r="C18" s="5">
        <v>6</v>
      </c>
      <c r="D18" s="4">
        <v>72.5</v>
      </c>
      <c r="F18" s="23" t="s">
        <v>22</v>
      </c>
      <c r="G18" s="23"/>
      <c r="H18" s="23"/>
      <c r="I18" s="23"/>
      <c r="J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</row>
    <row r="19" spans="1:29" x14ac:dyDescent="0.35">
      <c r="C19" s="5">
        <v>5</v>
      </c>
      <c r="D19" s="4">
        <v>47.5</v>
      </c>
      <c r="L19" s="27" t="s">
        <v>10</v>
      </c>
      <c r="M19" s="27"/>
      <c r="N19" s="27"/>
      <c r="O19" s="27"/>
      <c r="P19" s="27"/>
      <c r="Q19" s="6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</row>
    <row r="20" spans="1:29" x14ac:dyDescent="0.35">
      <c r="C20" s="5">
        <v>4</v>
      </c>
      <c r="D20" s="4">
        <v>75</v>
      </c>
      <c r="L20" s="9" t="s">
        <v>22</v>
      </c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 spans="1:29" x14ac:dyDescent="0.35">
      <c r="C21" s="5">
        <v>8</v>
      </c>
      <c r="D21" s="4">
        <v>47.5</v>
      </c>
      <c r="F21" s="2" t="s">
        <v>22</v>
      </c>
      <c r="G21" s="2"/>
      <c r="I21" s="2" t="s">
        <v>22</v>
      </c>
      <c r="J21" s="2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</row>
    <row r="22" spans="1:29" x14ac:dyDescent="0.35">
      <c r="C22" s="5">
        <v>6</v>
      </c>
      <c r="D22" s="4">
        <v>52.5</v>
      </c>
      <c r="F22" s="2"/>
      <c r="G22" s="2"/>
      <c r="I22" s="2"/>
      <c r="J22" s="2"/>
      <c r="M22" s="2"/>
      <c r="N22" s="2"/>
      <c r="O22" s="2"/>
      <c r="P22" s="2"/>
      <c r="Q22" s="2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</row>
    <row r="23" spans="1:29" x14ac:dyDescent="0.35">
      <c r="C23" s="5">
        <v>8</v>
      </c>
      <c r="D23" s="4">
        <v>92.5</v>
      </c>
      <c r="F23" s="2"/>
      <c r="G23" s="2"/>
      <c r="I23" s="2"/>
      <c r="J23" s="2"/>
      <c r="M23" s="2"/>
      <c r="N23" s="2"/>
      <c r="O23" s="2"/>
      <c r="P23" s="2"/>
      <c r="Q23" s="2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</row>
    <row r="24" spans="1:29" x14ac:dyDescent="0.35">
      <c r="C24" s="5">
        <v>4</v>
      </c>
      <c r="D24" s="4">
        <v>90</v>
      </c>
      <c r="F24" s="2"/>
      <c r="G24" s="2"/>
      <c r="I24" s="2"/>
      <c r="J24" s="2"/>
      <c r="M24" s="2"/>
      <c r="N24" s="2"/>
      <c r="O24" s="2"/>
      <c r="P24" s="2"/>
      <c r="Q24" s="2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</row>
    <row r="25" spans="1:29" x14ac:dyDescent="0.35">
      <c r="C25" s="5">
        <v>4</v>
      </c>
      <c r="D25" s="4">
        <v>77.5</v>
      </c>
      <c r="F25" s="2"/>
      <c r="G25" s="2"/>
      <c r="I25" s="2"/>
      <c r="J25" s="2"/>
      <c r="M25" s="2"/>
      <c r="N25" s="2"/>
      <c r="O25" s="2"/>
      <c r="P25" s="2"/>
      <c r="Q25" s="2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</row>
    <row r="26" spans="1:29" x14ac:dyDescent="0.35">
      <c r="C26" s="5">
        <v>1</v>
      </c>
      <c r="D26" s="4">
        <v>50</v>
      </c>
      <c r="I26" s="2"/>
      <c r="J26" s="2"/>
      <c r="M26" s="2"/>
      <c r="N26" s="2"/>
      <c r="O26" s="2"/>
      <c r="P26" s="2"/>
      <c r="Q26" s="2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</row>
    <row r="27" spans="1:29" x14ac:dyDescent="0.35">
      <c r="C27" s="5">
        <v>2</v>
      </c>
      <c r="D27" s="4">
        <v>62.5</v>
      </c>
      <c r="F27" s="2"/>
      <c r="G27" s="2"/>
      <c r="I27" s="2"/>
      <c r="J27" s="2"/>
      <c r="M27" s="2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</row>
    <row r="28" spans="1:29" x14ac:dyDescent="0.35">
      <c r="C28" s="5">
        <v>7</v>
      </c>
      <c r="D28" s="4">
        <v>77.5</v>
      </c>
      <c r="F28" s="2"/>
      <c r="G28" s="2"/>
      <c r="I28" s="2"/>
      <c r="J28" s="2"/>
      <c r="M28" s="2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</row>
    <row r="29" spans="1:29" x14ac:dyDescent="0.35">
      <c r="C29" s="5">
        <v>6</v>
      </c>
      <c r="D29" s="4">
        <v>65</v>
      </c>
      <c r="I29" s="2"/>
      <c r="J29" s="2"/>
      <c r="M29" s="2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</row>
    <row r="30" spans="1:29" x14ac:dyDescent="0.35">
      <c r="C30" s="5">
        <v>2</v>
      </c>
      <c r="D30" s="4">
        <v>45</v>
      </c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</row>
    <row r="31" spans="1:29" x14ac:dyDescent="0.35">
      <c r="C31" s="5">
        <v>2</v>
      </c>
      <c r="D31" s="4">
        <v>80</v>
      </c>
      <c r="F31" s="19" t="s">
        <v>23</v>
      </c>
      <c r="G31" s="19"/>
      <c r="H31" s="19"/>
      <c r="I31" s="19"/>
      <c r="J31" s="19"/>
      <c r="K31" s="19"/>
      <c r="L31" s="19"/>
      <c r="M31" s="19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</row>
    <row r="32" spans="1:29" x14ac:dyDescent="0.35">
      <c r="C32" s="5">
        <v>5</v>
      </c>
      <c r="D32" s="4">
        <v>87.5</v>
      </c>
      <c r="F32" s="1" t="s">
        <v>79</v>
      </c>
      <c r="I32" s="2"/>
      <c r="J32" s="2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</row>
    <row r="33" spans="3:6" x14ac:dyDescent="0.35">
      <c r="C33" s="5">
        <v>3</v>
      </c>
      <c r="D33" s="4">
        <v>70</v>
      </c>
    </row>
    <row r="34" spans="3:6" x14ac:dyDescent="0.35">
      <c r="C34" s="5">
        <v>1</v>
      </c>
      <c r="D34" s="4">
        <v>90</v>
      </c>
      <c r="F34" s="1" t="s">
        <v>22</v>
      </c>
    </row>
    <row r="35" spans="3:6" x14ac:dyDescent="0.35">
      <c r="C35" s="5">
        <v>8</v>
      </c>
      <c r="D35" s="4">
        <v>52.5</v>
      </c>
    </row>
    <row r="36" spans="3:6" x14ac:dyDescent="0.35">
      <c r="C36" s="5">
        <v>7</v>
      </c>
      <c r="D36" s="4">
        <v>52.5</v>
      </c>
    </row>
    <row r="37" spans="3:6" x14ac:dyDescent="0.35">
      <c r="C37" s="5">
        <v>5</v>
      </c>
      <c r="D37" s="4">
        <v>87.5</v>
      </c>
    </row>
    <row r="38" spans="3:6" x14ac:dyDescent="0.35">
      <c r="C38" s="5">
        <v>6</v>
      </c>
      <c r="D38" s="4">
        <v>77.5</v>
      </c>
    </row>
    <row r="39" spans="3:6" x14ac:dyDescent="0.35">
      <c r="C39" s="5">
        <v>2</v>
      </c>
      <c r="D39" s="4">
        <v>85</v>
      </c>
    </row>
    <row r="40" spans="3:6" x14ac:dyDescent="0.35">
      <c r="C40" s="5">
        <v>3</v>
      </c>
      <c r="D40" s="2">
        <v>77.5</v>
      </c>
    </row>
    <row r="41" spans="3:6" x14ac:dyDescent="0.35">
      <c r="C41" s="5">
        <v>5</v>
      </c>
      <c r="D41" s="2">
        <v>52.5</v>
      </c>
    </row>
  </sheetData>
  <mergeCells count="13">
    <mergeCell ref="F1:J1"/>
    <mergeCell ref="F2:G2"/>
    <mergeCell ref="I2:J2"/>
    <mergeCell ref="L2:P2"/>
    <mergeCell ref="S4:AC32"/>
    <mergeCell ref="L5:P5"/>
    <mergeCell ref="L12:P12"/>
    <mergeCell ref="F14:J14"/>
    <mergeCell ref="F17:J17"/>
    <mergeCell ref="L17:P17"/>
    <mergeCell ref="F18:J18"/>
    <mergeCell ref="L19:P19"/>
    <mergeCell ref="F31:M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B0280-0763-4B29-83F3-FC04025B4783}">
  <dimension ref="A1:AC41"/>
  <sheetViews>
    <sheetView workbookViewId="0"/>
  </sheetViews>
  <sheetFormatPr defaultRowHeight="14.15" x14ac:dyDescent="0.35"/>
  <cols>
    <col min="1" max="1" width="9.23046875" style="1"/>
    <col min="2" max="2" width="9.23046875" style="2"/>
    <col min="3" max="3" width="9.23046875" style="5"/>
    <col min="4" max="4" width="10.4609375" style="2" customWidth="1"/>
    <col min="5" max="5" width="9.23046875" style="1"/>
    <col min="6" max="6" width="10.15234375" style="1" bestFit="1" customWidth="1"/>
    <col min="7" max="7" width="11.15234375" style="1" bestFit="1" customWidth="1"/>
    <col min="8" max="8" width="9.23046875" style="1"/>
    <col min="9" max="9" width="10.15234375" style="1" bestFit="1" customWidth="1"/>
    <col min="10" max="16384" width="9.23046875" style="1"/>
  </cols>
  <sheetData>
    <row r="1" spans="1:29" x14ac:dyDescent="0.35">
      <c r="A1" s="1" t="s">
        <v>21</v>
      </c>
      <c r="B1" s="2" t="s">
        <v>13</v>
      </c>
      <c r="C1" s="5" t="s">
        <v>21</v>
      </c>
      <c r="D1" s="2" t="s">
        <v>13</v>
      </c>
      <c r="F1" s="20" t="s">
        <v>1</v>
      </c>
      <c r="G1" s="20"/>
      <c r="H1" s="20"/>
      <c r="I1" s="20"/>
      <c r="J1" s="20"/>
    </row>
    <row r="2" spans="1:29" x14ac:dyDescent="0.35">
      <c r="A2" s="1">
        <v>1</v>
      </c>
      <c r="B2" s="4">
        <v>80</v>
      </c>
      <c r="C2" s="5">
        <v>1</v>
      </c>
      <c r="D2" s="4">
        <v>85</v>
      </c>
      <c r="F2" s="22" t="e" cm="1" vm="7">
        <f t="array" ref="F2">_xlfn._xlws.PY(8,1,A1:B17)</f>
        <v>#VALUE!</v>
      </c>
      <c r="G2" s="22"/>
      <c r="I2" s="22" t="e" cm="1" vm="8">
        <f t="array" ref="I2">_xlfn._xlws.PY(9,1,C1:D41)</f>
        <v>#VALUE!</v>
      </c>
      <c r="J2" s="22"/>
      <c r="L2" s="20" t="s">
        <v>20</v>
      </c>
      <c r="M2" s="20"/>
      <c r="N2" s="20"/>
      <c r="O2" s="20"/>
      <c r="P2" s="20"/>
      <c r="Q2" s="6"/>
    </row>
    <row r="3" spans="1:29" x14ac:dyDescent="0.35">
      <c r="A3" s="1">
        <v>3</v>
      </c>
      <c r="B3" s="4">
        <v>70</v>
      </c>
      <c r="C3" s="5">
        <v>3</v>
      </c>
      <c r="D3" s="4">
        <v>70</v>
      </c>
      <c r="L3" s="9" t="e" cm="1" vm="9">
        <f t="array" ref="L3">_xlfn._xlws.PY(10,1)</f>
        <v>#VALUE!</v>
      </c>
    </row>
    <row r="4" spans="1:29" x14ac:dyDescent="0.35">
      <c r="A4" s="1">
        <v>3</v>
      </c>
      <c r="B4" s="4">
        <v>82.5</v>
      </c>
      <c r="C4" s="5">
        <v>4</v>
      </c>
      <c r="D4" s="4">
        <v>82.5</v>
      </c>
      <c r="F4" s="1" t="str" cm="1">
        <f t="array" ref="F4:G12">_xlfn._xlws.PY(11,0)</f>
        <v/>
      </c>
      <c r="G4" s="2" t="str">
        <v>score</v>
      </c>
      <c r="I4" s="1" t="str" cm="1">
        <f t="array" ref="I4:J12">_xlfn._xlws.PY(12,0)</f>
        <v/>
      </c>
      <c r="J4" s="2" t="str">
        <v>score</v>
      </c>
      <c r="S4" s="23" t="e" vm="10">
        <f>F18</f>
        <v>#VALUE!</v>
      </c>
      <c r="T4" s="23"/>
      <c r="U4" s="23"/>
      <c r="V4" s="23"/>
      <c r="W4" s="23"/>
      <c r="X4" s="23"/>
      <c r="Y4" s="23"/>
      <c r="Z4" s="23"/>
      <c r="AA4" s="23"/>
      <c r="AB4" s="23"/>
      <c r="AC4" s="23"/>
    </row>
    <row r="5" spans="1:29" x14ac:dyDescent="0.35">
      <c r="A5" s="1">
        <v>3</v>
      </c>
      <c r="B5" s="4">
        <v>37.5</v>
      </c>
      <c r="C5" s="5">
        <v>4</v>
      </c>
      <c r="D5" s="4">
        <v>90</v>
      </c>
      <c r="F5" s="1" t="str">
        <v>count</v>
      </c>
      <c r="G5" s="4" t="str">
        <v>16.00</v>
      </c>
      <c r="I5" s="1" t="str">
        <v>count</v>
      </c>
      <c r="J5" s="4" t="str">
        <v>40.00</v>
      </c>
      <c r="L5" s="24" t="s">
        <v>11</v>
      </c>
      <c r="M5" s="24"/>
      <c r="N5" s="24"/>
      <c r="O5" s="24"/>
      <c r="P5" s="24"/>
      <c r="Q5" s="6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</row>
    <row r="6" spans="1:29" x14ac:dyDescent="0.35">
      <c r="A6" s="1">
        <v>4</v>
      </c>
      <c r="B6" s="4">
        <v>42.5</v>
      </c>
      <c r="C6" s="5">
        <v>3</v>
      </c>
      <c r="D6" s="4">
        <v>67.5</v>
      </c>
      <c r="F6" s="1" t="str">
        <v>mean</v>
      </c>
      <c r="G6" s="4" t="str">
        <v>67.97</v>
      </c>
      <c r="I6" s="1" t="str">
        <v>mean</v>
      </c>
      <c r="J6" s="4" t="str">
        <v>69.44</v>
      </c>
      <c r="L6" s="1" cm="1" vm="11">
        <f t="array" ref="L6">_xlfn._xlws.PY(13,1)</f>
        <v>0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spans="1:29" x14ac:dyDescent="0.35">
      <c r="A7" s="1">
        <v>4</v>
      </c>
      <c r="B7" s="4">
        <v>57.5</v>
      </c>
      <c r="C7" s="5">
        <v>8</v>
      </c>
      <c r="D7" s="4">
        <v>82.5</v>
      </c>
      <c r="F7" s="1" t="str">
        <v>std</v>
      </c>
      <c r="G7" s="4" t="str">
        <v>17.71</v>
      </c>
      <c r="I7" s="1" t="str">
        <v>std</v>
      </c>
      <c r="J7" s="4" t="str">
        <v>16.16</v>
      </c>
      <c r="L7" s="1" t="s">
        <v>16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8" spans="1:29" x14ac:dyDescent="0.35">
      <c r="A8" s="1">
        <v>2</v>
      </c>
      <c r="B8" s="4">
        <v>85</v>
      </c>
      <c r="C8" s="5">
        <v>5</v>
      </c>
      <c r="D8" s="4">
        <v>87.5</v>
      </c>
      <c r="F8" s="1" t="str">
        <v>min</v>
      </c>
      <c r="G8" s="4" t="str">
        <v>37.50</v>
      </c>
      <c r="I8" s="1" t="str">
        <v>min</v>
      </c>
      <c r="J8" s="4" t="str">
        <v>42.50</v>
      </c>
      <c r="L8" s="1" t="s">
        <v>17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 spans="1:29" x14ac:dyDescent="0.35">
      <c r="A9" s="1">
        <v>2</v>
      </c>
      <c r="B9" s="4">
        <v>70</v>
      </c>
      <c r="C9" s="5">
        <v>7</v>
      </c>
      <c r="D9" s="4">
        <v>62.5</v>
      </c>
      <c r="F9" s="1" t="str">
        <v>25%</v>
      </c>
      <c r="G9" s="4" t="str">
        <v>56.88</v>
      </c>
      <c r="I9" s="1" t="str">
        <v>25%</v>
      </c>
      <c r="J9" s="4" t="str">
        <v>52.50</v>
      </c>
      <c r="L9" s="1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</row>
    <row r="10" spans="1:29" x14ac:dyDescent="0.35">
      <c r="A10" s="1">
        <v>1</v>
      </c>
      <c r="B10" s="4">
        <v>55</v>
      </c>
      <c r="C10" s="5">
        <v>7</v>
      </c>
      <c r="D10" s="4">
        <v>50</v>
      </c>
      <c r="F10" s="1" t="str">
        <v>50%</v>
      </c>
      <c r="G10" s="4" t="str">
        <v>71.25</v>
      </c>
      <c r="I10" s="1" t="str">
        <v>50%</v>
      </c>
      <c r="J10" s="4" t="str">
        <v>73.75</v>
      </c>
      <c r="L10" s="1" t="s">
        <v>19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</row>
    <row r="11" spans="1:29" x14ac:dyDescent="0.35">
      <c r="A11" s="1">
        <v>3</v>
      </c>
      <c r="B11" s="4">
        <v>72.5</v>
      </c>
      <c r="C11" s="5">
        <v>1</v>
      </c>
      <c r="D11" s="4">
        <v>50</v>
      </c>
      <c r="F11" s="1" t="str">
        <v>75%</v>
      </c>
      <c r="G11" s="4" t="str">
        <v>83.12</v>
      </c>
      <c r="I11" s="1" t="str">
        <v>75%</v>
      </c>
      <c r="J11" s="4" t="str">
        <v>83.12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</row>
    <row r="12" spans="1:29" x14ac:dyDescent="0.35">
      <c r="A12" s="1">
        <v>4</v>
      </c>
      <c r="B12" s="4">
        <v>90</v>
      </c>
      <c r="C12" s="5">
        <v>2</v>
      </c>
      <c r="D12" s="4">
        <v>42.5</v>
      </c>
      <c r="F12" s="1" t="str">
        <v>max</v>
      </c>
      <c r="G12" s="4" t="str">
        <v>90.00</v>
      </c>
      <c r="I12" s="1" t="str">
        <v>max</v>
      </c>
      <c r="J12" s="4" t="str">
        <v>92.50</v>
      </c>
      <c r="L12" s="25" t="s">
        <v>12</v>
      </c>
      <c r="M12" s="25"/>
      <c r="N12" s="25"/>
      <c r="O12" s="25"/>
      <c r="P12" s="25"/>
      <c r="Q12" s="6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</row>
    <row r="13" spans="1:29" x14ac:dyDescent="0.35">
      <c r="A13" s="1">
        <v>1</v>
      </c>
      <c r="B13" s="4">
        <v>90</v>
      </c>
      <c r="C13" s="5">
        <v>1</v>
      </c>
      <c r="D13" s="4">
        <v>85</v>
      </c>
      <c r="L13" s="9" cm="1" vm="11">
        <f t="array" ref="L13">_xlfn._xlws.PY(14,1)</f>
        <v>0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</row>
    <row r="14" spans="1:29" x14ac:dyDescent="0.35">
      <c r="A14" s="1">
        <v>4</v>
      </c>
      <c r="B14" s="4">
        <v>85</v>
      </c>
      <c r="C14" s="5">
        <v>6</v>
      </c>
      <c r="D14" s="4">
        <v>42.5</v>
      </c>
      <c r="F14" s="20" t="s">
        <v>2</v>
      </c>
      <c r="G14" s="20"/>
      <c r="H14" s="20"/>
      <c r="I14" s="20"/>
      <c r="J14" s="20"/>
      <c r="P14" s="2"/>
      <c r="Q14" s="2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</row>
    <row r="15" spans="1:29" x14ac:dyDescent="0.35">
      <c r="A15" s="1">
        <v>2</v>
      </c>
      <c r="B15" s="4">
        <v>57.5</v>
      </c>
      <c r="C15" s="5">
        <v>8</v>
      </c>
      <c r="D15" s="4">
        <v>52.5</v>
      </c>
      <c r="F15" s="9" t="e" cm="1" vm="12">
        <f t="array" ref="F15">_xlfn._xlws.PY(15,1)</f>
        <v>#VALUE!</v>
      </c>
      <c r="G15" s="1" t="e" cm="1" vm="13">
        <f t="array" ref="G15">_FV(F15,"image")</f>
        <v>#VALUE!</v>
      </c>
      <c r="I15" s="9" t="e" cm="1" vm="14">
        <f t="array" ref="I15">_xlfn._xlws.PY(16,1)</f>
        <v>#VALUE!</v>
      </c>
      <c r="J15" s="1" t="e" cm="1" vm="15">
        <f t="array" ref="J15">_FV(I15,"image")</f>
        <v>#VALUE!</v>
      </c>
      <c r="L15" s="3" t="s">
        <v>15</v>
      </c>
      <c r="O15" s="2">
        <v>0.92320000000000002</v>
      </c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</row>
    <row r="16" spans="1:29" x14ac:dyDescent="0.35">
      <c r="A16" s="1">
        <v>1</v>
      </c>
      <c r="B16" s="4">
        <v>72.5</v>
      </c>
      <c r="C16" s="5">
        <v>7</v>
      </c>
      <c r="D16" s="4">
        <v>80</v>
      </c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</row>
    <row r="17" spans="1:29" x14ac:dyDescent="0.35">
      <c r="A17" s="1">
        <v>2</v>
      </c>
      <c r="B17" s="4">
        <v>40</v>
      </c>
      <c r="C17" s="5">
        <v>3</v>
      </c>
      <c r="D17" s="4">
        <v>80</v>
      </c>
      <c r="F17" s="20" t="s">
        <v>3</v>
      </c>
      <c r="G17" s="20"/>
      <c r="H17" s="20"/>
      <c r="I17" s="20"/>
      <c r="J17" s="20"/>
      <c r="L17" s="26" t="s">
        <v>14</v>
      </c>
      <c r="M17" s="26"/>
      <c r="N17" s="26"/>
      <c r="O17" s="26"/>
      <c r="P17" s="26"/>
      <c r="Q17" s="7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 spans="1:29" x14ac:dyDescent="0.35">
      <c r="C18" s="5">
        <v>6</v>
      </c>
      <c r="D18" s="4">
        <v>72.5</v>
      </c>
      <c r="F18" s="23" t="e" cm="1" vm="16">
        <f t="array" ref="F18">_xlfn._xlws.PY(17,0)</f>
        <v>#VALUE!</v>
      </c>
      <c r="G18" s="23"/>
      <c r="H18" s="23"/>
      <c r="I18" s="23"/>
      <c r="J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</row>
    <row r="19" spans="1:29" x14ac:dyDescent="0.35">
      <c r="C19" s="5">
        <v>5</v>
      </c>
      <c r="D19" s="4">
        <v>47.5</v>
      </c>
      <c r="L19" s="27" t="s">
        <v>10</v>
      </c>
      <c r="M19" s="27"/>
      <c r="N19" s="27"/>
      <c r="O19" s="27"/>
      <c r="P19" s="27"/>
      <c r="Q19" s="6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</row>
    <row r="20" spans="1:29" x14ac:dyDescent="0.35">
      <c r="C20" s="5">
        <v>4</v>
      </c>
      <c r="D20" s="4">
        <v>75</v>
      </c>
      <c r="L20" s="9" cm="1" vm="11">
        <f t="array" ref="L20">_xlfn._xlws.PY(18,1)</f>
        <v>0</v>
      </c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 spans="1:29" x14ac:dyDescent="0.35">
      <c r="C21" s="5">
        <v>8</v>
      </c>
      <c r="D21" s="4">
        <v>47.5</v>
      </c>
      <c r="F21" s="2" t="str" cm="1">
        <f t="array" ref="F21:G25">_xlfn._xlws.PY(19,0)</f>
        <v>team</v>
      </c>
      <c r="G21" s="2" t="str">
        <v>score</v>
      </c>
      <c r="I21" s="2" t="str" cm="1">
        <f t="array" ref="I21:J29">_xlfn._xlws.PY(20,0)</f>
        <v>team</v>
      </c>
      <c r="J21" s="2" t="str">
        <v>score</v>
      </c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</row>
    <row r="22" spans="1:29" x14ac:dyDescent="0.35">
      <c r="C22" s="5">
        <v>6</v>
      </c>
      <c r="D22" s="4">
        <v>52.5</v>
      </c>
      <c r="F22" s="2">
        <v>1</v>
      </c>
      <c r="G22" s="2" t="str">
        <v>74.38</v>
      </c>
      <c r="I22" s="2">
        <v>4</v>
      </c>
      <c r="J22" s="2" t="str">
        <v>83.00</v>
      </c>
      <c r="L22" s="1" t="s">
        <v>4</v>
      </c>
      <c r="M22" s="2" t="s">
        <v>5</v>
      </c>
      <c r="N22" s="2" t="s">
        <v>6</v>
      </c>
      <c r="O22" s="2" t="s">
        <v>7</v>
      </c>
      <c r="P22" s="2"/>
      <c r="Q22" s="2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</row>
    <row r="23" spans="1:29" x14ac:dyDescent="0.35">
      <c r="C23" s="5">
        <v>8</v>
      </c>
      <c r="D23" s="4">
        <v>92.5</v>
      </c>
      <c r="F23" s="2">
        <v>4</v>
      </c>
      <c r="G23" s="2" t="str">
        <v>68.75</v>
      </c>
      <c r="I23" s="2">
        <v>3</v>
      </c>
      <c r="J23" s="2" t="str">
        <v>73.00</v>
      </c>
      <c r="M23" s="2"/>
      <c r="N23" s="2"/>
      <c r="O23" s="2"/>
      <c r="P23" s="2"/>
      <c r="Q23" s="2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</row>
    <row r="24" spans="1:29" x14ac:dyDescent="0.35">
      <c r="C24" s="5">
        <v>4</v>
      </c>
      <c r="D24" s="4">
        <v>90</v>
      </c>
      <c r="F24" s="2">
        <v>3</v>
      </c>
      <c r="G24" s="2" t="str">
        <v>65.62</v>
      </c>
      <c r="I24" s="2">
        <v>5</v>
      </c>
      <c r="J24" s="2" t="str">
        <v>72.50</v>
      </c>
      <c r="L24" s="1" t="s">
        <v>8</v>
      </c>
      <c r="M24" s="2">
        <v>25.500274000000001</v>
      </c>
      <c r="N24" s="2">
        <v>1</v>
      </c>
      <c r="O24" s="2">
        <v>9.2374999999999999E-2</v>
      </c>
      <c r="P24" s="13">
        <v>0.76239199999999996</v>
      </c>
      <c r="Q24" s="2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</row>
    <row r="25" spans="1:29" x14ac:dyDescent="0.35">
      <c r="C25" s="5">
        <v>4</v>
      </c>
      <c r="D25" s="4">
        <v>77.5</v>
      </c>
      <c r="F25" s="2">
        <v>2</v>
      </c>
      <c r="G25" s="2" t="str">
        <v>63.12</v>
      </c>
      <c r="I25" s="2">
        <v>1</v>
      </c>
      <c r="J25" s="2" t="str">
        <v>72.00</v>
      </c>
      <c r="M25" s="2"/>
      <c r="N25" s="2"/>
      <c r="O25" s="2"/>
      <c r="P25" s="2"/>
      <c r="Q25" s="2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</row>
    <row r="26" spans="1:29" x14ac:dyDescent="0.35">
      <c r="C26" s="5">
        <v>1</v>
      </c>
      <c r="D26" s="4">
        <v>50</v>
      </c>
      <c r="I26" s="2">
        <v>8</v>
      </c>
      <c r="J26" s="2" t="str">
        <v>65.50</v>
      </c>
      <c r="L26" s="1" t="s">
        <v>9</v>
      </c>
      <c r="M26" s="2">
        <v>14354.708059000001</v>
      </c>
      <c r="N26" s="2">
        <v>52</v>
      </c>
      <c r="O26" s="2" t="s">
        <v>0</v>
      </c>
      <c r="P26" s="2" t="s">
        <v>0</v>
      </c>
      <c r="Q26" s="2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</row>
    <row r="27" spans="1:29" x14ac:dyDescent="0.35">
      <c r="C27" s="5">
        <v>2</v>
      </c>
      <c r="D27" s="4">
        <v>62.5</v>
      </c>
      <c r="I27" s="2">
        <v>7</v>
      </c>
      <c r="J27" s="2" t="str">
        <v>64.50</v>
      </c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</row>
    <row r="28" spans="1:29" x14ac:dyDescent="0.35">
      <c r="C28" s="5">
        <v>7</v>
      </c>
      <c r="D28" s="4">
        <v>77.5</v>
      </c>
      <c r="I28" s="2">
        <v>2</v>
      </c>
      <c r="J28" s="2" t="str">
        <v>63.00</v>
      </c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</row>
    <row r="29" spans="1:29" x14ac:dyDescent="0.35">
      <c r="C29" s="5">
        <v>6</v>
      </c>
      <c r="D29" s="4">
        <v>65</v>
      </c>
      <c r="I29" s="2">
        <v>6</v>
      </c>
      <c r="J29" s="2" t="str">
        <v>62.00</v>
      </c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</row>
    <row r="30" spans="1:29" x14ac:dyDescent="0.35">
      <c r="C30" s="5">
        <v>2</v>
      </c>
      <c r="D30" s="4">
        <v>45</v>
      </c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</row>
    <row r="31" spans="1:29" x14ac:dyDescent="0.35">
      <c r="C31" s="5">
        <v>2</v>
      </c>
      <c r="D31" s="4">
        <v>80</v>
      </c>
      <c r="F31" s="19" t="s">
        <v>23</v>
      </c>
      <c r="G31" s="19"/>
      <c r="H31" s="19"/>
      <c r="I31" s="19"/>
      <c r="J31" s="19"/>
      <c r="K31" s="19"/>
      <c r="L31" s="19"/>
      <c r="M31" s="19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</row>
    <row r="32" spans="1:29" x14ac:dyDescent="0.35">
      <c r="C32" s="5">
        <v>5</v>
      </c>
      <c r="D32" s="4">
        <v>87.5</v>
      </c>
      <c r="F32" s="1" t="s">
        <v>79</v>
      </c>
      <c r="I32" s="2"/>
      <c r="J32" s="2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</row>
    <row r="33" spans="3:13" x14ac:dyDescent="0.35">
      <c r="C33" s="5">
        <v>3</v>
      </c>
      <c r="D33" s="4">
        <v>70</v>
      </c>
      <c r="F33" s="11" t="s">
        <v>80</v>
      </c>
      <c r="G33" s="12"/>
      <c r="H33" s="12"/>
      <c r="I33" s="12"/>
      <c r="J33" s="12"/>
      <c r="K33" s="12"/>
      <c r="L33" s="12"/>
      <c r="M33" s="12"/>
    </row>
    <row r="34" spans="3:13" x14ac:dyDescent="0.35">
      <c r="C34" s="5">
        <v>1</v>
      </c>
      <c r="D34" s="4">
        <v>90</v>
      </c>
      <c r="F34" s="1" t="s">
        <v>22</v>
      </c>
    </row>
    <row r="35" spans="3:13" ht="14.15" customHeight="1" x14ac:dyDescent="0.35">
      <c r="C35" s="5">
        <v>8</v>
      </c>
      <c r="D35" s="4">
        <v>52.5</v>
      </c>
      <c r="F35" s="28" t="s">
        <v>81</v>
      </c>
      <c r="G35" s="28"/>
      <c r="H35" s="28"/>
      <c r="I35" s="28"/>
      <c r="J35" s="28"/>
      <c r="K35" s="28"/>
      <c r="L35" s="28"/>
      <c r="M35" s="28"/>
    </row>
    <row r="36" spans="3:13" x14ac:dyDescent="0.35">
      <c r="C36" s="5">
        <v>7</v>
      </c>
      <c r="D36" s="4">
        <v>52.5</v>
      </c>
      <c r="F36" s="28"/>
      <c r="G36" s="28"/>
      <c r="H36" s="28"/>
      <c r="I36" s="28"/>
      <c r="J36" s="28"/>
      <c r="K36" s="28"/>
      <c r="L36" s="28"/>
      <c r="M36" s="28"/>
    </row>
    <row r="37" spans="3:13" x14ac:dyDescent="0.35">
      <c r="C37" s="5">
        <v>5</v>
      </c>
      <c r="D37" s="4">
        <v>87.5</v>
      </c>
      <c r="F37" s="28"/>
      <c r="G37" s="28"/>
      <c r="H37" s="28"/>
      <c r="I37" s="28"/>
      <c r="J37" s="28"/>
      <c r="K37" s="28"/>
      <c r="L37" s="28"/>
      <c r="M37" s="28"/>
    </row>
    <row r="38" spans="3:13" x14ac:dyDescent="0.35">
      <c r="C38" s="5">
        <v>6</v>
      </c>
      <c r="D38" s="4">
        <v>77.5</v>
      </c>
      <c r="F38" s="28"/>
      <c r="G38" s="28"/>
      <c r="H38" s="28"/>
      <c r="I38" s="28"/>
      <c r="J38" s="28"/>
      <c r="K38" s="28"/>
      <c r="L38" s="28"/>
      <c r="M38" s="28"/>
    </row>
    <row r="39" spans="3:13" x14ac:dyDescent="0.35">
      <c r="C39" s="5">
        <v>2</v>
      </c>
      <c r="D39" s="4">
        <v>85</v>
      </c>
      <c r="F39" s="28"/>
      <c r="G39" s="28"/>
      <c r="H39" s="28"/>
      <c r="I39" s="28"/>
      <c r="J39" s="28"/>
      <c r="K39" s="28"/>
      <c r="L39" s="28"/>
      <c r="M39" s="28"/>
    </row>
    <row r="40" spans="3:13" x14ac:dyDescent="0.35">
      <c r="C40" s="5">
        <v>3</v>
      </c>
      <c r="D40" s="2">
        <v>77.5</v>
      </c>
    </row>
    <row r="41" spans="3:13" x14ac:dyDescent="0.35">
      <c r="C41" s="5">
        <v>5</v>
      </c>
      <c r="D41" s="2">
        <v>52.5</v>
      </c>
    </row>
  </sheetData>
  <sortState xmlns:xlrd2="http://schemas.microsoft.com/office/spreadsheetml/2017/richdata2" ref="B2:B17">
    <sortCondition ref="B2:B17"/>
  </sortState>
  <mergeCells count="14">
    <mergeCell ref="F35:M39"/>
    <mergeCell ref="F1:J1"/>
    <mergeCell ref="F14:J14"/>
    <mergeCell ref="F17:J17"/>
    <mergeCell ref="L2:P2"/>
    <mergeCell ref="L12:P12"/>
    <mergeCell ref="L5:P5"/>
    <mergeCell ref="L17:P17"/>
    <mergeCell ref="S4:AC32"/>
    <mergeCell ref="F31:M31"/>
    <mergeCell ref="I2:J2"/>
    <mergeCell ref="F2:G2"/>
    <mergeCell ref="F18:J18"/>
    <mergeCell ref="L19:P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CC255-A0B4-4028-B5AE-9B5FF423290B}">
  <dimension ref="A1:AA30"/>
  <sheetViews>
    <sheetView workbookViewId="0">
      <selection activeCell="J8" sqref="J8"/>
    </sheetView>
  </sheetViews>
  <sheetFormatPr defaultRowHeight="14.15" x14ac:dyDescent="0.35"/>
  <cols>
    <col min="1" max="16384" width="9.23046875" style="1"/>
  </cols>
  <sheetData>
    <row r="1" spans="1:27" x14ac:dyDescent="0.35">
      <c r="A1" s="1" t="s">
        <v>75</v>
      </c>
      <c r="B1" s="1" t="s">
        <v>74</v>
      </c>
      <c r="C1" s="1" t="s">
        <v>73</v>
      </c>
      <c r="D1" s="1" t="s">
        <v>72</v>
      </c>
      <c r="E1" s="1" t="s">
        <v>71</v>
      </c>
      <c r="F1" s="1" t="s">
        <v>70</v>
      </c>
      <c r="G1" s="1" t="s">
        <v>69</v>
      </c>
    </row>
    <row r="2" spans="1:27" x14ac:dyDescent="0.35">
      <c r="A2" s="1" t="s">
        <v>58</v>
      </c>
      <c r="B2" s="1" t="s">
        <v>66</v>
      </c>
      <c r="C2" s="1" t="s">
        <v>57</v>
      </c>
      <c r="D2" s="15">
        <v>45383</v>
      </c>
      <c r="E2" s="1">
        <v>0</v>
      </c>
      <c r="F2" s="1" t="s">
        <v>51</v>
      </c>
      <c r="G2" s="1" t="s">
        <v>50</v>
      </c>
      <c r="I2" s="9" t="s">
        <v>22</v>
      </c>
      <c r="N2" s="16"/>
      <c r="O2" s="16"/>
      <c r="P2" s="29" t="e" vm="17">
        <f>J4</f>
        <v>#VALUE!</v>
      </c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spans="1:27" x14ac:dyDescent="0.35">
      <c r="A3" s="1" t="s">
        <v>66</v>
      </c>
      <c r="B3" s="1" t="s">
        <v>65</v>
      </c>
      <c r="C3" s="1" t="s">
        <v>63</v>
      </c>
      <c r="D3" s="15">
        <v>45384</v>
      </c>
      <c r="E3" s="1">
        <v>30</v>
      </c>
      <c r="F3" s="1" t="s">
        <v>56</v>
      </c>
      <c r="G3" s="1" t="s">
        <v>62</v>
      </c>
      <c r="N3" s="16"/>
      <c r="O3" s="16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spans="1:27" x14ac:dyDescent="0.35">
      <c r="A4" s="1" t="s">
        <v>65</v>
      </c>
      <c r="B4" s="1" t="s">
        <v>58</v>
      </c>
      <c r="C4" s="1" t="s">
        <v>52</v>
      </c>
      <c r="D4" s="15">
        <v>45385</v>
      </c>
      <c r="E4" s="1">
        <v>0</v>
      </c>
      <c r="F4" s="1" t="s">
        <v>60</v>
      </c>
      <c r="G4" s="1" t="s">
        <v>50</v>
      </c>
      <c r="I4" s="9" t="s">
        <v>22</v>
      </c>
      <c r="J4" s="1" t="e" cm="1" vm="1">
        <f t="array" ref="J4">_FV(I4,"image")</f>
        <v>#VALUE!</v>
      </c>
      <c r="N4" s="16"/>
      <c r="O4" s="16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  <row r="5" spans="1:27" x14ac:dyDescent="0.35">
      <c r="A5" s="1" t="s">
        <v>58</v>
      </c>
      <c r="B5" s="1" t="s">
        <v>53</v>
      </c>
      <c r="C5" s="1" t="s">
        <v>57</v>
      </c>
      <c r="D5" s="15">
        <v>45386</v>
      </c>
      <c r="E5" s="1">
        <v>0</v>
      </c>
      <c r="F5" s="1" t="s">
        <v>51</v>
      </c>
      <c r="G5" s="1" t="s">
        <v>55</v>
      </c>
      <c r="N5" s="16"/>
      <c r="O5" s="16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spans="1:27" x14ac:dyDescent="0.35">
      <c r="A6" s="1" t="s">
        <v>53</v>
      </c>
      <c r="B6" s="1" t="s">
        <v>59</v>
      </c>
      <c r="C6" s="1" t="s">
        <v>52</v>
      </c>
      <c r="D6" s="15">
        <v>45387</v>
      </c>
      <c r="E6" s="1">
        <v>0</v>
      </c>
      <c r="F6" s="1" t="s">
        <v>60</v>
      </c>
      <c r="G6" s="1" t="s">
        <v>50</v>
      </c>
      <c r="N6" s="16"/>
      <c r="O6" s="16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  <row r="7" spans="1:27" x14ac:dyDescent="0.35">
      <c r="A7" s="1" t="s">
        <v>59</v>
      </c>
      <c r="B7" s="1" t="s">
        <v>53</v>
      </c>
      <c r="C7" s="1" t="s">
        <v>63</v>
      </c>
      <c r="D7" s="15">
        <v>45388</v>
      </c>
      <c r="E7" s="1">
        <v>45</v>
      </c>
      <c r="F7" s="1" t="s">
        <v>56</v>
      </c>
      <c r="G7" s="1" t="s">
        <v>62</v>
      </c>
      <c r="N7" s="16"/>
      <c r="O7" s="16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spans="1:27" x14ac:dyDescent="0.35">
      <c r="A8" s="1" t="s">
        <v>68</v>
      </c>
      <c r="B8" s="1" t="s">
        <v>64</v>
      </c>
      <c r="C8" s="1" t="s">
        <v>57</v>
      </c>
      <c r="D8" s="15">
        <v>45389</v>
      </c>
      <c r="E8" s="1">
        <v>0</v>
      </c>
      <c r="F8" s="1" t="s">
        <v>51</v>
      </c>
      <c r="G8" s="1" t="s">
        <v>50</v>
      </c>
      <c r="N8" s="16"/>
      <c r="O8" s="16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</row>
    <row r="9" spans="1:27" x14ac:dyDescent="0.35">
      <c r="A9" s="1" t="s">
        <v>64</v>
      </c>
      <c r="B9" s="1" t="s">
        <v>54</v>
      </c>
      <c r="C9" s="1" t="s">
        <v>63</v>
      </c>
      <c r="D9" s="15">
        <v>45390</v>
      </c>
      <c r="E9" s="1">
        <v>30</v>
      </c>
      <c r="F9" s="1" t="s">
        <v>56</v>
      </c>
      <c r="G9" s="1" t="s">
        <v>62</v>
      </c>
      <c r="N9" s="16"/>
      <c r="O9" s="16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</row>
    <row r="10" spans="1:27" x14ac:dyDescent="0.35">
      <c r="A10" s="1" t="s">
        <v>54</v>
      </c>
      <c r="B10" s="1" t="s">
        <v>67</v>
      </c>
      <c r="C10" s="1" t="s">
        <v>57</v>
      </c>
      <c r="D10" s="15">
        <v>45391</v>
      </c>
      <c r="E10" s="1">
        <v>0</v>
      </c>
      <c r="F10" s="1" t="s">
        <v>60</v>
      </c>
      <c r="G10" s="1" t="s">
        <v>50</v>
      </c>
      <c r="N10" s="16"/>
      <c r="O10" s="16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 spans="1:27" x14ac:dyDescent="0.35">
      <c r="A11" s="1" t="s">
        <v>67</v>
      </c>
      <c r="B11" s="1" t="s">
        <v>58</v>
      </c>
      <c r="C11" s="1" t="s">
        <v>52</v>
      </c>
      <c r="D11" s="15">
        <v>45392</v>
      </c>
      <c r="E11" s="1">
        <v>0</v>
      </c>
      <c r="F11" s="1" t="s">
        <v>51</v>
      </c>
      <c r="G11" s="1" t="s">
        <v>55</v>
      </c>
      <c r="N11" s="16"/>
      <c r="O11" s="16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 spans="1:27" x14ac:dyDescent="0.35">
      <c r="A12" s="1" t="s">
        <v>61</v>
      </c>
      <c r="B12" s="1" t="s">
        <v>65</v>
      </c>
      <c r="C12" s="1" t="s">
        <v>57</v>
      </c>
      <c r="D12" s="15">
        <v>45393</v>
      </c>
      <c r="E12" s="1">
        <v>0</v>
      </c>
      <c r="F12" s="1" t="s">
        <v>60</v>
      </c>
      <c r="G12" s="1" t="s">
        <v>50</v>
      </c>
      <c r="N12" s="16"/>
      <c r="O12" s="16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</row>
    <row r="13" spans="1:27" x14ac:dyDescent="0.35">
      <c r="A13" s="1" t="s">
        <v>66</v>
      </c>
      <c r="B13" s="1" t="s">
        <v>53</v>
      </c>
      <c r="C13" s="1" t="s">
        <v>63</v>
      </c>
      <c r="D13" s="15">
        <v>45394</v>
      </c>
      <c r="E13" s="1">
        <v>30</v>
      </c>
      <c r="F13" s="1" t="s">
        <v>56</v>
      </c>
      <c r="G13" s="1" t="s">
        <v>62</v>
      </c>
      <c r="I13" s="19" t="s">
        <v>23</v>
      </c>
      <c r="J13" s="19"/>
      <c r="K13" s="19"/>
      <c r="L13" s="19"/>
      <c r="M13" s="19"/>
      <c r="N13" s="19"/>
      <c r="O13" s="1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</row>
    <row r="14" spans="1:27" x14ac:dyDescent="0.35">
      <c r="A14" s="1" t="s">
        <v>65</v>
      </c>
      <c r="B14" s="1" t="s">
        <v>59</v>
      </c>
      <c r="C14" s="1" t="s">
        <v>52</v>
      </c>
      <c r="D14" s="15">
        <v>45395</v>
      </c>
      <c r="E14" s="1">
        <v>0</v>
      </c>
      <c r="F14" s="1" t="s">
        <v>51</v>
      </c>
      <c r="G14" s="1" t="s">
        <v>50</v>
      </c>
      <c r="I14" s="1" t="s">
        <v>76</v>
      </c>
      <c r="L14" s="2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 spans="1:27" x14ac:dyDescent="0.35">
      <c r="A15" s="1" t="s">
        <v>53</v>
      </c>
      <c r="B15" s="1" t="s">
        <v>61</v>
      </c>
      <c r="C15" s="1" t="s">
        <v>57</v>
      </c>
      <c r="D15" s="15">
        <v>45396</v>
      </c>
      <c r="E15" s="1">
        <v>0</v>
      </c>
      <c r="F15" s="1" t="s">
        <v>60</v>
      </c>
      <c r="G15" s="1" t="s">
        <v>55</v>
      </c>
      <c r="I15" s="17" t="s">
        <v>85</v>
      </c>
      <c r="J15" s="14" t="s">
        <v>22</v>
      </c>
      <c r="K15" s="14"/>
      <c r="L15" s="14"/>
      <c r="M15" s="9" t="s">
        <v>22</v>
      </c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27" x14ac:dyDescent="0.35">
      <c r="A16" s="1" t="s">
        <v>59</v>
      </c>
      <c r="B16" s="1" t="s">
        <v>64</v>
      </c>
      <c r="C16" s="1" t="s">
        <v>52</v>
      </c>
      <c r="D16" s="15">
        <v>45397</v>
      </c>
      <c r="E16" s="1">
        <v>0</v>
      </c>
      <c r="F16" s="1" t="s">
        <v>56</v>
      </c>
      <c r="G16" s="1" t="s">
        <v>50</v>
      </c>
      <c r="I16" s="17" t="s">
        <v>87</v>
      </c>
      <c r="J16" s="14" t="s">
        <v>22</v>
      </c>
      <c r="K16" s="14"/>
      <c r="L16" s="14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r="17" spans="1:27" x14ac:dyDescent="0.35">
      <c r="A17" s="1" t="s">
        <v>68</v>
      </c>
      <c r="B17" s="1" t="s">
        <v>54</v>
      </c>
      <c r="C17" s="1" t="s">
        <v>63</v>
      </c>
      <c r="D17" s="15">
        <v>45398</v>
      </c>
      <c r="E17" s="1">
        <v>45</v>
      </c>
      <c r="F17" s="1" t="s">
        <v>51</v>
      </c>
      <c r="G17" s="1" t="s">
        <v>62</v>
      </c>
      <c r="I17" s="17" t="s">
        <v>89</v>
      </c>
      <c r="J17" s="14" t="s">
        <v>22</v>
      </c>
      <c r="K17" s="14"/>
      <c r="L17" s="14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8" spans="1:27" x14ac:dyDescent="0.35">
      <c r="A18" s="1" t="s">
        <v>64</v>
      </c>
      <c r="B18" s="1" t="s">
        <v>67</v>
      </c>
      <c r="C18" s="1" t="s">
        <v>57</v>
      </c>
      <c r="D18" s="15">
        <v>45399</v>
      </c>
      <c r="E18" s="1">
        <v>0</v>
      </c>
      <c r="F18" s="1" t="s">
        <v>60</v>
      </c>
      <c r="G18" s="1" t="s">
        <v>50</v>
      </c>
      <c r="I18" s="17" t="s">
        <v>90</v>
      </c>
      <c r="J18" s="14" t="s">
        <v>22</v>
      </c>
      <c r="K18" s="14"/>
      <c r="L18" s="14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</row>
    <row r="19" spans="1:27" x14ac:dyDescent="0.35">
      <c r="A19" s="1" t="s">
        <v>54</v>
      </c>
      <c r="B19" s="1" t="s">
        <v>58</v>
      </c>
      <c r="C19" s="1" t="s">
        <v>63</v>
      </c>
      <c r="D19" s="15">
        <v>45400</v>
      </c>
      <c r="E19" s="1">
        <v>30</v>
      </c>
      <c r="F19" s="1" t="s">
        <v>56</v>
      </c>
      <c r="G19" s="1" t="s">
        <v>62</v>
      </c>
      <c r="I19" s="17" t="s">
        <v>92</v>
      </c>
      <c r="J19" s="14" t="s">
        <v>22</v>
      </c>
      <c r="K19" s="14"/>
      <c r="L19" s="14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 spans="1:27" x14ac:dyDescent="0.35">
      <c r="A20" s="1" t="s">
        <v>67</v>
      </c>
      <c r="B20" s="1" t="s">
        <v>61</v>
      </c>
      <c r="C20" s="1" t="s">
        <v>57</v>
      </c>
      <c r="D20" s="15">
        <v>45401</v>
      </c>
      <c r="E20" s="1">
        <v>0</v>
      </c>
      <c r="F20" s="1" t="s">
        <v>51</v>
      </c>
      <c r="G20" s="1" t="s">
        <v>50</v>
      </c>
      <c r="I20" s="14"/>
      <c r="J20" s="14"/>
      <c r="K20" s="14"/>
      <c r="L20" s="14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</row>
    <row r="21" spans="1:27" x14ac:dyDescent="0.35">
      <c r="A21" s="1" t="s">
        <v>58</v>
      </c>
      <c r="B21" s="1" t="s">
        <v>67</v>
      </c>
      <c r="C21" s="1" t="s">
        <v>52</v>
      </c>
      <c r="D21" s="15">
        <v>45402</v>
      </c>
      <c r="E21" s="1">
        <v>0</v>
      </c>
      <c r="F21" s="1" t="s">
        <v>60</v>
      </c>
      <c r="G21" s="1" t="s">
        <v>55</v>
      </c>
      <c r="I21" s="14" t="s">
        <v>77</v>
      </c>
      <c r="J21" s="14"/>
      <c r="K21" s="14"/>
      <c r="L21" s="14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spans="1:27" x14ac:dyDescent="0.35">
      <c r="A22" s="1" t="s">
        <v>66</v>
      </c>
      <c r="B22" s="1" t="s">
        <v>54</v>
      </c>
      <c r="C22" s="1" t="s">
        <v>57</v>
      </c>
      <c r="D22" s="15">
        <v>45403</v>
      </c>
      <c r="E22" s="1">
        <v>0</v>
      </c>
      <c r="F22" s="1" t="s">
        <v>56</v>
      </c>
      <c r="G22" s="1" t="s">
        <v>50</v>
      </c>
      <c r="I22" s="17" t="s">
        <v>84</v>
      </c>
      <c r="J22" s="14" t="s">
        <v>22</v>
      </c>
      <c r="K22" s="14"/>
      <c r="L22" s="14"/>
      <c r="M22" s="9" t="s">
        <v>22</v>
      </c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r="23" spans="1:27" x14ac:dyDescent="0.35">
      <c r="A23" s="1" t="s">
        <v>65</v>
      </c>
      <c r="B23" s="1" t="s">
        <v>64</v>
      </c>
      <c r="C23" s="1" t="s">
        <v>63</v>
      </c>
      <c r="D23" s="15">
        <v>45404</v>
      </c>
      <c r="E23" s="1">
        <v>30</v>
      </c>
      <c r="F23" s="1" t="s">
        <v>51</v>
      </c>
      <c r="G23" s="1" t="s">
        <v>62</v>
      </c>
      <c r="I23" s="17" t="s">
        <v>87</v>
      </c>
      <c r="J23" s="14" t="s">
        <v>22</v>
      </c>
      <c r="K23" s="14"/>
      <c r="L23" s="14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r="24" spans="1:27" x14ac:dyDescent="0.35">
      <c r="A24" s="1" t="s">
        <v>53</v>
      </c>
      <c r="B24" s="1" t="s">
        <v>61</v>
      </c>
      <c r="C24" s="1" t="s">
        <v>52</v>
      </c>
      <c r="D24" s="15">
        <v>45405</v>
      </c>
      <c r="E24" s="1">
        <v>0</v>
      </c>
      <c r="F24" s="1" t="s">
        <v>60</v>
      </c>
      <c r="G24" s="1" t="s">
        <v>50</v>
      </c>
      <c r="I24" s="17" t="s">
        <v>90</v>
      </c>
      <c r="J24" s="14" t="s">
        <v>22</v>
      </c>
      <c r="K24" s="14"/>
      <c r="L24" s="14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 spans="1:27" x14ac:dyDescent="0.35">
      <c r="A25" s="1" t="s">
        <v>59</v>
      </c>
      <c r="B25" s="1" t="s">
        <v>58</v>
      </c>
      <c r="C25" s="1" t="s">
        <v>57</v>
      </c>
      <c r="D25" s="15">
        <v>45406</v>
      </c>
      <c r="E25" s="1">
        <v>0</v>
      </c>
      <c r="F25" s="1" t="s">
        <v>56</v>
      </c>
      <c r="G25" s="1" t="s">
        <v>55</v>
      </c>
      <c r="I25" s="17" t="s">
        <v>96</v>
      </c>
      <c r="J25" s="14" t="s">
        <v>22</v>
      </c>
      <c r="K25" s="14"/>
      <c r="L25" s="14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spans="1:27" x14ac:dyDescent="0.35">
      <c r="A26" s="1" t="s">
        <v>54</v>
      </c>
      <c r="B26" s="1" t="s">
        <v>53</v>
      </c>
      <c r="C26" s="1" t="s">
        <v>52</v>
      </c>
      <c r="D26" s="15">
        <v>45407</v>
      </c>
      <c r="E26" s="1">
        <v>0</v>
      </c>
      <c r="F26" s="1" t="s">
        <v>51</v>
      </c>
      <c r="G26" s="1" t="s">
        <v>50</v>
      </c>
      <c r="I26" s="17" t="s">
        <v>92</v>
      </c>
      <c r="J26" s="14" t="s">
        <v>22</v>
      </c>
      <c r="K26" s="14"/>
      <c r="L26" s="14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  <row r="28" spans="1:27" x14ac:dyDescent="0.35">
      <c r="I28" s="1" t="s">
        <v>78</v>
      </c>
    </row>
    <row r="29" spans="1:27" x14ac:dyDescent="0.35">
      <c r="I29" s="18" t="s">
        <v>22</v>
      </c>
    </row>
    <row r="30" spans="1:27" x14ac:dyDescent="0.35">
      <c r="I30" s="18" t="s">
        <v>22</v>
      </c>
      <c r="M30" s="9" t="s">
        <v>22</v>
      </c>
    </row>
  </sheetData>
  <mergeCells count="2">
    <mergeCell ref="P2:AA26"/>
    <mergeCell ref="I13:O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F6F3E-B282-4E46-BC59-BEF40C75A0D3}">
  <dimension ref="A1:AA30"/>
  <sheetViews>
    <sheetView workbookViewId="0"/>
  </sheetViews>
  <sheetFormatPr defaultRowHeight="14.15" x14ac:dyDescent="0.35"/>
  <cols>
    <col min="1" max="16384" width="9.23046875" style="1"/>
  </cols>
  <sheetData>
    <row r="1" spans="1:27" x14ac:dyDescent="0.35">
      <c r="A1" s="1" t="s">
        <v>75</v>
      </c>
      <c r="B1" s="1" t="s">
        <v>74</v>
      </c>
      <c r="C1" s="1" t="s">
        <v>73</v>
      </c>
      <c r="D1" s="1" t="s">
        <v>72</v>
      </c>
      <c r="E1" s="1" t="s">
        <v>71</v>
      </c>
      <c r="F1" s="1" t="s">
        <v>70</v>
      </c>
      <c r="G1" s="1" t="s">
        <v>69</v>
      </c>
    </row>
    <row r="2" spans="1:27" x14ac:dyDescent="0.35">
      <c r="A2" s="1" t="s">
        <v>58</v>
      </c>
      <c r="B2" s="1" t="s">
        <v>66</v>
      </c>
      <c r="C2" s="1" t="s">
        <v>57</v>
      </c>
      <c r="D2" s="15">
        <v>45383</v>
      </c>
      <c r="E2" s="1">
        <v>0</v>
      </c>
      <c r="F2" s="1" t="s">
        <v>51</v>
      </c>
      <c r="G2" s="1" t="s">
        <v>50</v>
      </c>
      <c r="I2" s="9" t="e" cm="1" vm="18">
        <f t="array" ref="I2">_xlfn._xlws.PY(21,1,A1:G26)</f>
        <v>#VALUE!</v>
      </c>
      <c r="N2" s="16"/>
      <c r="O2" s="16"/>
      <c r="P2" s="29" t="e" vm="19">
        <f>J4</f>
        <v>#VALUE!</v>
      </c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spans="1:27" x14ac:dyDescent="0.35">
      <c r="A3" s="1" t="s">
        <v>66</v>
      </c>
      <c r="B3" s="1" t="s">
        <v>65</v>
      </c>
      <c r="C3" s="1" t="s">
        <v>63</v>
      </c>
      <c r="D3" s="15">
        <v>45384</v>
      </c>
      <c r="E3" s="1">
        <v>30</v>
      </c>
      <c r="F3" s="1" t="s">
        <v>56</v>
      </c>
      <c r="G3" s="1" t="s">
        <v>62</v>
      </c>
      <c r="N3" s="16"/>
      <c r="O3" s="16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spans="1:27" x14ac:dyDescent="0.35">
      <c r="A4" s="1" t="s">
        <v>65</v>
      </c>
      <c r="B4" s="1" t="s">
        <v>58</v>
      </c>
      <c r="C4" s="1" t="s">
        <v>52</v>
      </c>
      <c r="D4" s="15">
        <v>45385</v>
      </c>
      <c r="E4" s="1">
        <v>0</v>
      </c>
      <c r="F4" s="1" t="s">
        <v>60</v>
      </c>
      <c r="G4" s="1" t="s">
        <v>50</v>
      </c>
      <c r="I4" s="9" t="e" cm="1" vm="20">
        <f t="array" ref="I4">_xlfn._xlws.PY(22,1)</f>
        <v>#VALUE!</v>
      </c>
      <c r="J4" s="1" t="e" cm="1" vm="21">
        <f t="array" ref="J4">_FV(I4,"image")</f>
        <v>#VALUE!</v>
      </c>
      <c r="N4" s="16"/>
      <c r="O4" s="16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  <row r="5" spans="1:27" x14ac:dyDescent="0.35">
      <c r="A5" s="1" t="s">
        <v>58</v>
      </c>
      <c r="B5" s="1" t="s">
        <v>53</v>
      </c>
      <c r="C5" s="1" t="s">
        <v>57</v>
      </c>
      <c r="D5" s="15">
        <v>45386</v>
      </c>
      <c r="E5" s="1">
        <v>0</v>
      </c>
      <c r="F5" s="1" t="s">
        <v>51</v>
      </c>
      <c r="G5" s="1" t="s">
        <v>55</v>
      </c>
      <c r="N5" s="16"/>
      <c r="O5" s="16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spans="1:27" x14ac:dyDescent="0.35">
      <c r="A6" s="1" t="s">
        <v>53</v>
      </c>
      <c r="B6" s="1" t="s">
        <v>59</v>
      </c>
      <c r="C6" s="1" t="s">
        <v>52</v>
      </c>
      <c r="D6" s="15">
        <v>45387</v>
      </c>
      <c r="E6" s="1">
        <v>0</v>
      </c>
      <c r="F6" s="1" t="s">
        <v>60</v>
      </c>
      <c r="G6" s="1" t="s">
        <v>50</v>
      </c>
      <c r="N6" s="16"/>
      <c r="O6" s="16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  <row r="7" spans="1:27" x14ac:dyDescent="0.35">
      <c r="A7" s="1" t="s">
        <v>59</v>
      </c>
      <c r="B7" s="1" t="s">
        <v>53</v>
      </c>
      <c r="C7" s="1" t="s">
        <v>63</v>
      </c>
      <c r="D7" s="15">
        <v>45388</v>
      </c>
      <c r="E7" s="1">
        <v>45</v>
      </c>
      <c r="F7" s="1" t="s">
        <v>56</v>
      </c>
      <c r="G7" s="1" t="s">
        <v>62</v>
      </c>
      <c r="N7" s="16"/>
      <c r="O7" s="16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spans="1:27" x14ac:dyDescent="0.35">
      <c r="A8" s="1" t="s">
        <v>68</v>
      </c>
      <c r="B8" s="1" t="s">
        <v>64</v>
      </c>
      <c r="C8" s="1" t="s">
        <v>57</v>
      </c>
      <c r="D8" s="15">
        <v>45389</v>
      </c>
      <c r="E8" s="1">
        <v>0</v>
      </c>
      <c r="F8" s="1" t="s">
        <v>51</v>
      </c>
      <c r="G8" s="1" t="s">
        <v>50</v>
      </c>
      <c r="N8" s="16"/>
      <c r="O8" s="16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</row>
    <row r="9" spans="1:27" x14ac:dyDescent="0.35">
      <c r="A9" s="1" t="s">
        <v>64</v>
      </c>
      <c r="B9" s="1" t="s">
        <v>54</v>
      </c>
      <c r="C9" s="1" t="s">
        <v>63</v>
      </c>
      <c r="D9" s="15">
        <v>45390</v>
      </c>
      <c r="E9" s="1">
        <v>30</v>
      </c>
      <c r="F9" s="1" t="s">
        <v>56</v>
      </c>
      <c r="G9" s="1" t="s">
        <v>62</v>
      </c>
      <c r="N9" s="16"/>
      <c r="O9" s="16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</row>
    <row r="10" spans="1:27" x14ac:dyDescent="0.35">
      <c r="A10" s="1" t="s">
        <v>54</v>
      </c>
      <c r="B10" s="1" t="s">
        <v>67</v>
      </c>
      <c r="C10" s="1" t="s">
        <v>57</v>
      </c>
      <c r="D10" s="15">
        <v>45391</v>
      </c>
      <c r="E10" s="1">
        <v>0</v>
      </c>
      <c r="F10" s="1" t="s">
        <v>60</v>
      </c>
      <c r="G10" s="1" t="s">
        <v>50</v>
      </c>
      <c r="N10" s="16"/>
      <c r="O10" s="16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 spans="1:27" x14ac:dyDescent="0.35">
      <c r="A11" s="1" t="s">
        <v>67</v>
      </c>
      <c r="B11" s="1" t="s">
        <v>58</v>
      </c>
      <c r="C11" s="1" t="s">
        <v>52</v>
      </c>
      <c r="D11" s="15">
        <v>45392</v>
      </c>
      <c r="E11" s="1">
        <v>0</v>
      </c>
      <c r="F11" s="1" t="s">
        <v>51</v>
      </c>
      <c r="G11" s="1" t="s">
        <v>55</v>
      </c>
      <c r="N11" s="16"/>
      <c r="O11" s="16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 spans="1:27" x14ac:dyDescent="0.35">
      <c r="A12" s="1" t="s">
        <v>61</v>
      </c>
      <c r="B12" s="1" t="s">
        <v>65</v>
      </c>
      <c r="C12" s="1" t="s">
        <v>57</v>
      </c>
      <c r="D12" s="15">
        <v>45393</v>
      </c>
      <c r="E12" s="1">
        <v>0</v>
      </c>
      <c r="F12" s="1" t="s">
        <v>60</v>
      </c>
      <c r="G12" s="1" t="s">
        <v>50</v>
      </c>
      <c r="N12" s="16"/>
      <c r="O12" s="16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</row>
    <row r="13" spans="1:27" x14ac:dyDescent="0.35">
      <c r="A13" s="1" t="s">
        <v>66</v>
      </c>
      <c r="B13" s="1" t="s">
        <v>53</v>
      </c>
      <c r="C13" s="1" t="s">
        <v>63</v>
      </c>
      <c r="D13" s="15">
        <v>45394</v>
      </c>
      <c r="E13" s="1">
        <v>30</v>
      </c>
      <c r="F13" s="1" t="s">
        <v>56</v>
      </c>
      <c r="G13" s="1" t="s">
        <v>62</v>
      </c>
      <c r="I13" s="19" t="s">
        <v>23</v>
      </c>
      <c r="J13" s="19"/>
      <c r="K13" s="19"/>
      <c r="L13" s="19"/>
      <c r="M13" s="19"/>
      <c r="N13" s="19"/>
      <c r="O13" s="1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</row>
    <row r="14" spans="1:27" x14ac:dyDescent="0.35">
      <c r="A14" s="1" t="s">
        <v>65</v>
      </c>
      <c r="B14" s="1" t="s">
        <v>59</v>
      </c>
      <c r="C14" s="1" t="s">
        <v>52</v>
      </c>
      <c r="D14" s="15">
        <v>45395</v>
      </c>
      <c r="E14" s="1">
        <v>0</v>
      </c>
      <c r="F14" s="1" t="s">
        <v>51</v>
      </c>
      <c r="G14" s="1" t="s">
        <v>50</v>
      </c>
      <c r="I14" s="1" t="s">
        <v>76</v>
      </c>
      <c r="L14" s="2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 spans="1:27" x14ac:dyDescent="0.35">
      <c r="A15" s="1" t="s">
        <v>53</v>
      </c>
      <c r="B15" s="1" t="s">
        <v>61</v>
      </c>
      <c r="C15" s="1" t="s">
        <v>57</v>
      </c>
      <c r="D15" s="15">
        <v>45396</v>
      </c>
      <c r="E15" s="1">
        <v>0</v>
      </c>
      <c r="F15" s="1" t="s">
        <v>60</v>
      </c>
      <c r="G15" s="1" t="s">
        <v>55</v>
      </c>
      <c r="I15" s="17" t="s">
        <v>85</v>
      </c>
      <c r="J15" s="14" t="s">
        <v>86</v>
      </c>
      <c r="K15" s="14"/>
      <c r="L15" s="14"/>
      <c r="M15" s="9" cm="1" vm="11">
        <f t="array" ref="M15">_xlfn._xlws.PY(23,1)</f>
        <v>0</v>
      </c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27" x14ac:dyDescent="0.35">
      <c r="A16" s="1" t="s">
        <v>59</v>
      </c>
      <c r="B16" s="1" t="s">
        <v>64</v>
      </c>
      <c r="C16" s="1" t="s">
        <v>52</v>
      </c>
      <c r="D16" s="15">
        <v>45397</v>
      </c>
      <c r="E16" s="1">
        <v>0</v>
      </c>
      <c r="F16" s="1" t="s">
        <v>56</v>
      </c>
      <c r="G16" s="1" t="s">
        <v>50</v>
      </c>
      <c r="I16" s="17" t="s">
        <v>87</v>
      </c>
      <c r="J16" s="14" t="s">
        <v>88</v>
      </c>
      <c r="K16" s="14"/>
      <c r="L16" s="14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r="17" spans="1:27" x14ac:dyDescent="0.35">
      <c r="A17" s="1" t="s">
        <v>68</v>
      </c>
      <c r="B17" s="1" t="s">
        <v>54</v>
      </c>
      <c r="C17" s="1" t="s">
        <v>63</v>
      </c>
      <c r="D17" s="15">
        <v>45398</v>
      </c>
      <c r="E17" s="1">
        <v>45</v>
      </c>
      <c r="F17" s="1" t="s">
        <v>51</v>
      </c>
      <c r="G17" s="1" t="s">
        <v>62</v>
      </c>
      <c r="I17" s="17" t="s">
        <v>89</v>
      </c>
      <c r="J17" s="14" t="s">
        <v>88</v>
      </c>
      <c r="K17" s="14"/>
      <c r="L17" s="14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8" spans="1:27" x14ac:dyDescent="0.35">
      <c r="A18" s="1" t="s">
        <v>64</v>
      </c>
      <c r="B18" s="1" t="s">
        <v>67</v>
      </c>
      <c r="C18" s="1" t="s">
        <v>57</v>
      </c>
      <c r="D18" s="15">
        <v>45399</v>
      </c>
      <c r="E18" s="1">
        <v>0</v>
      </c>
      <c r="F18" s="1" t="s">
        <v>60</v>
      </c>
      <c r="G18" s="1" t="s">
        <v>50</v>
      </c>
      <c r="I18" s="17" t="s">
        <v>90</v>
      </c>
      <c r="J18" s="14" t="s">
        <v>91</v>
      </c>
      <c r="K18" s="14"/>
      <c r="L18" s="14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</row>
    <row r="19" spans="1:27" x14ac:dyDescent="0.35">
      <c r="A19" s="1" t="s">
        <v>54</v>
      </c>
      <c r="B19" s="1" t="s">
        <v>58</v>
      </c>
      <c r="C19" s="1" t="s">
        <v>63</v>
      </c>
      <c r="D19" s="15">
        <v>45400</v>
      </c>
      <c r="E19" s="1">
        <v>30</v>
      </c>
      <c r="F19" s="1" t="s">
        <v>56</v>
      </c>
      <c r="G19" s="1" t="s">
        <v>62</v>
      </c>
      <c r="I19" s="17" t="s">
        <v>92</v>
      </c>
      <c r="J19" s="14" t="s">
        <v>91</v>
      </c>
      <c r="K19" s="14"/>
      <c r="L19" s="14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 spans="1:27" x14ac:dyDescent="0.35">
      <c r="A20" s="1" t="s">
        <v>67</v>
      </c>
      <c r="B20" s="1" t="s">
        <v>61</v>
      </c>
      <c r="C20" s="1" t="s">
        <v>57</v>
      </c>
      <c r="D20" s="15">
        <v>45401</v>
      </c>
      <c r="E20" s="1">
        <v>0</v>
      </c>
      <c r="F20" s="1" t="s">
        <v>51</v>
      </c>
      <c r="G20" s="1" t="s">
        <v>50</v>
      </c>
      <c r="I20" s="14"/>
      <c r="J20" s="14"/>
      <c r="K20" s="14"/>
      <c r="L20" s="14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</row>
    <row r="21" spans="1:27" x14ac:dyDescent="0.35">
      <c r="A21" s="1" t="s">
        <v>58</v>
      </c>
      <c r="B21" s="1" t="s">
        <v>67</v>
      </c>
      <c r="C21" s="1" t="s">
        <v>52</v>
      </c>
      <c r="D21" s="15">
        <v>45402</v>
      </c>
      <c r="E21" s="1">
        <v>0</v>
      </c>
      <c r="F21" s="1" t="s">
        <v>60</v>
      </c>
      <c r="G21" s="1" t="s">
        <v>55</v>
      </c>
      <c r="I21" s="14" t="s">
        <v>77</v>
      </c>
      <c r="J21" s="14"/>
      <c r="K21" s="14"/>
      <c r="L21" s="14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spans="1:27" x14ac:dyDescent="0.35">
      <c r="A22" s="1" t="s">
        <v>66</v>
      </c>
      <c r="B22" s="1" t="s">
        <v>54</v>
      </c>
      <c r="C22" s="1" t="s">
        <v>57</v>
      </c>
      <c r="D22" s="15">
        <v>45403</v>
      </c>
      <c r="E22" s="1">
        <v>0</v>
      </c>
      <c r="F22" s="1" t="s">
        <v>56</v>
      </c>
      <c r="G22" s="1" t="s">
        <v>50</v>
      </c>
      <c r="I22" s="17" t="s">
        <v>84</v>
      </c>
      <c r="J22" s="14" t="s">
        <v>93</v>
      </c>
      <c r="K22" s="14"/>
      <c r="L22" s="14"/>
      <c r="M22" s="9" cm="1" vm="11">
        <f t="array" ref="M22">_xlfn._xlws.PY(24,1)</f>
        <v>0</v>
      </c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r="23" spans="1:27" x14ac:dyDescent="0.35">
      <c r="A23" s="1" t="s">
        <v>65</v>
      </c>
      <c r="B23" s="1" t="s">
        <v>64</v>
      </c>
      <c r="C23" s="1" t="s">
        <v>63</v>
      </c>
      <c r="D23" s="15">
        <v>45404</v>
      </c>
      <c r="E23" s="1">
        <v>30</v>
      </c>
      <c r="F23" s="1" t="s">
        <v>51</v>
      </c>
      <c r="G23" s="1" t="s">
        <v>62</v>
      </c>
      <c r="I23" s="17" t="s">
        <v>87</v>
      </c>
      <c r="J23" s="14" t="s">
        <v>94</v>
      </c>
      <c r="K23" s="14"/>
      <c r="L23" s="14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r="24" spans="1:27" x14ac:dyDescent="0.35">
      <c r="A24" s="1" t="s">
        <v>53</v>
      </c>
      <c r="B24" s="1" t="s">
        <v>61</v>
      </c>
      <c r="C24" s="1" t="s">
        <v>52</v>
      </c>
      <c r="D24" s="15">
        <v>45405</v>
      </c>
      <c r="E24" s="1">
        <v>0</v>
      </c>
      <c r="F24" s="1" t="s">
        <v>60</v>
      </c>
      <c r="G24" s="1" t="s">
        <v>50</v>
      </c>
      <c r="I24" s="17" t="s">
        <v>90</v>
      </c>
      <c r="J24" s="14" t="s">
        <v>95</v>
      </c>
      <c r="K24" s="14"/>
      <c r="L24" s="14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 spans="1:27" x14ac:dyDescent="0.35">
      <c r="A25" s="1" t="s">
        <v>59</v>
      </c>
      <c r="B25" s="1" t="s">
        <v>58</v>
      </c>
      <c r="C25" s="1" t="s">
        <v>57</v>
      </c>
      <c r="D25" s="15">
        <v>45406</v>
      </c>
      <c r="E25" s="1">
        <v>0</v>
      </c>
      <c r="F25" s="1" t="s">
        <v>56</v>
      </c>
      <c r="G25" s="1" t="s">
        <v>55</v>
      </c>
      <c r="I25" s="17" t="s">
        <v>96</v>
      </c>
      <c r="J25" s="14" t="s">
        <v>98</v>
      </c>
      <c r="K25" s="14"/>
      <c r="L25" s="14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spans="1:27" x14ac:dyDescent="0.35">
      <c r="A26" s="1" t="s">
        <v>54</v>
      </c>
      <c r="B26" s="1" t="s">
        <v>53</v>
      </c>
      <c r="C26" s="1" t="s">
        <v>52</v>
      </c>
      <c r="D26" s="15">
        <v>45407</v>
      </c>
      <c r="E26" s="1">
        <v>0</v>
      </c>
      <c r="F26" s="1" t="s">
        <v>51</v>
      </c>
      <c r="G26" s="1" t="s">
        <v>50</v>
      </c>
      <c r="I26" s="17" t="s">
        <v>92</v>
      </c>
      <c r="J26" s="14" t="s">
        <v>97</v>
      </c>
      <c r="K26" s="14"/>
      <c r="L26" s="14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  <row r="28" spans="1:27" x14ac:dyDescent="0.35">
      <c r="I28" s="1" t="s">
        <v>78</v>
      </c>
    </row>
    <row r="29" spans="1:27" x14ac:dyDescent="0.35">
      <c r="I29" s="18" t="s">
        <v>82</v>
      </c>
    </row>
    <row r="30" spans="1:27" x14ac:dyDescent="0.35">
      <c r="I30" s="18" t="s">
        <v>83</v>
      </c>
      <c r="M30" s="9" cm="1" vm="11">
        <f t="array" ref="M30">_xlfn._xlws.PY(25,1)</f>
        <v>0</v>
      </c>
    </row>
  </sheetData>
  <mergeCells count="2">
    <mergeCell ref="P2:AA26"/>
    <mergeCell ref="I13:O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 1 - Data</vt:lpstr>
      <vt:lpstr>Example 1 - Key</vt:lpstr>
      <vt:lpstr>Example 2 - Data </vt:lpstr>
      <vt:lpstr>Example 2 - Key</vt:lpstr>
      <vt:lpstr>Example 3 - Data</vt:lpstr>
      <vt:lpstr>Example 3 -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Keeler</dc:creator>
  <cp:lastModifiedBy>Justin Keeler</cp:lastModifiedBy>
  <dcterms:created xsi:type="dcterms:W3CDTF">2023-10-12T06:14:27Z</dcterms:created>
  <dcterms:modified xsi:type="dcterms:W3CDTF">2024-04-09T18:00:24Z</dcterms:modified>
</cp:coreProperties>
</file>