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ustin\Desktop\ask\"/>
    </mc:Choice>
  </mc:AlternateContent>
  <xr:revisionPtr revIDLastSave="0" documentId="13_ncr:1_{78AE7D9F-B032-4856-BCB5-121DA8ED7039}" xr6:coauthVersionLast="47" xr6:coauthVersionMax="47" xr10:uidLastSave="{00000000-0000-0000-0000-000000000000}"/>
  <bookViews>
    <workbookView xWindow="-24820" yWindow="780" windowWidth="19140" windowHeight="11690" firstSheet="5" activeTab="8" xr2:uid="{00000000-000D-0000-FFFF-FFFF00000000}"/>
  </bookViews>
  <sheets>
    <sheet name="2.28~3.6" sheetId="1" r:id="rId1"/>
    <sheet name="3.7~3.13" sheetId="2" r:id="rId2"/>
    <sheet name="5.9~5.15" sheetId="3" r:id="rId3"/>
    <sheet name="5.16~5.22" sheetId="4" r:id="rId4"/>
    <sheet name="5.23~5.29" sheetId="5" r:id="rId5"/>
    <sheet name="5.30~6.5" sheetId="6" r:id="rId6"/>
    <sheet name="6.6~6.12" sheetId="7" r:id="rId7"/>
    <sheet name="6.13~6.19" sheetId="8" r:id="rId8"/>
    <sheet name="6.13~6.19 (2)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9" l="1"/>
  <c r="B31" i="9"/>
  <c r="D29" i="9" s="1"/>
  <c r="B26" i="9"/>
  <c r="E13" i="9"/>
  <c r="D13" i="9"/>
  <c r="C13" i="9"/>
  <c r="B13" i="9"/>
  <c r="K11" i="9"/>
  <c r="J11" i="9"/>
  <c r="H11" i="9"/>
  <c r="G11" i="9"/>
  <c r="F11" i="9"/>
  <c r="K10" i="9"/>
  <c r="J10" i="9"/>
  <c r="F10" i="9"/>
  <c r="G10" i="9" s="1"/>
  <c r="K9" i="9"/>
  <c r="J9" i="9"/>
  <c r="H9" i="9"/>
  <c r="G9" i="9"/>
  <c r="F9" i="9"/>
  <c r="J8" i="9"/>
  <c r="F8" i="9"/>
  <c r="K8" i="9" s="1"/>
  <c r="J7" i="9"/>
  <c r="F7" i="9"/>
  <c r="K7" i="9" s="1"/>
  <c r="K6" i="9"/>
  <c r="J6" i="9"/>
  <c r="H6" i="9"/>
  <c r="F6" i="9"/>
  <c r="G6" i="9" s="1"/>
  <c r="K5" i="9"/>
  <c r="J5" i="9"/>
  <c r="G5" i="9"/>
  <c r="F5" i="9"/>
  <c r="J4" i="9"/>
  <c r="H4" i="9"/>
  <c r="H13" i="9" s="1"/>
  <c r="G4" i="9"/>
  <c r="F4" i="9"/>
  <c r="J2" i="9"/>
  <c r="F2" i="9"/>
  <c r="H2" i="9" s="1"/>
  <c r="B36" i="8"/>
  <c r="B34" i="8"/>
  <c r="D32" i="8"/>
  <c r="B29" i="8"/>
  <c r="E16" i="8"/>
  <c r="D16" i="8"/>
  <c r="C16" i="8"/>
  <c r="B16" i="8"/>
  <c r="J14" i="8"/>
  <c r="H14" i="8"/>
  <c r="K14" i="8" s="1"/>
  <c r="F14" i="8"/>
  <c r="J13" i="8"/>
  <c r="G13" i="8"/>
  <c r="F13" i="8"/>
  <c r="K13" i="8" s="1"/>
  <c r="J12" i="8"/>
  <c r="F12" i="8"/>
  <c r="H12" i="8" s="1"/>
  <c r="K12" i="8" s="1"/>
  <c r="K11" i="8"/>
  <c r="J11" i="8"/>
  <c r="G11" i="8"/>
  <c r="F11" i="8"/>
  <c r="J10" i="8"/>
  <c r="F10" i="8"/>
  <c r="K10" i="8" s="1"/>
  <c r="J9" i="8"/>
  <c r="F9" i="8"/>
  <c r="F16" i="8" s="1"/>
  <c r="K7" i="8"/>
  <c r="J7" i="8"/>
  <c r="F7" i="8"/>
  <c r="G7" i="8" s="1"/>
  <c r="K5" i="8"/>
  <c r="J5" i="8"/>
  <c r="H5" i="8"/>
  <c r="G5" i="8"/>
  <c r="F5" i="8"/>
  <c r="J3" i="8"/>
  <c r="H3" i="8"/>
  <c r="K3" i="8" s="1"/>
  <c r="F3" i="8"/>
  <c r="B34" i="7"/>
  <c r="B29" i="7"/>
  <c r="E16" i="7"/>
  <c r="D16" i="7"/>
  <c r="C16" i="7"/>
  <c r="B16" i="7"/>
  <c r="B36" i="7" s="1"/>
  <c r="D32" i="7" s="1"/>
  <c r="J14" i="7"/>
  <c r="H14" i="7"/>
  <c r="K14" i="7" s="1"/>
  <c r="F14" i="7"/>
  <c r="G14" i="7" s="1"/>
  <c r="K13" i="7"/>
  <c r="J13" i="7"/>
  <c r="G13" i="7"/>
  <c r="F13" i="7"/>
  <c r="J12" i="7"/>
  <c r="H12" i="7"/>
  <c r="K12" i="7" s="1"/>
  <c r="F12" i="7"/>
  <c r="G12" i="7" s="1"/>
  <c r="J11" i="7"/>
  <c r="F11" i="7"/>
  <c r="K11" i="7" s="1"/>
  <c r="K10" i="7"/>
  <c r="J10" i="7"/>
  <c r="G10" i="7"/>
  <c r="F10" i="7"/>
  <c r="J9" i="7"/>
  <c r="G9" i="7"/>
  <c r="F9" i="7"/>
  <c r="H9" i="7" s="1"/>
  <c r="K9" i="7" s="1"/>
  <c r="J7" i="7"/>
  <c r="F7" i="7"/>
  <c r="K7" i="7" s="1"/>
  <c r="J5" i="7"/>
  <c r="F5" i="7"/>
  <c r="H5" i="7" s="1"/>
  <c r="J3" i="7"/>
  <c r="H3" i="7"/>
  <c r="K3" i="7" s="1"/>
  <c r="F3" i="7"/>
  <c r="B36" i="6"/>
  <c r="B34" i="6"/>
  <c r="D32" i="6" s="1"/>
  <c r="B29" i="6"/>
  <c r="E16" i="6"/>
  <c r="D16" i="6"/>
  <c r="C16" i="6"/>
  <c r="B16" i="6"/>
  <c r="J14" i="6"/>
  <c r="F14" i="6"/>
  <c r="H14" i="6" s="1"/>
  <c r="K13" i="6"/>
  <c r="J13" i="6"/>
  <c r="F13" i="6"/>
  <c r="G13" i="6" s="1"/>
  <c r="K12" i="6"/>
  <c r="J12" i="6"/>
  <c r="H12" i="6"/>
  <c r="G12" i="6"/>
  <c r="F12" i="6"/>
  <c r="J11" i="6"/>
  <c r="F11" i="6"/>
  <c r="K11" i="6" s="1"/>
  <c r="J10" i="6"/>
  <c r="F10" i="6"/>
  <c r="K10" i="6" s="1"/>
  <c r="K9" i="6"/>
  <c r="J9" i="6"/>
  <c r="H9" i="6"/>
  <c r="F9" i="6"/>
  <c r="G9" i="6" s="1"/>
  <c r="K7" i="6"/>
  <c r="J7" i="6"/>
  <c r="G7" i="6"/>
  <c r="F7" i="6"/>
  <c r="J5" i="6"/>
  <c r="H5" i="6"/>
  <c r="G5" i="6"/>
  <c r="F5" i="6"/>
  <c r="J3" i="6"/>
  <c r="F3" i="6"/>
  <c r="H3" i="6" s="1"/>
  <c r="B36" i="5"/>
  <c r="B34" i="5"/>
  <c r="D32" i="5"/>
  <c r="B29" i="5"/>
  <c r="E16" i="5"/>
  <c r="D16" i="5"/>
  <c r="C16" i="5"/>
  <c r="B16" i="5"/>
  <c r="J14" i="5"/>
  <c r="H14" i="5"/>
  <c r="K14" i="5" s="1"/>
  <c r="F14" i="5"/>
  <c r="J13" i="5"/>
  <c r="G13" i="5"/>
  <c r="F13" i="5"/>
  <c r="K13" i="5" s="1"/>
  <c r="J12" i="5"/>
  <c r="F12" i="5"/>
  <c r="H12" i="5" s="1"/>
  <c r="K12" i="5" s="1"/>
  <c r="K11" i="5"/>
  <c r="J11" i="5"/>
  <c r="G11" i="5"/>
  <c r="F11" i="5"/>
  <c r="J10" i="5"/>
  <c r="F10" i="5"/>
  <c r="K10" i="5" s="1"/>
  <c r="J9" i="5"/>
  <c r="F9" i="5"/>
  <c r="F16" i="5" s="1"/>
  <c r="K7" i="5"/>
  <c r="J7" i="5"/>
  <c r="G7" i="5"/>
  <c r="F7" i="5"/>
  <c r="K5" i="5"/>
  <c r="J5" i="5"/>
  <c r="H5" i="5"/>
  <c r="G5" i="5"/>
  <c r="F5" i="5"/>
  <c r="J3" i="5"/>
  <c r="H3" i="5"/>
  <c r="K3" i="5" s="1"/>
  <c r="F3" i="5"/>
  <c r="B34" i="4"/>
  <c r="B29" i="4"/>
  <c r="E16" i="4"/>
  <c r="D16" i="4"/>
  <c r="C16" i="4"/>
  <c r="B16" i="4"/>
  <c r="B36" i="4" s="1"/>
  <c r="D32" i="4" s="1"/>
  <c r="J14" i="4"/>
  <c r="H14" i="4"/>
  <c r="K14" i="4" s="1"/>
  <c r="F14" i="4"/>
  <c r="G14" i="4" s="1"/>
  <c r="K13" i="4"/>
  <c r="J13" i="4"/>
  <c r="G13" i="4"/>
  <c r="F13" i="4"/>
  <c r="J12" i="4"/>
  <c r="H12" i="4"/>
  <c r="K12" i="4" s="1"/>
  <c r="F12" i="4"/>
  <c r="G12" i="4" s="1"/>
  <c r="J11" i="4"/>
  <c r="F11" i="4"/>
  <c r="K11" i="4" s="1"/>
  <c r="K10" i="4"/>
  <c r="J10" i="4"/>
  <c r="G10" i="4"/>
  <c r="F10" i="4"/>
  <c r="J9" i="4"/>
  <c r="G9" i="4"/>
  <c r="F9" i="4"/>
  <c r="H9" i="4" s="1"/>
  <c r="K9" i="4" s="1"/>
  <c r="J7" i="4"/>
  <c r="F7" i="4"/>
  <c r="G7" i="4" s="1"/>
  <c r="J5" i="4"/>
  <c r="F5" i="4"/>
  <c r="H5" i="4" s="1"/>
  <c r="J3" i="4"/>
  <c r="H3" i="4"/>
  <c r="K3" i="4" s="1"/>
  <c r="F3" i="4"/>
  <c r="B36" i="3"/>
  <c r="B34" i="3"/>
  <c r="D32" i="3" s="1"/>
  <c r="B29" i="3"/>
  <c r="E16" i="3"/>
  <c r="D16" i="3"/>
  <c r="C16" i="3"/>
  <c r="B16" i="3"/>
  <c r="J14" i="3"/>
  <c r="F14" i="3"/>
  <c r="H14" i="3" s="1"/>
  <c r="K13" i="3"/>
  <c r="J13" i="3"/>
  <c r="F13" i="3"/>
  <c r="G13" i="3" s="1"/>
  <c r="K12" i="3"/>
  <c r="J12" i="3"/>
  <c r="H12" i="3"/>
  <c r="G12" i="3"/>
  <c r="F12" i="3"/>
  <c r="J11" i="3"/>
  <c r="F11" i="3"/>
  <c r="K11" i="3" s="1"/>
  <c r="J10" i="3"/>
  <c r="F10" i="3"/>
  <c r="K10" i="3" s="1"/>
  <c r="K9" i="3"/>
  <c r="J9" i="3"/>
  <c r="H9" i="3"/>
  <c r="F9" i="3"/>
  <c r="G9" i="3" s="1"/>
  <c r="K7" i="3"/>
  <c r="J7" i="3"/>
  <c r="G7" i="3"/>
  <c r="F7" i="3"/>
  <c r="J5" i="3"/>
  <c r="H5" i="3"/>
  <c r="H16" i="3" s="1"/>
  <c r="G5" i="3"/>
  <c r="F5" i="3"/>
  <c r="J3" i="3"/>
  <c r="F3" i="3"/>
  <c r="H3" i="3" s="1"/>
  <c r="B36" i="2"/>
  <c r="B34" i="2"/>
  <c r="D32" i="2"/>
  <c r="B29" i="2"/>
  <c r="E16" i="2"/>
  <c r="D16" i="2"/>
  <c r="C16" i="2"/>
  <c r="B16" i="2"/>
  <c r="J14" i="2"/>
  <c r="H14" i="2"/>
  <c r="K14" i="2" s="1"/>
  <c r="F14" i="2"/>
  <c r="J13" i="2"/>
  <c r="G13" i="2"/>
  <c r="F13" i="2"/>
  <c r="K13" i="2" s="1"/>
  <c r="J12" i="2"/>
  <c r="F12" i="2"/>
  <c r="H12" i="2" s="1"/>
  <c r="K12" i="2" s="1"/>
  <c r="K11" i="2"/>
  <c r="J11" i="2"/>
  <c r="G11" i="2"/>
  <c r="F11" i="2"/>
  <c r="J10" i="2"/>
  <c r="F10" i="2"/>
  <c r="K10" i="2" s="1"/>
  <c r="J9" i="2"/>
  <c r="F9" i="2"/>
  <c r="F16" i="2" s="1"/>
  <c r="K7" i="2"/>
  <c r="J7" i="2"/>
  <c r="F7" i="2"/>
  <c r="G7" i="2" s="1"/>
  <c r="K5" i="2"/>
  <c r="J5" i="2"/>
  <c r="H5" i="2"/>
  <c r="G5" i="2"/>
  <c r="F5" i="2"/>
  <c r="J3" i="2"/>
  <c r="H3" i="2"/>
  <c r="K3" i="2" s="1"/>
  <c r="F3" i="2"/>
  <c r="B34" i="1"/>
  <c r="D32" i="1" s="1"/>
  <c r="B29" i="1"/>
  <c r="E16" i="1"/>
  <c r="D16" i="1"/>
  <c r="C16" i="1"/>
  <c r="B16" i="1"/>
  <c r="B36" i="1" s="1"/>
  <c r="J14" i="1"/>
  <c r="F14" i="1"/>
  <c r="H14" i="1" s="1"/>
  <c r="K14" i="1" s="1"/>
  <c r="K13" i="1"/>
  <c r="J13" i="1"/>
  <c r="G13" i="1"/>
  <c r="F13" i="1"/>
  <c r="J12" i="1"/>
  <c r="H12" i="1"/>
  <c r="K12" i="1" s="1"/>
  <c r="F12" i="1"/>
  <c r="G12" i="1" s="1"/>
  <c r="J11" i="1"/>
  <c r="F11" i="1"/>
  <c r="K11" i="1" s="1"/>
  <c r="K10" i="1"/>
  <c r="J10" i="1"/>
  <c r="G10" i="1"/>
  <c r="F10" i="1"/>
  <c r="J9" i="1"/>
  <c r="G9" i="1"/>
  <c r="F9" i="1"/>
  <c r="H9" i="1" s="1"/>
  <c r="K9" i="1" s="1"/>
  <c r="J7" i="1"/>
  <c r="F7" i="1"/>
  <c r="G7" i="1" s="1"/>
  <c r="J5" i="1"/>
  <c r="F5" i="1"/>
  <c r="H5" i="1" s="1"/>
  <c r="J3" i="1"/>
  <c r="F3" i="1"/>
  <c r="H3" i="1" s="1"/>
  <c r="K14" i="6" l="1"/>
  <c r="G14" i="6"/>
  <c r="H16" i="7"/>
  <c r="K5" i="7"/>
  <c r="H16" i="1"/>
  <c r="K5" i="1"/>
  <c r="K14" i="3"/>
  <c r="G14" i="3"/>
  <c r="H16" i="4"/>
  <c r="K5" i="4"/>
  <c r="K2" i="9"/>
  <c r="D28" i="9"/>
  <c r="D30" i="9" s="1"/>
  <c r="H16" i="6"/>
  <c r="K3" i="3"/>
  <c r="D31" i="3"/>
  <c r="D33" i="3" s="1"/>
  <c r="K3" i="1"/>
  <c r="D31" i="1"/>
  <c r="D33" i="1" s="1"/>
  <c r="K3" i="6"/>
  <c r="D31" i="6"/>
  <c r="D33" i="6" s="1"/>
  <c r="H16" i="8"/>
  <c r="H16" i="2"/>
  <c r="F16" i="1"/>
  <c r="G14" i="2"/>
  <c r="D31" i="2"/>
  <c r="D33" i="2" s="1"/>
  <c r="F16" i="4"/>
  <c r="G14" i="5"/>
  <c r="F16" i="7"/>
  <c r="G14" i="8"/>
  <c r="D31" i="8"/>
  <c r="D33" i="8" s="1"/>
  <c r="G11" i="1"/>
  <c r="G16" i="1" s="1"/>
  <c r="H9" i="2"/>
  <c r="K9" i="2" s="1"/>
  <c r="G12" i="2"/>
  <c r="G10" i="3"/>
  <c r="G16" i="3" s="1"/>
  <c r="G11" i="4"/>
  <c r="G16" i="4" s="1"/>
  <c r="H9" i="5"/>
  <c r="K9" i="5" s="1"/>
  <c r="G12" i="5"/>
  <c r="G10" i="6"/>
  <c r="G16" i="6" s="1"/>
  <c r="G11" i="7"/>
  <c r="G16" i="7" s="1"/>
  <c r="H9" i="8"/>
  <c r="K9" i="8" s="1"/>
  <c r="G12" i="8"/>
  <c r="G7" i="9"/>
  <c r="G13" i="9" s="1"/>
  <c r="G7" i="7"/>
  <c r="K7" i="1"/>
  <c r="G14" i="1"/>
  <c r="K5" i="3"/>
  <c r="F16" i="3"/>
  <c r="K7" i="4"/>
  <c r="D31" i="4"/>
  <c r="D33" i="4" s="1"/>
  <c r="K5" i="6"/>
  <c r="F16" i="6"/>
  <c r="D31" i="7"/>
  <c r="D33" i="7" s="1"/>
  <c r="K4" i="9"/>
  <c r="F13" i="9"/>
  <c r="G9" i="8"/>
  <c r="G16" i="8" s="1"/>
  <c r="G9" i="2"/>
  <c r="G9" i="5"/>
  <c r="G10" i="2"/>
  <c r="G11" i="3"/>
  <c r="G10" i="5"/>
  <c r="G11" i="6"/>
  <c r="G10" i="8"/>
  <c r="G8" i="9"/>
  <c r="G5" i="1"/>
  <c r="G5" i="4"/>
  <c r="G5" i="7"/>
  <c r="D36" i="4" l="1"/>
  <c r="D34" i="4"/>
  <c r="D35" i="4"/>
  <c r="D31" i="5"/>
  <c r="D33" i="5" s="1"/>
  <c r="D36" i="1"/>
  <c r="D35" i="1"/>
  <c r="D34" i="1"/>
  <c r="D36" i="2"/>
  <c r="D35" i="2"/>
  <c r="D34" i="2"/>
  <c r="D35" i="3"/>
  <c r="D36" i="3"/>
  <c r="D34" i="3"/>
  <c r="H16" i="5"/>
  <c r="G16" i="2"/>
  <c r="D36" i="8"/>
  <c r="D35" i="8"/>
  <c r="D34" i="8"/>
  <c r="D35" i="6"/>
  <c r="D36" i="6"/>
  <c r="D34" i="6"/>
  <c r="D33" i="9"/>
  <c r="D32" i="9"/>
  <c r="D31" i="9"/>
  <c r="G16" i="5"/>
  <c r="D36" i="7"/>
  <c r="D35" i="7"/>
  <c r="D34" i="7"/>
  <c r="D36" i="5" l="1"/>
  <c r="D35" i="5"/>
  <c r="D34" i="5"/>
</calcChain>
</file>

<file path=xl/sharedStrings.xml><?xml version="1.0" encoding="utf-8"?>
<sst xmlns="http://schemas.openxmlformats.org/spreadsheetml/2006/main" count="411" uniqueCount="49">
  <si>
    <t>店铺</t>
  </si>
  <si>
    <t>手续费</t>
  </si>
  <si>
    <t>订单数量</t>
  </si>
  <si>
    <t>外送费用</t>
  </si>
  <si>
    <t>商品销售额</t>
  </si>
  <si>
    <t>总销售额</t>
  </si>
  <si>
    <t>商家应结算</t>
  </si>
  <si>
    <t>商品毛利润</t>
  </si>
  <si>
    <t>结算日</t>
  </si>
  <si>
    <t>员工餐</t>
  </si>
  <si>
    <t>利润率</t>
  </si>
  <si>
    <t>麦当劳早餐（T1~T5）</t>
  </si>
  <si>
    <t>麦当劳早餐（T10~12）</t>
  </si>
  <si>
    <t>金光小食店 早餐(T10~12)</t>
  </si>
  <si>
    <t>金光小食店 早餐(T1~5)</t>
  </si>
  <si>
    <t>阿琴包点（T1~5）</t>
  </si>
  <si>
    <t>阿琴包点(T10~12)</t>
  </si>
  <si>
    <t>【早餐】三叔粥铺（T1~5）</t>
  </si>
  <si>
    <t>【早餐】三叔粥铺(T10~12)</t>
  </si>
  <si>
    <t>珍德粤点</t>
  </si>
  <si>
    <t>杭州小笼包</t>
  </si>
  <si>
    <t>早道 石磨肠粉</t>
  </si>
  <si>
    <t>盛起美食</t>
  </si>
  <si>
    <t>ripebakery面包店</t>
  </si>
  <si>
    <t>总计</t>
  </si>
  <si>
    <t>麦当劳早餐员工自购</t>
  </si>
  <si>
    <t>金光小食早餐 自购</t>
  </si>
  <si>
    <t>阿琴包点员工餐自购</t>
  </si>
  <si>
    <t>珍德粤点 员工餐自购</t>
  </si>
  <si>
    <t>麦当劳购买金额</t>
  </si>
  <si>
    <t>费用</t>
  </si>
  <si>
    <t>毛利总和</t>
  </si>
  <si>
    <t>车费+福利</t>
  </si>
  <si>
    <t>支出总和</t>
  </si>
  <si>
    <t>车手员工餐</t>
  </si>
  <si>
    <t>剩余净利润</t>
  </si>
  <si>
    <t>送餐员工餐</t>
  </si>
  <si>
    <t>45分成</t>
  </si>
  <si>
    <t>打折金额`积分抵扣总计</t>
  </si>
  <si>
    <t xml:space="preserve"> </t>
  </si>
  <si>
    <t>在线支付手续费</t>
  </si>
  <si>
    <t>10分成</t>
  </si>
  <si>
    <t>退款</t>
  </si>
  <si>
    <t>其他费用</t>
  </si>
  <si>
    <t>羊提成</t>
  </si>
  <si>
    <t>麦当劳早餐</t>
  </si>
  <si>
    <t>阿琴包点</t>
  </si>
  <si>
    <t>【早餐】三叔粥铺</t>
  </si>
  <si>
    <t>【早餐】珍德粤点 —（广式早点）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</si>
</sst>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6" x14ac:knownFonts="1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name val="Arial"/>
      <family val="2"/>
    </font>
    <font>
      <sz val="11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1"/>
      <color rgb="FF006100"/>
      <name val="宋体"/>
      <family val="3"/>
      <charset val="134"/>
      <scheme val="minor"/>
    </font>
    <font>
      <b/>
      <sz val="10"/>
      <color theme="5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rgb="FFCAD2E5"/>
      </left>
      <right style="thin">
        <color rgb="FFCAD2E5"/>
      </right>
      <top style="thin">
        <color rgb="FFCAD2E5"/>
      </top>
      <bottom style="thin">
        <color rgb="FFCAD2E5"/>
      </bottom>
      <diagonal/>
    </border>
    <border>
      <left/>
      <right style="thin">
        <color rgb="FFCAD2E5"/>
      </right>
      <top style="thin">
        <color rgb="FFCAD2E5"/>
      </top>
      <bottom style="thin">
        <color rgb="FFCAD2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/>
      <bottom/>
      <diagonal/>
    </border>
  </borders>
  <cellStyleXfs count="4">
    <xf numFmtId="0" fontId="0" fillId="0" borderId="0">
      <alignment vertical="center"/>
    </xf>
    <xf numFmtId="0" fontId="12" fillId="2" borderId="0">
      <alignment vertical="center"/>
    </xf>
    <xf numFmtId="0" fontId="11" fillId="8" borderId="0">
      <alignment vertical="center"/>
    </xf>
    <xf numFmtId="0" fontId="13" fillId="5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/>
    <xf numFmtId="0" fontId="2" fillId="2" borderId="1" xfId="1" applyFont="1" applyBorder="1" applyAlignment="1">
      <alignment horizontal="center"/>
    </xf>
    <xf numFmtId="0" fontId="3" fillId="3" borderId="0" xfId="0" applyFont="1" applyFill="1" applyAlignment="1"/>
    <xf numFmtId="0" fontId="4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2" xfId="0" applyFont="1" applyFill="1" applyBorder="1" applyAlignment="1"/>
    <xf numFmtId="0" fontId="5" fillId="5" borderId="0" xfId="3" applyFont="1" applyAlignment="1"/>
    <xf numFmtId="0" fontId="4" fillId="0" borderId="2" xfId="0" applyFont="1" applyBorder="1" applyAlignment="1"/>
    <xf numFmtId="0" fontId="6" fillId="0" borderId="2" xfId="0" applyFont="1" applyBorder="1" applyAlignment="1"/>
    <xf numFmtId="0" fontId="6" fillId="0" borderId="0" xfId="0" applyFont="1" applyAlignment="1"/>
    <xf numFmtId="0" fontId="7" fillId="6" borderId="0" xfId="0" applyFont="1" applyFill="1" applyAlignment="1"/>
    <xf numFmtId="0" fontId="6" fillId="6" borderId="0" xfId="0" applyFont="1" applyFill="1" applyAlignment="1"/>
    <xf numFmtId="0" fontId="1" fillId="6" borderId="0" xfId="0" applyFont="1" applyFill="1" applyAlignment="1"/>
    <xf numFmtId="0" fontId="1" fillId="0" borderId="0" xfId="0" applyFont="1">
      <alignment vertical="center"/>
    </xf>
    <xf numFmtId="0" fontId="7" fillId="0" borderId="0" xfId="0" applyFont="1" applyAlignment="1"/>
    <xf numFmtId="0" fontId="6" fillId="7" borderId="4" xfId="0" applyFont="1" applyFill="1" applyBorder="1" applyAlignment="1"/>
    <xf numFmtId="0" fontId="8" fillId="7" borderId="4" xfId="0" applyFont="1" applyFill="1" applyBorder="1" applyAlignment="1"/>
    <xf numFmtId="0" fontId="6" fillId="0" borderId="4" xfId="0" applyFont="1" applyBorder="1" applyAlignment="1"/>
    <xf numFmtId="0" fontId="9" fillId="0" borderId="0" xfId="2" applyFont="1" applyFill="1" applyAlignment="1"/>
    <xf numFmtId="0" fontId="9" fillId="8" borderId="0" xfId="2" applyFont="1" applyAlignment="1"/>
    <xf numFmtId="0" fontId="6" fillId="4" borderId="2" xfId="0" applyFont="1" applyFill="1" applyBorder="1" applyAlignment="1"/>
    <xf numFmtId="0" fontId="10" fillId="2" borderId="0" xfId="0" applyFont="1" applyFill="1" applyAlignment="1">
      <alignment horizontal="center"/>
    </xf>
    <xf numFmtId="0" fontId="2" fillId="2" borderId="5" xfId="1" applyFont="1" applyBorder="1" applyAlignment="1">
      <alignment horizontal="center"/>
    </xf>
    <xf numFmtId="0" fontId="7" fillId="4" borderId="2" xfId="0" applyFont="1" applyFill="1" applyBorder="1" applyAlignment="1"/>
    <xf numFmtId="0" fontId="1" fillId="4" borderId="2" xfId="0" applyFont="1" applyFill="1" applyBorder="1">
      <alignment vertical="center"/>
    </xf>
    <xf numFmtId="176" fontId="1" fillId="0" borderId="0" xfId="0" applyNumberFormat="1" applyFont="1">
      <alignment vertical="center"/>
    </xf>
    <xf numFmtId="176" fontId="1" fillId="4" borderId="2" xfId="0" applyNumberFormat="1" applyFont="1" applyFill="1" applyBorder="1">
      <alignment vertical="center"/>
    </xf>
    <xf numFmtId="0" fontId="15" fillId="3" borderId="0" xfId="0" applyFont="1" applyFill="1" applyAlignment="1"/>
  </cellXfs>
  <cellStyles count="4">
    <cellStyle name="好" xfId="2" builtinId="26"/>
    <cellStyle name="差" xfId="1" builtinId="27"/>
    <cellStyle name="适中" xfId="3" builtinId="2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opLeftCell="A7" workbookViewId="0">
      <selection activeCell="B32" sqref="B32"/>
    </sheetView>
  </sheetViews>
  <sheetFormatPr defaultColWidth="8.375" defaultRowHeight="13.5" x14ac:dyDescent="0.15"/>
  <cols>
    <col min="1" max="1" width="32.875" style="1" customWidth="1"/>
    <col min="2" max="10" width="8.375" style="1" customWidth="1"/>
    <col min="11" max="16384" width="8.375" style="1"/>
  </cols>
  <sheetData>
    <row r="1" spans="1:1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2" t="s">
        <v>8</v>
      </c>
      <c r="J1" s="23" t="s">
        <v>9</v>
      </c>
      <c r="K1" s="23" t="s">
        <v>10</v>
      </c>
    </row>
    <row r="2" spans="1:13" ht="14.25" customHeight="1" x14ac:dyDescent="0.2">
      <c r="A2" s="3" t="s">
        <v>11</v>
      </c>
      <c r="B2" s="1">
        <v>3.48</v>
      </c>
      <c r="C2" s="1">
        <v>36</v>
      </c>
      <c r="D2" s="1">
        <v>37</v>
      </c>
      <c r="E2" s="1">
        <v>562.5</v>
      </c>
      <c r="F2" s="10"/>
      <c r="G2" s="10"/>
      <c r="H2" s="10"/>
      <c r="I2" s="10"/>
      <c r="J2" s="14"/>
      <c r="K2" s="26"/>
    </row>
    <row r="3" spans="1:13" ht="14.25" customHeight="1" x14ac:dyDescent="0.2">
      <c r="A3" s="3" t="s">
        <v>12</v>
      </c>
      <c r="B3" s="1">
        <v>3.65</v>
      </c>
      <c r="C3" s="1">
        <v>39</v>
      </c>
      <c r="D3" s="1">
        <v>39</v>
      </c>
      <c r="E3" s="1">
        <v>602</v>
      </c>
      <c r="F3" s="10">
        <f>E2+E3</f>
        <v>1164.5</v>
      </c>
      <c r="G3" s="7">
        <v>0</v>
      </c>
      <c r="H3" s="10">
        <f>F3-G3</f>
        <v>1164.5</v>
      </c>
      <c r="I3" s="10"/>
      <c r="J3" s="14">
        <f>(D2+D3)/20</f>
        <v>3.8</v>
      </c>
      <c r="K3" s="26">
        <f>H3/F3</f>
        <v>1</v>
      </c>
    </row>
    <row r="4" spans="1:13" ht="14.25" customHeight="1" x14ac:dyDescent="0.2">
      <c r="A4" s="1" t="s">
        <v>13</v>
      </c>
      <c r="B4" s="1">
        <v>0.67</v>
      </c>
      <c r="C4" s="1">
        <v>11</v>
      </c>
      <c r="D4" s="1">
        <v>12</v>
      </c>
      <c r="E4" s="1">
        <v>106.8</v>
      </c>
      <c r="F4" s="10"/>
      <c r="H4" s="19"/>
      <c r="J4" s="14"/>
      <c r="K4" s="26"/>
    </row>
    <row r="5" spans="1:13" ht="14.25" customHeight="1" x14ac:dyDescent="0.2">
      <c r="A5" s="1" t="s">
        <v>14</v>
      </c>
      <c r="B5" s="1">
        <v>0.54</v>
      </c>
      <c r="C5" s="1">
        <v>9</v>
      </c>
      <c r="D5" s="1">
        <v>9</v>
      </c>
      <c r="E5" s="1">
        <v>85.9</v>
      </c>
      <c r="F5" s="10">
        <f>E4+E5</f>
        <v>192.7</v>
      </c>
      <c r="G5" s="10">
        <f>F5*0.65</f>
        <v>125.255</v>
      </c>
      <c r="H5" s="10">
        <f>F5*0.35</f>
        <v>67.444999999999993</v>
      </c>
      <c r="I5" s="15"/>
      <c r="J5" s="14">
        <f>(D4+D5)/20</f>
        <v>1.05</v>
      </c>
      <c r="K5" s="26">
        <f>H5/F5</f>
        <v>0.35</v>
      </c>
    </row>
    <row r="6" spans="1:13" ht="14.25" customHeight="1" x14ac:dyDescent="0.2">
      <c r="A6" s="1" t="s">
        <v>15</v>
      </c>
      <c r="B6" s="1">
        <v>0.92</v>
      </c>
      <c r="C6" s="1">
        <v>14</v>
      </c>
      <c r="D6" s="1">
        <v>14</v>
      </c>
      <c r="E6" s="1">
        <v>139.9</v>
      </c>
      <c r="F6" s="10"/>
      <c r="J6" s="14"/>
      <c r="K6" s="26"/>
    </row>
    <row r="7" spans="1:13" ht="14.25" customHeight="1" x14ac:dyDescent="0.2">
      <c r="A7" s="1" t="s">
        <v>16</v>
      </c>
      <c r="B7" s="1">
        <v>1.21</v>
      </c>
      <c r="C7" s="1">
        <v>16</v>
      </c>
      <c r="D7" s="1">
        <v>16</v>
      </c>
      <c r="E7" s="1">
        <v>187.1</v>
      </c>
      <c r="F7" s="10">
        <f>E6+E7</f>
        <v>327</v>
      </c>
      <c r="G7" s="1">
        <f>F7-H7</f>
        <v>214.4</v>
      </c>
      <c r="H7" s="20">
        <v>112.6</v>
      </c>
      <c r="J7" s="14">
        <f>(D6+D7)/20</f>
        <v>1.5</v>
      </c>
      <c r="K7" s="26">
        <f>H7/F7</f>
        <v>0.34434250764525992</v>
      </c>
    </row>
    <row r="8" spans="1:13" ht="14.25" customHeight="1" x14ac:dyDescent="0.2">
      <c r="A8" s="1" t="s">
        <v>17</v>
      </c>
      <c r="B8" s="1">
        <v>1.67</v>
      </c>
      <c r="C8" s="1">
        <v>16</v>
      </c>
      <c r="D8" s="1">
        <v>22</v>
      </c>
      <c r="E8" s="1">
        <v>260.72000000000003</v>
      </c>
      <c r="F8" s="10"/>
      <c r="J8" s="14"/>
      <c r="K8" s="26"/>
    </row>
    <row r="9" spans="1:13" ht="14.25" customHeight="1" x14ac:dyDescent="0.2">
      <c r="A9" s="1" t="s">
        <v>18</v>
      </c>
      <c r="B9" s="1">
        <v>1.24</v>
      </c>
      <c r="C9" s="1">
        <v>13</v>
      </c>
      <c r="D9" s="1">
        <v>15</v>
      </c>
      <c r="E9" s="1">
        <v>198.72</v>
      </c>
      <c r="F9" s="10">
        <f>E8+E9</f>
        <v>459.44000000000005</v>
      </c>
      <c r="G9" s="10">
        <f>F9*0.8</f>
        <v>367.55200000000008</v>
      </c>
      <c r="H9" s="10">
        <f>F9*0.2</f>
        <v>91.888000000000019</v>
      </c>
      <c r="I9" s="15"/>
      <c r="J9" s="14">
        <f>(D8+D9)/20</f>
        <v>1.85</v>
      </c>
      <c r="K9" s="26">
        <f t="shared" ref="K9:K14" si="0">H9/F9</f>
        <v>0.2</v>
      </c>
    </row>
    <row r="10" spans="1:13" ht="14.25" customHeight="1" x14ac:dyDescent="0.2">
      <c r="A10" s="1" t="s">
        <v>19</v>
      </c>
      <c r="B10" s="1">
        <v>8.56</v>
      </c>
      <c r="C10" s="1">
        <v>100</v>
      </c>
      <c r="D10" s="1">
        <v>127</v>
      </c>
      <c r="E10" s="1">
        <v>1311.9</v>
      </c>
      <c r="F10" s="10">
        <f>E10</f>
        <v>1311.9</v>
      </c>
      <c r="G10" s="10">
        <f>F10-H10</f>
        <v>927.75000000000011</v>
      </c>
      <c r="H10" s="20">
        <v>384.15</v>
      </c>
      <c r="I10" s="15"/>
      <c r="J10" s="14">
        <f>D10/20</f>
        <v>6.35</v>
      </c>
      <c r="K10" s="26">
        <f t="shared" si="0"/>
        <v>0.29281957466270292</v>
      </c>
    </row>
    <row r="11" spans="1:13" ht="14.25" customHeight="1" x14ac:dyDescent="0.2">
      <c r="A11" s="1" t="s">
        <v>20</v>
      </c>
      <c r="B11" s="1">
        <v>2.67</v>
      </c>
      <c r="C11" s="1">
        <v>33</v>
      </c>
      <c r="D11" s="1">
        <v>38</v>
      </c>
      <c r="E11" s="1">
        <v>412</v>
      </c>
      <c r="F11" s="10">
        <f>E11</f>
        <v>412</v>
      </c>
      <c r="G11" s="10">
        <f>F11-H11</f>
        <v>285.5</v>
      </c>
      <c r="H11" s="20">
        <v>126.5</v>
      </c>
      <c r="I11" s="15"/>
      <c r="J11" s="14">
        <f>D11/20</f>
        <v>1.9</v>
      </c>
      <c r="K11" s="26">
        <f t="shared" si="0"/>
        <v>0.30703883495145629</v>
      </c>
    </row>
    <row r="12" spans="1:13" ht="14.25" customHeight="1" x14ac:dyDescent="0.2">
      <c r="A12" s="4" t="s">
        <v>21</v>
      </c>
      <c r="B12" s="5">
        <v>1.52</v>
      </c>
      <c r="C12" s="6">
        <v>23</v>
      </c>
      <c r="D12" s="6">
        <v>28</v>
      </c>
      <c r="E12" s="6">
        <v>235.6</v>
      </c>
      <c r="F12" s="21">
        <f>E12</f>
        <v>235.6</v>
      </c>
      <c r="G12" s="10">
        <f>F12*0.718</f>
        <v>169.16079999999999</v>
      </c>
      <c r="H12" s="10">
        <f>F12*0.282</f>
        <v>66.439199999999985</v>
      </c>
      <c r="I12" s="24"/>
      <c r="J12" s="25">
        <f>D12/20</f>
        <v>1.4</v>
      </c>
      <c r="K12" s="27">
        <f t="shared" si="0"/>
        <v>0.28199999999999992</v>
      </c>
      <c r="L12" s="6"/>
      <c r="M12" s="6"/>
    </row>
    <row r="13" spans="1:13" x14ac:dyDescent="0.15">
      <c r="A13" s="7" t="s">
        <v>22</v>
      </c>
      <c r="B13" s="7"/>
      <c r="C13" s="7"/>
      <c r="D13" s="7"/>
      <c r="E13" s="7"/>
      <c r="F13" s="7">
        <f>E13</f>
        <v>0</v>
      </c>
      <c r="G13" s="7">
        <f>F13-H13</f>
        <v>0</v>
      </c>
      <c r="H13" s="20"/>
      <c r="I13" s="15"/>
      <c r="J13" s="14">
        <f>D13/20</f>
        <v>0</v>
      </c>
      <c r="K13" s="26" t="e">
        <f t="shared" si="0"/>
        <v>#DIV/0!</v>
      </c>
    </row>
    <row r="14" spans="1:13" ht="14.25" customHeight="1" x14ac:dyDescent="0.2">
      <c r="A14" s="8" t="s">
        <v>23</v>
      </c>
      <c r="B14" s="1">
        <v>3.55</v>
      </c>
      <c r="C14" s="1">
        <v>30</v>
      </c>
      <c r="D14" s="1">
        <v>36</v>
      </c>
      <c r="E14" s="1">
        <v>552.6</v>
      </c>
      <c r="F14" s="10">
        <f>E14</f>
        <v>552.6</v>
      </c>
      <c r="G14" s="10">
        <f>F14-H14</f>
        <v>453.13200000000001</v>
      </c>
      <c r="H14" s="10">
        <f>F14*0.18</f>
        <v>99.468000000000004</v>
      </c>
      <c r="I14" s="15"/>
      <c r="J14" s="14">
        <f>D14/20</f>
        <v>1.8</v>
      </c>
      <c r="K14" s="26">
        <f t="shared" si="0"/>
        <v>0.18</v>
      </c>
    </row>
    <row r="15" spans="1:13" ht="14.25" customHeight="1" x14ac:dyDescent="0.2">
      <c r="A15" s="9"/>
      <c r="B15" s="10"/>
      <c r="C15" s="10"/>
      <c r="D15" s="10"/>
      <c r="E15" s="10"/>
      <c r="F15" s="14"/>
      <c r="G15" s="10"/>
      <c r="H15" s="10"/>
      <c r="I15" s="10"/>
      <c r="J15" s="14"/>
      <c r="K15" s="14"/>
    </row>
    <row r="16" spans="1:13" ht="14.25" customHeight="1" x14ac:dyDescent="0.2">
      <c r="A16" s="11" t="s">
        <v>24</v>
      </c>
      <c r="B16" s="12">
        <f>SUM(B3:B14)</f>
        <v>26.200000000000003</v>
      </c>
      <c r="C16" s="13">
        <f>SUM(C3:C14)</f>
        <v>304</v>
      </c>
      <c r="D16" s="12">
        <f>SUM(D3:D14)</f>
        <v>356</v>
      </c>
      <c r="E16" s="12">
        <f>SUM(E3:E14)</f>
        <v>4093.24</v>
      </c>
      <c r="F16" s="12">
        <f>SUM(F3:F11)</f>
        <v>3867.5400000000004</v>
      </c>
      <c r="G16" s="13">
        <f>SUM(G8:G12)</f>
        <v>1749.9628000000002</v>
      </c>
      <c r="H16" s="13">
        <f>SUM(H4:H14)+H11</f>
        <v>1074.9902</v>
      </c>
      <c r="J16" s="14"/>
      <c r="K16" s="14"/>
    </row>
    <row r="17" spans="1:11" ht="14.2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4"/>
      <c r="K17" s="14"/>
    </row>
    <row r="18" spans="1:11" ht="14.25" customHeight="1" x14ac:dyDescent="0.2">
      <c r="A18" s="1" t="s">
        <v>25</v>
      </c>
      <c r="B18" s="1">
        <v>0.12</v>
      </c>
      <c r="C18" s="1">
        <v>2</v>
      </c>
      <c r="D18" s="1">
        <v>2</v>
      </c>
      <c r="E18" s="1">
        <v>18</v>
      </c>
      <c r="F18" s="10"/>
      <c r="G18" s="10"/>
      <c r="H18" s="10"/>
      <c r="I18" s="10"/>
      <c r="J18" s="14"/>
      <c r="K18" s="14"/>
    </row>
    <row r="19" spans="1:11" ht="14.25" customHeight="1" x14ac:dyDescent="0.2">
      <c r="A19" s="1" t="s">
        <v>26</v>
      </c>
      <c r="B19" s="1">
        <v>0.03</v>
      </c>
      <c r="C19" s="1">
        <v>1</v>
      </c>
      <c r="D19" s="1">
        <v>1</v>
      </c>
      <c r="E19" s="1">
        <v>4</v>
      </c>
      <c r="F19" s="10"/>
      <c r="G19" s="10"/>
      <c r="H19" s="10"/>
      <c r="I19" s="10"/>
      <c r="J19" s="14"/>
      <c r="K19" s="14"/>
    </row>
    <row r="20" spans="1:11" ht="14.25" customHeight="1" x14ac:dyDescent="0.2">
      <c r="A20" s="1" t="s">
        <v>27</v>
      </c>
      <c r="B20" s="1">
        <v>7.0000000000000007E-2</v>
      </c>
      <c r="C20" s="1">
        <v>2</v>
      </c>
      <c r="D20" s="1">
        <v>2</v>
      </c>
      <c r="E20" s="1">
        <v>9.4</v>
      </c>
      <c r="F20" s="10"/>
      <c r="G20" s="10"/>
      <c r="H20" s="10"/>
      <c r="I20" s="10"/>
      <c r="J20" s="14"/>
      <c r="K20" s="14"/>
    </row>
    <row r="21" spans="1:11" ht="14.25" customHeight="1" x14ac:dyDescent="0.2">
      <c r="A21" s="1" t="s">
        <v>28</v>
      </c>
      <c r="B21" s="1">
        <v>0.2</v>
      </c>
      <c r="C21" s="1">
        <v>4</v>
      </c>
      <c r="D21" s="1">
        <v>5</v>
      </c>
      <c r="E21" s="1">
        <v>48.1</v>
      </c>
      <c r="F21" s="10"/>
      <c r="G21" s="10"/>
      <c r="H21" s="10"/>
      <c r="I21" s="10"/>
      <c r="J21" s="14"/>
      <c r="K21" s="14"/>
    </row>
    <row r="22" spans="1:11" ht="14.25" customHeight="1" x14ac:dyDescent="0.2">
      <c r="A22" s="14"/>
      <c r="B22" s="14"/>
      <c r="C22" s="14"/>
      <c r="D22" s="14"/>
      <c r="E22" s="10"/>
      <c r="F22" s="10"/>
      <c r="G22" s="10"/>
      <c r="H22" s="10"/>
      <c r="I22" s="10"/>
      <c r="J22" s="14"/>
      <c r="K22" s="14"/>
    </row>
    <row r="23" spans="1:11" ht="14.25" customHeight="1" x14ac:dyDescent="0.2">
      <c r="A23" s="14"/>
      <c r="B23" s="14"/>
      <c r="C23" s="14"/>
      <c r="D23" s="14"/>
      <c r="E23" s="10"/>
      <c r="F23" s="10"/>
      <c r="G23" s="10"/>
      <c r="H23" s="10"/>
      <c r="I23" s="10"/>
      <c r="J23" s="14"/>
      <c r="K23" s="14"/>
    </row>
    <row r="24" spans="1:11" ht="14.25" customHeight="1" x14ac:dyDescent="0.2">
      <c r="A24" s="14"/>
      <c r="B24" s="14"/>
      <c r="C24" s="14"/>
      <c r="D24" s="14"/>
      <c r="E24" s="10"/>
      <c r="F24" s="10"/>
      <c r="G24" s="10"/>
      <c r="H24" s="10"/>
      <c r="I24" s="10"/>
      <c r="J24" s="14"/>
      <c r="K24" s="14"/>
    </row>
    <row r="25" spans="1:11" ht="14.25" customHeight="1" x14ac:dyDescent="0.2">
      <c r="A25" s="14"/>
      <c r="B25" s="14"/>
      <c r="C25" s="14"/>
      <c r="D25" s="14"/>
      <c r="E25" s="10"/>
      <c r="F25" s="10"/>
      <c r="G25" s="10"/>
      <c r="H25" s="10"/>
      <c r="I25" s="10"/>
      <c r="J25" s="14"/>
      <c r="K25" s="14"/>
    </row>
    <row r="26" spans="1:11" ht="14.25" customHeight="1" x14ac:dyDescent="0.2">
      <c r="A26" s="14"/>
      <c r="B26" s="14"/>
      <c r="C26" s="14"/>
      <c r="D26" s="14"/>
      <c r="E26" s="10"/>
      <c r="F26" s="10"/>
      <c r="G26" s="10"/>
      <c r="H26" s="10"/>
      <c r="I26" s="10"/>
      <c r="J26" s="14"/>
      <c r="K26" s="14"/>
    </row>
    <row r="27" spans="1:11" ht="14.25" customHeight="1" x14ac:dyDescent="0.2">
      <c r="A27" s="14"/>
      <c r="B27" s="14"/>
      <c r="C27" s="14"/>
      <c r="D27" s="14"/>
      <c r="E27" s="10"/>
      <c r="F27" s="10"/>
      <c r="G27" s="10"/>
      <c r="H27" s="10"/>
      <c r="I27" s="10"/>
      <c r="J27" s="14"/>
      <c r="K27" s="14"/>
    </row>
    <row r="28" spans="1:11" ht="14.25" customHeight="1" x14ac:dyDescent="0.2">
      <c r="A28" s="14"/>
      <c r="B28" s="14"/>
      <c r="C28" s="14"/>
      <c r="D28" s="14"/>
      <c r="E28" s="10"/>
      <c r="F28" s="10"/>
      <c r="G28" s="10"/>
      <c r="H28" s="10"/>
      <c r="I28" s="10"/>
      <c r="J28" s="14"/>
      <c r="K28" s="14"/>
    </row>
    <row r="29" spans="1:11" ht="14.25" customHeight="1" x14ac:dyDescent="0.2">
      <c r="A29" s="15" t="s">
        <v>29</v>
      </c>
      <c r="B29" s="16">
        <f>G3</f>
        <v>0</v>
      </c>
      <c r="C29" s="15"/>
      <c r="D29" s="17"/>
      <c r="E29" s="14"/>
      <c r="F29" s="14"/>
      <c r="G29" s="14"/>
      <c r="H29" s="14"/>
      <c r="I29" s="14"/>
      <c r="J29" s="14"/>
      <c r="K29" s="14"/>
    </row>
    <row r="30" spans="1:11" ht="14.25" customHeight="1" x14ac:dyDescent="0.2">
      <c r="A30" s="10"/>
      <c r="B30" s="18"/>
      <c r="C30" s="10"/>
      <c r="D30" s="10"/>
      <c r="E30" s="14"/>
      <c r="F30" s="14"/>
      <c r="G30" s="14"/>
      <c r="H30" s="14"/>
      <c r="I30" s="14"/>
      <c r="J30" s="14"/>
      <c r="K30" s="14"/>
    </row>
    <row r="31" spans="1:11" ht="14.25" customHeight="1" x14ac:dyDescent="0.2">
      <c r="A31" s="15" t="s">
        <v>30</v>
      </c>
      <c r="B31" s="18">
        <v>690</v>
      </c>
      <c r="C31" s="15" t="s">
        <v>31</v>
      </c>
      <c r="D31" s="16">
        <f>SUM(H2:H12)</f>
        <v>2013.5221999999997</v>
      </c>
      <c r="E31" s="14"/>
      <c r="F31" s="14"/>
      <c r="G31" s="14"/>
      <c r="H31" s="14"/>
      <c r="I31" s="14"/>
      <c r="J31" s="14"/>
      <c r="K31" s="14"/>
    </row>
    <row r="32" spans="1:11" ht="14.25" customHeight="1" x14ac:dyDescent="0.2">
      <c r="A32" s="15" t="s">
        <v>32</v>
      </c>
      <c r="B32" s="16"/>
      <c r="C32" s="15" t="s">
        <v>33</v>
      </c>
      <c r="D32" s="16">
        <f>SUM(B31:B41)</f>
        <v>819.5</v>
      </c>
      <c r="E32" s="14"/>
      <c r="F32" s="14"/>
      <c r="G32" s="14"/>
      <c r="H32" s="14"/>
      <c r="I32" s="14"/>
      <c r="J32" s="14"/>
      <c r="K32" s="14"/>
    </row>
    <row r="33" spans="1:11" ht="14.25" customHeight="1" x14ac:dyDescent="0.2">
      <c r="A33" s="15" t="s">
        <v>34</v>
      </c>
      <c r="B33" s="16"/>
      <c r="C33" s="15" t="s">
        <v>35</v>
      </c>
      <c r="D33" s="16">
        <f>D31-D32</f>
        <v>1194.0221999999997</v>
      </c>
      <c r="E33" s="14"/>
      <c r="F33" s="14"/>
      <c r="G33" s="14"/>
      <c r="H33" s="14"/>
      <c r="I33" s="14"/>
      <c r="J33" s="14"/>
      <c r="K33" s="14"/>
    </row>
    <row r="34" spans="1:11" ht="14.25" customHeight="1" x14ac:dyDescent="0.2">
      <c r="A34" s="15" t="s">
        <v>36</v>
      </c>
      <c r="B34" s="16">
        <f>SUM(E18:E21)</f>
        <v>79.5</v>
      </c>
      <c r="C34" s="15" t="s">
        <v>37</v>
      </c>
      <c r="D34" s="16">
        <f>D33*0.45</f>
        <v>537.30998999999986</v>
      </c>
      <c r="E34" s="14"/>
      <c r="F34" s="14"/>
      <c r="G34" s="14"/>
      <c r="H34" s="14"/>
      <c r="I34" s="14"/>
      <c r="J34" s="14"/>
      <c r="K34" s="14"/>
    </row>
    <row r="35" spans="1:11" ht="14.25" customHeight="1" x14ac:dyDescent="0.2">
      <c r="A35" s="15" t="s">
        <v>38</v>
      </c>
      <c r="B35" s="16"/>
      <c r="C35" s="15" t="s">
        <v>37</v>
      </c>
      <c r="D35" s="16">
        <f>D33*0.45</f>
        <v>537.30998999999986</v>
      </c>
      <c r="E35" s="14"/>
      <c r="F35" s="14"/>
      <c r="G35" s="14"/>
      <c r="H35" s="14"/>
      <c r="I35" s="14" t="s">
        <v>39</v>
      </c>
      <c r="J35" s="14"/>
      <c r="K35" s="14"/>
    </row>
    <row r="36" spans="1:11" ht="14.25" customHeight="1" x14ac:dyDescent="0.2">
      <c r="A36" s="15" t="s">
        <v>40</v>
      </c>
      <c r="B36" s="16">
        <f>B16</f>
        <v>26.200000000000003</v>
      </c>
      <c r="C36" s="10" t="s">
        <v>41</v>
      </c>
      <c r="D36" s="16">
        <f>D33*0.1</f>
        <v>119.40221999999997</v>
      </c>
      <c r="E36" s="14"/>
      <c r="F36" s="14"/>
      <c r="G36" s="14"/>
      <c r="H36" s="14"/>
      <c r="I36" s="14"/>
      <c r="J36" s="14"/>
      <c r="K36" s="14"/>
    </row>
    <row r="37" spans="1:11" x14ac:dyDescent="0.15">
      <c r="A37" s="15" t="s">
        <v>42</v>
      </c>
      <c r="B37" s="14">
        <v>23.8</v>
      </c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15">
      <c r="A38" s="15" t="s">
        <v>43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15">
      <c r="A39" s="15" t="s">
        <v>44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</row>
  </sheetData>
  <phoneticPr fontId="1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workbookViewId="0">
      <selection activeCell="G12" sqref="G12:K12"/>
    </sheetView>
  </sheetViews>
  <sheetFormatPr defaultColWidth="8.375" defaultRowHeight="13.5" x14ac:dyDescent="0.15"/>
  <cols>
    <col min="1" max="1" width="32.875" style="1" customWidth="1"/>
    <col min="2" max="10" width="8.375" style="1" customWidth="1"/>
    <col min="11" max="16384" width="8.375" style="1"/>
  </cols>
  <sheetData>
    <row r="1" spans="1:1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2" t="s">
        <v>8</v>
      </c>
      <c r="J1" s="23" t="s">
        <v>9</v>
      </c>
      <c r="K1" s="23" t="s">
        <v>10</v>
      </c>
    </row>
    <row r="2" spans="1:13" ht="14.25" customHeight="1" x14ac:dyDescent="0.2">
      <c r="A2" s="3" t="s">
        <v>11</v>
      </c>
      <c r="B2" s="1">
        <v>17.41</v>
      </c>
      <c r="C2" s="1">
        <v>194</v>
      </c>
      <c r="D2" s="1">
        <v>205</v>
      </c>
      <c r="E2" s="1">
        <v>2804</v>
      </c>
      <c r="F2" s="10"/>
      <c r="G2" s="10"/>
      <c r="H2" s="10"/>
      <c r="I2" s="10"/>
      <c r="J2" s="14"/>
      <c r="K2" s="26"/>
    </row>
    <row r="3" spans="1:13" ht="14.25" customHeight="1" x14ac:dyDescent="0.2">
      <c r="A3" s="3" t="s">
        <v>12</v>
      </c>
      <c r="B3" s="1">
        <v>13.58</v>
      </c>
      <c r="C3" s="1">
        <v>137</v>
      </c>
      <c r="D3" s="1">
        <v>153</v>
      </c>
      <c r="E3" s="1">
        <v>2186</v>
      </c>
      <c r="F3" s="10">
        <f>E2+E3</f>
        <v>4990</v>
      </c>
      <c r="G3" s="7">
        <v>0</v>
      </c>
      <c r="H3" s="10">
        <f>F3-G3</f>
        <v>4990</v>
      </c>
      <c r="I3" s="10"/>
      <c r="J3" s="14">
        <f>(D2+D3)/20</f>
        <v>17.899999999999999</v>
      </c>
      <c r="K3" s="26">
        <f>H3/F3</f>
        <v>1</v>
      </c>
    </row>
    <row r="4" spans="1:13" ht="14.25" customHeight="1" x14ac:dyDescent="0.2">
      <c r="A4" s="1" t="s">
        <v>13</v>
      </c>
      <c r="B4" s="1">
        <v>3.47</v>
      </c>
      <c r="C4" s="1">
        <v>50</v>
      </c>
      <c r="D4" s="1">
        <v>58</v>
      </c>
      <c r="E4" s="1">
        <v>535.70000000000005</v>
      </c>
      <c r="F4" s="10"/>
      <c r="H4" s="19"/>
      <c r="J4" s="14"/>
      <c r="K4" s="26"/>
    </row>
    <row r="5" spans="1:13" ht="14.25" customHeight="1" x14ac:dyDescent="0.2">
      <c r="A5" s="1" t="s">
        <v>14</v>
      </c>
      <c r="B5" s="1">
        <v>3.96</v>
      </c>
      <c r="C5" s="1">
        <v>58</v>
      </c>
      <c r="D5" s="1">
        <v>63</v>
      </c>
      <c r="E5" s="1">
        <v>609.79999999999995</v>
      </c>
      <c r="F5" s="10">
        <f>E4+E5</f>
        <v>1145.5</v>
      </c>
      <c r="G5" s="10">
        <f>F5*0.65</f>
        <v>744.57500000000005</v>
      </c>
      <c r="H5" s="10">
        <f>F5*0.35</f>
        <v>400.92499999999995</v>
      </c>
      <c r="I5" s="15"/>
      <c r="J5" s="14">
        <f>(D4+D5)/20</f>
        <v>6.05</v>
      </c>
      <c r="K5" s="26">
        <f>H5/F5</f>
        <v>0.35</v>
      </c>
    </row>
    <row r="6" spans="1:13" ht="14.25" customHeight="1" x14ac:dyDescent="0.2">
      <c r="A6" s="1" t="s">
        <v>15</v>
      </c>
      <c r="B6" s="1">
        <v>5.14</v>
      </c>
      <c r="C6" s="1">
        <v>75</v>
      </c>
      <c r="D6" s="1">
        <v>75</v>
      </c>
      <c r="E6" s="1">
        <v>800.7</v>
      </c>
      <c r="F6" s="10"/>
      <c r="J6" s="14"/>
      <c r="K6" s="26"/>
    </row>
    <row r="7" spans="1:13" ht="14.25" customHeight="1" x14ac:dyDescent="0.2">
      <c r="A7" s="1" t="s">
        <v>16</v>
      </c>
      <c r="B7" s="1">
        <v>3.55</v>
      </c>
      <c r="C7" s="1">
        <v>48</v>
      </c>
      <c r="D7" s="1">
        <v>48</v>
      </c>
      <c r="E7" s="1">
        <v>564.20000000000005</v>
      </c>
      <c r="F7" s="10">
        <f>E6+E7</f>
        <v>1364.9</v>
      </c>
      <c r="G7" s="1">
        <f>F7-H7</f>
        <v>912.80000000000007</v>
      </c>
      <c r="H7" s="20">
        <v>452.1</v>
      </c>
      <c r="J7" s="14">
        <f>(D6+D7)/20</f>
        <v>6.15</v>
      </c>
      <c r="K7" s="26">
        <f>H7/F7</f>
        <v>0.33123305736684006</v>
      </c>
    </row>
    <row r="8" spans="1:13" ht="14.25" customHeight="1" x14ac:dyDescent="0.2">
      <c r="A8" s="1" t="s">
        <v>17</v>
      </c>
      <c r="B8" s="1">
        <v>5.36</v>
      </c>
      <c r="C8" s="1">
        <v>47</v>
      </c>
      <c r="D8" s="1">
        <v>63</v>
      </c>
      <c r="E8" s="1">
        <v>834</v>
      </c>
      <c r="F8" s="10"/>
      <c r="J8" s="14"/>
      <c r="K8" s="26"/>
    </row>
    <row r="9" spans="1:13" ht="14.25" customHeight="1" x14ac:dyDescent="0.2">
      <c r="A9" s="1" t="s">
        <v>18</v>
      </c>
      <c r="B9" s="1">
        <v>7.47</v>
      </c>
      <c r="C9" s="1">
        <v>72</v>
      </c>
      <c r="D9" s="1">
        <v>101</v>
      </c>
      <c r="E9" s="1">
        <v>1152.26</v>
      </c>
      <c r="F9" s="10">
        <f>E8+E9</f>
        <v>1986.26</v>
      </c>
      <c r="G9" s="10">
        <f>F9*0.8</f>
        <v>1589.008</v>
      </c>
      <c r="H9" s="10">
        <f>F9*0.2</f>
        <v>397.25200000000001</v>
      </c>
      <c r="I9" s="15"/>
      <c r="J9" s="14">
        <f>(D8+D9)/20</f>
        <v>8.1999999999999993</v>
      </c>
      <c r="K9" s="26">
        <f t="shared" ref="K9:K14" si="0">H9/F9</f>
        <v>0.2</v>
      </c>
    </row>
    <row r="10" spans="1:13" ht="14.25" customHeight="1" x14ac:dyDescent="0.2">
      <c r="A10" s="1" t="s">
        <v>19</v>
      </c>
      <c r="B10" s="1">
        <v>37.159999999999997</v>
      </c>
      <c r="C10" s="1">
        <v>445</v>
      </c>
      <c r="D10" s="1">
        <v>559</v>
      </c>
      <c r="E10" s="1">
        <v>5658</v>
      </c>
      <c r="F10" s="10">
        <f>E10</f>
        <v>5658</v>
      </c>
      <c r="G10" s="10">
        <f>F10-H10</f>
        <v>3990.5</v>
      </c>
      <c r="H10" s="20">
        <v>1667.5</v>
      </c>
      <c r="I10" s="15"/>
      <c r="J10" s="14">
        <f>D10/20</f>
        <v>27.95</v>
      </c>
      <c r="K10" s="26">
        <f t="shared" si="0"/>
        <v>0.29471544715447157</v>
      </c>
    </row>
    <row r="11" spans="1:13" ht="14.25" customHeight="1" x14ac:dyDescent="0.2">
      <c r="A11" s="1" t="s">
        <v>20</v>
      </c>
      <c r="B11" s="1">
        <v>8.9600000000000009</v>
      </c>
      <c r="C11" s="1">
        <v>123</v>
      </c>
      <c r="D11" s="1">
        <v>136</v>
      </c>
      <c r="E11" s="1">
        <v>1343.8</v>
      </c>
      <c r="F11" s="10">
        <f>E11</f>
        <v>1343.8</v>
      </c>
      <c r="G11" s="10">
        <f>F11-H11</f>
        <v>919.5</v>
      </c>
      <c r="H11" s="20">
        <v>424.3</v>
      </c>
      <c r="I11" s="15"/>
      <c r="J11" s="14">
        <f>D11/20</f>
        <v>6.8</v>
      </c>
      <c r="K11" s="26">
        <f t="shared" si="0"/>
        <v>0.31574639083196904</v>
      </c>
    </row>
    <row r="12" spans="1:13" ht="14.25" customHeight="1" x14ac:dyDescent="0.2">
      <c r="A12" s="4" t="s">
        <v>21</v>
      </c>
      <c r="B12" s="5">
        <v>7.96</v>
      </c>
      <c r="C12" s="6">
        <v>124</v>
      </c>
      <c r="D12" s="6">
        <v>139</v>
      </c>
      <c r="E12" s="6">
        <v>1212.0999999999999</v>
      </c>
      <c r="F12" s="21">
        <f>E12</f>
        <v>1212.0999999999999</v>
      </c>
      <c r="G12" s="10">
        <f>F12*0.718</f>
        <v>870.28779999999995</v>
      </c>
      <c r="H12" s="10">
        <f>F12*0.282</f>
        <v>341.81219999999996</v>
      </c>
      <c r="I12" s="24"/>
      <c r="J12" s="25">
        <f>D12/20</f>
        <v>6.95</v>
      </c>
      <c r="K12" s="27">
        <f t="shared" si="0"/>
        <v>0.28199999999999997</v>
      </c>
      <c r="L12" s="6"/>
      <c r="M12" s="6"/>
    </row>
    <row r="13" spans="1:13" x14ac:dyDescent="0.15">
      <c r="A13" s="7" t="s">
        <v>22</v>
      </c>
      <c r="B13" s="7"/>
      <c r="C13" s="7"/>
      <c r="D13" s="7"/>
      <c r="E13" s="7"/>
      <c r="F13" s="7">
        <f>E13</f>
        <v>0</v>
      </c>
      <c r="G13" s="7">
        <f>F13-H13</f>
        <v>0</v>
      </c>
      <c r="H13" s="20"/>
      <c r="I13" s="15"/>
      <c r="J13" s="14">
        <f>D13/20</f>
        <v>0</v>
      </c>
      <c r="K13" s="26" t="e">
        <f t="shared" si="0"/>
        <v>#DIV/0!</v>
      </c>
    </row>
    <row r="14" spans="1:13" ht="14.25" customHeight="1" x14ac:dyDescent="0.2">
      <c r="A14" s="8" t="s">
        <v>23</v>
      </c>
      <c r="B14" s="1">
        <v>11.28</v>
      </c>
      <c r="C14" s="1">
        <v>117</v>
      </c>
      <c r="D14" s="1">
        <v>126.5</v>
      </c>
      <c r="E14" s="1">
        <v>1754.1</v>
      </c>
      <c r="F14" s="10">
        <f>E14</f>
        <v>1754.1</v>
      </c>
      <c r="G14" s="10">
        <f>F14-H14</f>
        <v>1438.3619999999999</v>
      </c>
      <c r="H14" s="10">
        <f>F14*0.18</f>
        <v>315.738</v>
      </c>
      <c r="I14" s="15"/>
      <c r="J14" s="14">
        <f>D14/20</f>
        <v>6.3250000000000002</v>
      </c>
      <c r="K14" s="26">
        <f t="shared" si="0"/>
        <v>0.18000000000000002</v>
      </c>
    </row>
    <row r="15" spans="1:13" ht="14.25" customHeight="1" x14ac:dyDescent="0.2">
      <c r="A15" s="9"/>
      <c r="B15" s="10"/>
      <c r="C15" s="10"/>
      <c r="D15" s="10"/>
      <c r="E15" s="10"/>
      <c r="F15" s="14"/>
      <c r="G15" s="10"/>
      <c r="H15" s="10"/>
      <c r="I15" s="10"/>
      <c r="J15" s="14"/>
      <c r="K15" s="14"/>
    </row>
    <row r="16" spans="1:13" ht="14.25" customHeight="1" x14ac:dyDescent="0.2">
      <c r="A16" s="11" t="s">
        <v>24</v>
      </c>
      <c r="B16" s="12">
        <f>SUM(B3:B14)</f>
        <v>107.89</v>
      </c>
      <c r="C16" s="13">
        <f>SUM(C3:C14)</f>
        <v>1296</v>
      </c>
      <c r="D16" s="12">
        <f>SUM(D3:D14)</f>
        <v>1521.5</v>
      </c>
      <c r="E16" s="12">
        <f>SUM(E3:E14)</f>
        <v>16650.66</v>
      </c>
      <c r="F16" s="12">
        <f>SUM(F3:F11)</f>
        <v>16488.46</v>
      </c>
      <c r="G16" s="13">
        <f>SUM(G8:G12)</f>
        <v>7369.2957999999999</v>
      </c>
      <c r="H16" s="13">
        <f>SUM(H4:H14)+H11</f>
        <v>4423.9272000000001</v>
      </c>
      <c r="J16" s="14"/>
      <c r="K16" s="14"/>
    </row>
    <row r="17" spans="1:11" ht="14.2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4"/>
      <c r="K17" s="14"/>
    </row>
    <row r="18" spans="1:11" ht="14.25" customHeight="1" x14ac:dyDescent="0.2">
      <c r="A18" s="1" t="s">
        <v>25</v>
      </c>
      <c r="B18" s="1">
        <v>0.48</v>
      </c>
      <c r="C18" s="1">
        <v>7</v>
      </c>
      <c r="D18" s="1">
        <v>8</v>
      </c>
      <c r="E18" s="1">
        <v>72</v>
      </c>
      <c r="F18" s="10"/>
      <c r="G18" s="10"/>
      <c r="H18" s="10"/>
      <c r="I18" s="10"/>
      <c r="J18" s="14"/>
      <c r="K18" s="14"/>
    </row>
    <row r="19" spans="1:11" ht="14.25" customHeight="1" x14ac:dyDescent="0.2">
      <c r="A19" s="1" t="s">
        <v>26</v>
      </c>
      <c r="B19" s="1">
        <v>0.65</v>
      </c>
      <c r="C19" s="1">
        <v>17</v>
      </c>
      <c r="D19" s="1">
        <v>17</v>
      </c>
      <c r="E19" s="1">
        <v>82.5</v>
      </c>
      <c r="F19" s="10"/>
      <c r="G19" s="10"/>
      <c r="H19" s="10"/>
      <c r="I19" s="10"/>
      <c r="J19" s="14"/>
      <c r="K19" s="14"/>
    </row>
    <row r="20" spans="1:11" ht="14.25" customHeight="1" x14ac:dyDescent="0.2">
      <c r="A20" s="1" t="s">
        <v>27</v>
      </c>
      <c r="B20" s="1">
        <v>0.83</v>
      </c>
      <c r="C20" s="1">
        <v>16</v>
      </c>
      <c r="D20" s="1">
        <v>16</v>
      </c>
      <c r="E20" s="1">
        <v>122.3</v>
      </c>
      <c r="F20" s="10"/>
      <c r="G20" s="10"/>
      <c r="H20" s="10"/>
      <c r="I20" s="10"/>
      <c r="J20" s="14"/>
      <c r="K20" s="14"/>
    </row>
    <row r="21" spans="1:11" ht="14.25" customHeight="1" x14ac:dyDescent="0.2">
      <c r="A21" s="1" t="s">
        <v>28</v>
      </c>
      <c r="B21" s="1">
        <v>1.64</v>
      </c>
      <c r="C21" s="1">
        <v>35</v>
      </c>
      <c r="D21" s="1">
        <v>41</v>
      </c>
      <c r="E21" s="1">
        <v>375.5</v>
      </c>
      <c r="F21" s="10"/>
      <c r="G21" s="10"/>
      <c r="H21" s="10"/>
      <c r="I21" s="10"/>
      <c r="J21" s="14"/>
      <c r="K21" s="14"/>
    </row>
    <row r="22" spans="1:11" ht="14.25" customHeight="1" x14ac:dyDescent="0.2">
      <c r="A22" s="14"/>
      <c r="B22" s="14"/>
      <c r="C22" s="14"/>
      <c r="D22" s="14"/>
      <c r="E22" s="10"/>
      <c r="F22" s="10"/>
      <c r="G22" s="10"/>
      <c r="H22" s="10"/>
      <c r="I22" s="10"/>
      <c r="J22" s="14"/>
      <c r="K22" s="14"/>
    </row>
    <row r="23" spans="1:11" ht="14.25" customHeight="1" x14ac:dyDescent="0.2">
      <c r="A23" s="14"/>
      <c r="B23" s="14"/>
      <c r="C23" s="14"/>
      <c r="D23" s="14"/>
      <c r="E23" s="10"/>
      <c r="F23" s="10"/>
      <c r="G23" s="10"/>
      <c r="H23" s="10"/>
      <c r="I23" s="10"/>
      <c r="J23" s="14"/>
      <c r="K23" s="14"/>
    </row>
    <row r="24" spans="1:11" ht="14.25" customHeight="1" x14ac:dyDescent="0.2">
      <c r="A24" s="14"/>
      <c r="B24" s="14"/>
      <c r="C24" s="14"/>
      <c r="D24" s="14"/>
      <c r="E24" s="10"/>
      <c r="F24" s="10"/>
      <c r="G24" s="10"/>
      <c r="H24" s="10"/>
      <c r="I24" s="10"/>
      <c r="J24" s="14"/>
      <c r="K24" s="14"/>
    </row>
    <row r="25" spans="1:11" ht="14.25" customHeight="1" x14ac:dyDescent="0.2">
      <c r="A25" s="14"/>
      <c r="B25" s="14"/>
      <c r="C25" s="14"/>
      <c r="D25" s="14"/>
      <c r="E25" s="10"/>
      <c r="F25" s="10"/>
      <c r="G25" s="10"/>
      <c r="H25" s="10"/>
      <c r="I25" s="10"/>
      <c r="J25" s="14"/>
      <c r="K25" s="14"/>
    </row>
    <row r="26" spans="1:11" ht="14.25" customHeight="1" x14ac:dyDescent="0.2">
      <c r="A26" s="14"/>
      <c r="B26" s="14"/>
      <c r="C26" s="14"/>
      <c r="D26" s="14"/>
      <c r="E26" s="10"/>
      <c r="F26" s="10"/>
      <c r="G26" s="10"/>
      <c r="H26" s="10"/>
      <c r="I26" s="10"/>
      <c r="J26" s="14"/>
      <c r="K26" s="14"/>
    </row>
    <row r="27" spans="1:11" ht="14.25" customHeight="1" x14ac:dyDescent="0.2">
      <c r="A27" s="14"/>
      <c r="B27" s="14"/>
      <c r="C27" s="14"/>
      <c r="D27" s="14"/>
      <c r="E27" s="10"/>
      <c r="F27" s="10"/>
      <c r="G27" s="10"/>
      <c r="H27" s="10"/>
      <c r="I27" s="10"/>
      <c r="J27" s="14"/>
      <c r="K27" s="14"/>
    </row>
    <row r="28" spans="1:11" ht="14.25" customHeight="1" x14ac:dyDescent="0.2">
      <c r="A28" s="14"/>
      <c r="B28" s="14"/>
      <c r="C28" s="14"/>
      <c r="D28" s="14"/>
      <c r="E28" s="10"/>
      <c r="F28" s="10"/>
      <c r="G28" s="10"/>
      <c r="H28" s="10"/>
      <c r="I28" s="10"/>
      <c r="J28" s="14"/>
      <c r="K28" s="14"/>
    </row>
    <row r="29" spans="1:11" ht="14.25" customHeight="1" x14ac:dyDescent="0.2">
      <c r="A29" s="15" t="s">
        <v>29</v>
      </c>
      <c r="B29" s="16">
        <f>G3</f>
        <v>0</v>
      </c>
      <c r="C29" s="15"/>
      <c r="D29" s="17"/>
      <c r="E29" s="14"/>
      <c r="F29" s="14"/>
      <c r="G29" s="14"/>
      <c r="H29" s="14"/>
      <c r="I29" s="14"/>
      <c r="J29" s="14"/>
      <c r="K29" s="14"/>
    </row>
    <row r="30" spans="1:11" ht="14.25" customHeight="1" x14ac:dyDescent="0.2">
      <c r="A30" s="10"/>
      <c r="B30" s="18"/>
      <c r="C30" s="10"/>
      <c r="D30" s="10"/>
      <c r="E30" s="14"/>
      <c r="F30" s="14"/>
      <c r="G30" s="14"/>
      <c r="H30" s="14"/>
      <c r="I30" s="14"/>
      <c r="J30" s="14"/>
      <c r="K30" s="14"/>
    </row>
    <row r="31" spans="1:11" ht="14.25" customHeight="1" x14ac:dyDescent="0.2">
      <c r="A31" s="15" t="s">
        <v>30</v>
      </c>
      <c r="B31" s="18">
        <v>690</v>
      </c>
      <c r="C31" s="15" t="s">
        <v>31</v>
      </c>
      <c r="D31" s="16">
        <f>SUM(H2:H12)</f>
        <v>8673.8892000000014</v>
      </c>
      <c r="E31" s="14"/>
      <c r="F31" s="14"/>
      <c r="G31" s="14"/>
      <c r="H31" s="14"/>
      <c r="I31" s="14"/>
      <c r="J31" s="14"/>
      <c r="K31" s="14"/>
    </row>
    <row r="32" spans="1:11" ht="14.25" customHeight="1" x14ac:dyDescent="0.2">
      <c r="A32" s="15" t="s">
        <v>32</v>
      </c>
      <c r="B32" s="16"/>
      <c r="C32" s="15" t="s">
        <v>33</v>
      </c>
      <c r="D32" s="16">
        <f>SUM(B31:B41)</f>
        <v>1516.39</v>
      </c>
      <c r="E32" s="14"/>
      <c r="F32" s="14"/>
      <c r="G32" s="14"/>
      <c r="H32" s="14"/>
      <c r="I32" s="14"/>
      <c r="J32" s="14"/>
      <c r="K32" s="14"/>
    </row>
    <row r="33" spans="1:11" ht="14.25" customHeight="1" x14ac:dyDescent="0.2">
      <c r="A33" s="15" t="s">
        <v>34</v>
      </c>
      <c r="B33" s="16"/>
      <c r="C33" s="15" t="s">
        <v>35</v>
      </c>
      <c r="D33" s="16">
        <f>D31-D32</f>
        <v>7157.4992000000011</v>
      </c>
      <c r="E33" s="14"/>
      <c r="F33" s="14"/>
      <c r="G33" s="14"/>
      <c r="H33" s="14"/>
      <c r="I33" s="14"/>
      <c r="J33" s="14"/>
      <c r="K33" s="14"/>
    </row>
    <row r="34" spans="1:11" ht="14.25" customHeight="1" x14ac:dyDescent="0.2">
      <c r="A34" s="15" t="s">
        <v>36</v>
      </c>
      <c r="B34" s="16">
        <f>SUM(E18:E21)</f>
        <v>652.29999999999995</v>
      </c>
      <c r="C34" s="15" t="s">
        <v>37</v>
      </c>
      <c r="D34" s="16">
        <f>D33*0.45</f>
        <v>3220.8746400000005</v>
      </c>
      <c r="E34" s="14"/>
      <c r="F34" s="14"/>
      <c r="G34" s="14"/>
      <c r="H34" s="14"/>
      <c r="I34" s="14"/>
      <c r="J34" s="14"/>
      <c r="K34" s="14"/>
    </row>
    <row r="35" spans="1:11" ht="14.25" customHeight="1" x14ac:dyDescent="0.2">
      <c r="A35" s="15" t="s">
        <v>38</v>
      </c>
      <c r="B35" s="16"/>
      <c r="C35" s="15" t="s">
        <v>37</v>
      </c>
      <c r="D35" s="16">
        <f>D33*0.45</f>
        <v>3220.8746400000005</v>
      </c>
      <c r="E35" s="14"/>
      <c r="F35" s="14"/>
      <c r="G35" s="14"/>
      <c r="H35" s="14"/>
      <c r="I35" s="14" t="s">
        <v>39</v>
      </c>
      <c r="J35" s="14"/>
      <c r="K35" s="14"/>
    </row>
    <row r="36" spans="1:11" ht="14.25" customHeight="1" x14ac:dyDescent="0.2">
      <c r="A36" s="15" t="s">
        <v>40</v>
      </c>
      <c r="B36" s="16">
        <f>B16</f>
        <v>107.89</v>
      </c>
      <c r="C36" s="10" t="s">
        <v>41</v>
      </c>
      <c r="D36" s="16">
        <f>D33*0.1</f>
        <v>715.7499200000002</v>
      </c>
      <c r="E36" s="14"/>
      <c r="F36" s="14"/>
      <c r="G36" s="14"/>
      <c r="H36" s="14"/>
      <c r="I36" s="14"/>
      <c r="J36" s="14"/>
      <c r="K36" s="14"/>
    </row>
    <row r="37" spans="1:11" x14ac:dyDescent="0.15">
      <c r="A37" s="15" t="s">
        <v>42</v>
      </c>
      <c r="B37" s="14">
        <v>66.2</v>
      </c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15">
      <c r="A38" s="15" t="s">
        <v>43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15">
      <c r="A39" s="15" t="s">
        <v>44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"/>
  <sheetViews>
    <sheetView workbookViewId="0">
      <selection activeCell="K12" sqref="K12"/>
    </sheetView>
  </sheetViews>
  <sheetFormatPr defaultColWidth="8.375" defaultRowHeight="13.5" x14ac:dyDescent="0.15"/>
  <cols>
    <col min="1" max="1" width="32.875" style="1" customWidth="1"/>
    <col min="2" max="10" width="8.375" style="1" customWidth="1"/>
    <col min="11" max="16384" width="8.375" style="1"/>
  </cols>
  <sheetData>
    <row r="1" spans="1:1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2" t="s">
        <v>8</v>
      </c>
      <c r="J1" s="23" t="s">
        <v>9</v>
      </c>
      <c r="K1" s="23" t="s">
        <v>10</v>
      </c>
    </row>
    <row r="2" spans="1:13" ht="14.25" customHeight="1" x14ac:dyDescent="0.2">
      <c r="A2" s="3" t="s">
        <v>11</v>
      </c>
      <c r="B2" s="1">
        <v>14.31</v>
      </c>
      <c r="C2" s="1">
        <v>146</v>
      </c>
      <c r="D2" s="1">
        <v>157</v>
      </c>
      <c r="E2" s="1">
        <v>2287</v>
      </c>
      <c r="F2" s="10"/>
      <c r="G2" s="10"/>
      <c r="H2" s="10"/>
      <c r="I2" s="10"/>
      <c r="J2" s="14"/>
      <c r="K2" s="26"/>
    </row>
    <row r="3" spans="1:13" ht="14.25" customHeight="1" x14ac:dyDescent="0.2">
      <c r="A3" s="3" t="s">
        <v>12</v>
      </c>
      <c r="B3" s="1">
        <v>10.79</v>
      </c>
      <c r="C3" s="1">
        <v>105</v>
      </c>
      <c r="D3" s="1">
        <v>119</v>
      </c>
      <c r="E3" s="1">
        <v>1717</v>
      </c>
      <c r="F3" s="10">
        <f>E2+E3</f>
        <v>4004</v>
      </c>
      <c r="G3" s="7">
        <v>2922</v>
      </c>
      <c r="H3" s="10">
        <f>F3-G3</f>
        <v>1082</v>
      </c>
      <c r="I3" s="10"/>
      <c r="J3" s="14">
        <f>(D2+D3)/20</f>
        <v>13.8</v>
      </c>
      <c r="K3" s="26">
        <f>H3/F3</f>
        <v>0.27022977022977024</v>
      </c>
    </row>
    <row r="4" spans="1:13" ht="14.25" customHeight="1" x14ac:dyDescent="0.2">
      <c r="A4" s="1" t="s">
        <v>13</v>
      </c>
      <c r="B4" s="1">
        <v>2.34</v>
      </c>
      <c r="C4" s="1">
        <v>30</v>
      </c>
      <c r="D4" s="1">
        <v>36</v>
      </c>
      <c r="E4" s="1">
        <v>354.6</v>
      </c>
      <c r="F4" s="10"/>
      <c r="H4" s="19"/>
      <c r="J4" s="14"/>
      <c r="K4" s="26"/>
    </row>
    <row r="5" spans="1:13" ht="14.25" customHeight="1" x14ac:dyDescent="0.2">
      <c r="A5" s="1" t="s">
        <v>14</v>
      </c>
      <c r="B5" s="1">
        <v>3.91</v>
      </c>
      <c r="C5" s="1">
        <v>55</v>
      </c>
      <c r="D5" s="1">
        <v>61</v>
      </c>
      <c r="E5" s="1">
        <v>591.1</v>
      </c>
      <c r="F5" s="10">
        <f>E4+E5</f>
        <v>945.7</v>
      </c>
      <c r="G5" s="10">
        <f>F5*0.65</f>
        <v>614.70500000000004</v>
      </c>
      <c r="H5" s="10">
        <f>F5*0.35</f>
        <v>330.995</v>
      </c>
      <c r="I5" s="15"/>
      <c r="J5" s="14">
        <f>(D4+D5)/20</f>
        <v>4.8499999999999996</v>
      </c>
      <c r="K5" s="26">
        <f>H5/F5</f>
        <v>0.35</v>
      </c>
    </row>
    <row r="6" spans="1:13" ht="14.25" customHeight="1" x14ac:dyDescent="0.2">
      <c r="A6" s="1" t="s">
        <v>15</v>
      </c>
      <c r="B6" s="1">
        <v>6.1</v>
      </c>
      <c r="C6" s="1">
        <v>81</v>
      </c>
      <c r="D6" s="1">
        <v>81</v>
      </c>
      <c r="E6" s="1">
        <v>951.3</v>
      </c>
      <c r="F6" s="10"/>
      <c r="J6" s="14"/>
      <c r="K6" s="26"/>
    </row>
    <row r="7" spans="1:13" ht="14.25" customHeight="1" x14ac:dyDescent="0.2">
      <c r="A7" s="1" t="s">
        <v>16</v>
      </c>
      <c r="B7" s="1">
        <v>4.8099999999999996</v>
      </c>
      <c r="C7" s="1">
        <v>63</v>
      </c>
      <c r="D7" s="1">
        <v>63</v>
      </c>
      <c r="E7" s="1">
        <v>739.7</v>
      </c>
      <c r="F7" s="10">
        <f>E6+E7</f>
        <v>1691</v>
      </c>
      <c r="G7" s="1">
        <f>F7-H7</f>
        <v>1122.5999999999999</v>
      </c>
      <c r="H7" s="20">
        <v>568.4</v>
      </c>
      <c r="J7" s="14">
        <f>(D6+D7)/20</f>
        <v>7.2</v>
      </c>
      <c r="K7" s="26">
        <f>H7/F7</f>
        <v>0.3361324659964518</v>
      </c>
    </row>
    <row r="8" spans="1:13" ht="14.25" customHeight="1" x14ac:dyDescent="0.2">
      <c r="A8" s="1" t="s">
        <v>17</v>
      </c>
      <c r="B8" s="1">
        <v>4.51</v>
      </c>
      <c r="C8" s="1">
        <v>42</v>
      </c>
      <c r="D8" s="1">
        <v>64</v>
      </c>
      <c r="E8" s="1">
        <v>680.4</v>
      </c>
      <c r="F8" s="10"/>
      <c r="J8" s="14"/>
      <c r="K8" s="26"/>
    </row>
    <row r="9" spans="1:13" ht="14.25" customHeight="1" x14ac:dyDescent="0.2">
      <c r="A9" s="1" t="s">
        <v>18</v>
      </c>
      <c r="B9" s="1">
        <v>3.67</v>
      </c>
      <c r="C9" s="1">
        <v>35</v>
      </c>
      <c r="D9" s="1">
        <v>42</v>
      </c>
      <c r="E9" s="1">
        <v>572.16</v>
      </c>
      <c r="F9" s="10">
        <f>E8+E9</f>
        <v>1252.56</v>
      </c>
      <c r="G9" s="10">
        <f>F9*0.8</f>
        <v>1002.048</v>
      </c>
      <c r="H9" s="10">
        <f>F9*0.2</f>
        <v>250.512</v>
      </c>
      <c r="I9" s="15"/>
      <c r="J9" s="14">
        <f>(D8+D9)/20</f>
        <v>5.3</v>
      </c>
      <c r="K9" s="26">
        <f t="shared" ref="K9:K14" si="0">H9/F9</f>
        <v>0.2</v>
      </c>
    </row>
    <row r="10" spans="1:13" ht="14.25" customHeight="1" x14ac:dyDescent="0.2">
      <c r="A10" s="1" t="s">
        <v>19</v>
      </c>
      <c r="B10" s="1">
        <v>26.42</v>
      </c>
      <c r="C10" s="1">
        <v>318</v>
      </c>
      <c r="D10" s="1">
        <v>399</v>
      </c>
      <c r="E10" s="1">
        <v>3967.5</v>
      </c>
      <c r="F10" s="10">
        <f>E10</f>
        <v>3967.5</v>
      </c>
      <c r="G10" s="10">
        <f>F10-H10</f>
        <v>2775.2</v>
      </c>
      <c r="H10" s="20">
        <v>1192.3</v>
      </c>
      <c r="I10" s="15"/>
      <c r="J10" s="14">
        <f>D10/20</f>
        <v>19.95</v>
      </c>
      <c r="K10" s="26">
        <f t="shared" si="0"/>
        <v>0.30051669817265281</v>
      </c>
    </row>
    <row r="11" spans="1:13" ht="14.25" customHeight="1" x14ac:dyDescent="0.2">
      <c r="A11" s="1" t="s">
        <v>20</v>
      </c>
      <c r="B11" s="1">
        <v>5.55</v>
      </c>
      <c r="C11" s="1">
        <v>71</v>
      </c>
      <c r="D11" s="1">
        <v>80</v>
      </c>
      <c r="E11" s="1">
        <v>838.6</v>
      </c>
      <c r="F11" s="10">
        <f>E11</f>
        <v>838.6</v>
      </c>
      <c r="G11" s="10">
        <f>F11-H11</f>
        <v>578</v>
      </c>
      <c r="H11" s="20">
        <v>260.60000000000002</v>
      </c>
      <c r="I11" s="15"/>
      <c r="J11" s="14">
        <f>D11/20</f>
        <v>4</v>
      </c>
      <c r="K11" s="26">
        <f t="shared" si="0"/>
        <v>0.31075602194133078</v>
      </c>
    </row>
    <row r="12" spans="1:13" ht="14.25" customHeight="1" x14ac:dyDescent="0.2">
      <c r="A12" s="4" t="s">
        <v>21</v>
      </c>
      <c r="B12" s="5">
        <v>7.65</v>
      </c>
      <c r="C12" s="6">
        <v>110</v>
      </c>
      <c r="D12" s="6">
        <v>133</v>
      </c>
      <c r="E12" s="6">
        <v>1133.8</v>
      </c>
      <c r="F12" s="21">
        <f>E12</f>
        <v>1133.8</v>
      </c>
      <c r="G12" s="10">
        <f>F12*0.718</f>
        <v>814.06839999999988</v>
      </c>
      <c r="H12" s="10">
        <f>F12*0.282</f>
        <v>319.73159999999996</v>
      </c>
      <c r="I12" s="24"/>
      <c r="J12" s="25">
        <f>D12/20</f>
        <v>6.65</v>
      </c>
      <c r="K12" s="27">
        <f t="shared" si="0"/>
        <v>0.28199999999999997</v>
      </c>
      <c r="L12" s="6"/>
      <c r="M12" s="6"/>
    </row>
    <row r="13" spans="1:13" x14ac:dyDescent="0.15">
      <c r="A13" s="7" t="s">
        <v>22</v>
      </c>
      <c r="B13" s="7"/>
      <c r="C13" s="7"/>
      <c r="D13" s="7"/>
      <c r="E13" s="7"/>
      <c r="F13" s="7">
        <f>E13</f>
        <v>0</v>
      </c>
      <c r="G13" s="7">
        <f>F13-H13</f>
        <v>0</v>
      </c>
      <c r="H13" s="20"/>
      <c r="I13" s="15"/>
      <c r="J13" s="14">
        <f>D13/20</f>
        <v>0</v>
      </c>
      <c r="K13" s="26" t="e">
        <f t="shared" si="0"/>
        <v>#DIV/0!</v>
      </c>
    </row>
    <row r="14" spans="1:13" ht="14.25" customHeight="1" x14ac:dyDescent="0.2">
      <c r="A14" s="8" t="s">
        <v>23</v>
      </c>
      <c r="B14" s="1">
        <v>6.52</v>
      </c>
      <c r="C14" s="1">
        <v>66</v>
      </c>
      <c r="D14" s="1">
        <v>73</v>
      </c>
      <c r="E14" s="1">
        <v>1021.7</v>
      </c>
      <c r="F14" s="10">
        <f>E14</f>
        <v>1021.7</v>
      </c>
      <c r="G14" s="10">
        <f>F14-H14</f>
        <v>837.7940000000001</v>
      </c>
      <c r="H14" s="10">
        <f>F14*0.18</f>
        <v>183.90600000000001</v>
      </c>
      <c r="I14" s="15"/>
      <c r="J14" s="14">
        <f>D14/20</f>
        <v>3.65</v>
      </c>
      <c r="K14" s="26">
        <f t="shared" si="0"/>
        <v>0.18</v>
      </c>
    </row>
    <row r="15" spans="1:13" ht="14.25" customHeight="1" x14ac:dyDescent="0.2">
      <c r="A15" s="9"/>
      <c r="B15" s="10"/>
      <c r="C15" s="10"/>
      <c r="D15" s="10"/>
      <c r="E15" s="10"/>
      <c r="F15" s="14"/>
      <c r="G15" s="10"/>
      <c r="H15" s="10"/>
      <c r="I15" s="10"/>
      <c r="J15" s="14"/>
      <c r="K15" s="14"/>
    </row>
    <row r="16" spans="1:13" ht="14.25" customHeight="1" x14ac:dyDescent="0.2">
      <c r="A16" s="11" t="s">
        <v>24</v>
      </c>
      <c r="B16" s="12">
        <f>SUM(B3:B14)</f>
        <v>82.27000000000001</v>
      </c>
      <c r="C16" s="13">
        <f>SUM(C3:C14)</f>
        <v>976</v>
      </c>
      <c r="D16" s="12">
        <f>SUM(D3:D14)</f>
        <v>1151</v>
      </c>
      <c r="E16" s="12">
        <f>SUM(E3:E14)</f>
        <v>12567.859999999999</v>
      </c>
      <c r="F16" s="12">
        <f>SUM(F3:F11)</f>
        <v>12699.36</v>
      </c>
      <c r="G16" s="13">
        <f>SUM(G8:G12)</f>
        <v>5169.3163999999997</v>
      </c>
      <c r="H16" s="13">
        <f>SUM(H4:H14)+H11</f>
        <v>3367.0445999999997</v>
      </c>
      <c r="J16" s="14"/>
      <c r="K16" s="14"/>
    </row>
    <row r="17" spans="1:11" ht="14.2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4"/>
      <c r="K17" s="14"/>
    </row>
    <row r="18" spans="1:11" ht="14.25" customHeight="1" x14ac:dyDescent="0.2">
      <c r="A18" s="1" t="s">
        <v>25</v>
      </c>
      <c r="B18" s="1">
        <v>0.53</v>
      </c>
      <c r="C18" s="1">
        <v>8</v>
      </c>
      <c r="D18" s="1">
        <v>8</v>
      </c>
      <c r="E18" s="1">
        <v>82</v>
      </c>
      <c r="F18" s="10"/>
      <c r="G18" s="10"/>
      <c r="H18" s="10"/>
      <c r="I18" s="10"/>
      <c r="J18" s="14"/>
      <c r="K18" s="14"/>
    </row>
    <row r="19" spans="1:11" ht="14.25" customHeight="1" x14ac:dyDescent="0.2">
      <c r="A19" s="1" t="s">
        <v>26</v>
      </c>
      <c r="B19" s="1">
        <v>0.57999999999999996</v>
      </c>
      <c r="C19" s="1">
        <v>13</v>
      </c>
      <c r="D19" s="1">
        <v>15</v>
      </c>
      <c r="E19" s="1">
        <v>75</v>
      </c>
      <c r="F19" s="10"/>
      <c r="G19" s="10"/>
      <c r="H19" s="10"/>
      <c r="I19" s="10"/>
      <c r="J19" s="14"/>
      <c r="K19" s="14"/>
    </row>
    <row r="20" spans="1:11" ht="14.25" customHeight="1" x14ac:dyDescent="0.2">
      <c r="A20" s="1" t="s">
        <v>27</v>
      </c>
      <c r="B20" s="1">
        <v>0.9</v>
      </c>
      <c r="C20" s="1">
        <v>17</v>
      </c>
      <c r="D20" s="1">
        <v>17</v>
      </c>
      <c r="E20" s="1">
        <v>132.5</v>
      </c>
      <c r="F20" s="10"/>
      <c r="G20" s="10"/>
      <c r="H20" s="10"/>
      <c r="I20" s="10"/>
      <c r="J20" s="14"/>
      <c r="K20" s="14"/>
    </row>
    <row r="21" spans="1:11" ht="14.25" customHeight="1" x14ac:dyDescent="0.2">
      <c r="A21" s="1" t="s">
        <v>28</v>
      </c>
      <c r="B21" s="1">
        <v>1.35</v>
      </c>
      <c r="C21" s="1">
        <v>28</v>
      </c>
      <c r="D21" s="1">
        <v>33</v>
      </c>
      <c r="E21" s="1">
        <v>312.3</v>
      </c>
      <c r="F21" s="10"/>
      <c r="G21" s="10"/>
      <c r="H21" s="10"/>
      <c r="I21" s="10"/>
      <c r="J21" s="14"/>
      <c r="K21" s="14"/>
    </row>
    <row r="22" spans="1:11" ht="14.25" customHeight="1" x14ac:dyDescent="0.2">
      <c r="A22" s="14"/>
      <c r="B22" s="14"/>
      <c r="C22" s="14"/>
      <c r="D22" s="14"/>
      <c r="E22" s="10"/>
      <c r="F22" s="10"/>
      <c r="G22" s="10"/>
      <c r="H22" s="10"/>
      <c r="I22" s="10"/>
      <c r="J22" s="14"/>
      <c r="K22" s="14"/>
    </row>
    <row r="23" spans="1:11" ht="14.25" customHeight="1" x14ac:dyDescent="0.2">
      <c r="A23" s="14"/>
      <c r="B23" s="14"/>
      <c r="C23" s="14"/>
      <c r="D23" s="14"/>
      <c r="E23" s="10"/>
      <c r="F23" s="10"/>
      <c r="G23" s="10"/>
      <c r="H23" s="10"/>
      <c r="I23" s="10"/>
      <c r="J23" s="14"/>
      <c r="K23" s="14"/>
    </row>
    <row r="24" spans="1:11" ht="14.25" customHeight="1" x14ac:dyDescent="0.2">
      <c r="A24" s="14"/>
      <c r="B24" s="14"/>
      <c r="C24" s="14"/>
      <c r="D24" s="14"/>
      <c r="E24" s="10"/>
      <c r="F24" s="10"/>
      <c r="G24" s="10"/>
      <c r="H24" s="10"/>
      <c r="I24" s="10"/>
      <c r="J24" s="14"/>
      <c r="K24" s="14"/>
    </row>
    <row r="25" spans="1:11" ht="14.25" customHeight="1" x14ac:dyDescent="0.2">
      <c r="A25" s="14"/>
      <c r="B25" s="14"/>
      <c r="C25" s="14"/>
      <c r="D25" s="14"/>
      <c r="E25" s="10"/>
      <c r="F25" s="10"/>
      <c r="G25" s="10"/>
      <c r="H25" s="10"/>
      <c r="I25" s="10"/>
      <c r="J25" s="14"/>
      <c r="K25" s="14"/>
    </row>
    <row r="26" spans="1:11" ht="14.25" customHeight="1" x14ac:dyDescent="0.2">
      <c r="A26" s="14"/>
      <c r="B26" s="14"/>
      <c r="C26" s="14"/>
      <c r="D26" s="14"/>
      <c r="E26" s="10"/>
      <c r="F26" s="10"/>
      <c r="G26" s="10"/>
      <c r="H26" s="10"/>
      <c r="I26" s="10"/>
      <c r="J26" s="14"/>
      <c r="K26" s="14"/>
    </row>
    <row r="27" spans="1:11" ht="14.25" customHeight="1" x14ac:dyDescent="0.2">
      <c r="A27" s="14"/>
      <c r="B27" s="14"/>
      <c r="C27" s="14"/>
      <c r="D27" s="14"/>
      <c r="E27" s="10"/>
      <c r="F27" s="10"/>
      <c r="G27" s="10"/>
      <c r="H27" s="10"/>
      <c r="I27" s="10"/>
      <c r="J27" s="14"/>
      <c r="K27" s="14"/>
    </row>
    <row r="28" spans="1:11" ht="14.25" customHeight="1" x14ac:dyDescent="0.2">
      <c r="A28" s="14"/>
      <c r="B28" s="14"/>
      <c r="C28" s="14"/>
      <c r="D28" s="14"/>
      <c r="E28" s="10"/>
      <c r="F28" s="10"/>
      <c r="G28" s="10"/>
      <c r="H28" s="10"/>
      <c r="I28" s="10"/>
      <c r="J28" s="14"/>
      <c r="K28" s="14"/>
    </row>
    <row r="29" spans="1:11" ht="14.25" customHeight="1" x14ac:dyDescent="0.2">
      <c r="A29" s="15" t="s">
        <v>29</v>
      </c>
      <c r="B29" s="16">
        <f>G3</f>
        <v>2922</v>
      </c>
      <c r="C29" s="15"/>
      <c r="D29" s="17"/>
      <c r="E29" s="14"/>
      <c r="F29" s="14"/>
      <c r="G29" s="14"/>
      <c r="H29" s="14"/>
      <c r="I29" s="14"/>
      <c r="J29" s="14"/>
      <c r="K29" s="14"/>
    </row>
    <row r="30" spans="1:11" ht="14.25" customHeight="1" x14ac:dyDescent="0.2">
      <c r="A30" s="10"/>
      <c r="B30" s="18"/>
      <c r="C30" s="10"/>
      <c r="D30" s="10"/>
      <c r="E30" s="14"/>
      <c r="F30" s="14"/>
      <c r="G30" s="14"/>
      <c r="H30" s="14"/>
      <c r="I30" s="14"/>
      <c r="J30" s="14"/>
      <c r="K30" s="14"/>
    </row>
    <row r="31" spans="1:11" ht="14.25" customHeight="1" x14ac:dyDescent="0.2">
      <c r="A31" s="15" t="s">
        <v>30</v>
      </c>
      <c r="B31" s="18">
        <v>490</v>
      </c>
      <c r="C31" s="15" t="s">
        <v>31</v>
      </c>
      <c r="D31" s="16">
        <f>SUM(H2:H12)</f>
        <v>4004.5386000000003</v>
      </c>
      <c r="E31" s="14"/>
      <c r="F31" s="14"/>
      <c r="G31" s="14"/>
      <c r="H31" s="14"/>
      <c r="I31" s="14"/>
      <c r="J31" s="14"/>
      <c r="K31" s="14"/>
    </row>
    <row r="32" spans="1:11" ht="14.25" customHeight="1" x14ac:dyDescent="0.2">
      <c r="A32" s="15" t="s">
        <v>32</v>
      </c>
      <c r="B32" s="16"/>
      <c r="C32" s="15" t="s">
        <v>33</v>
      </c>
      <c r="D32" s="16">
        <f>SUM(B31:B41)</f>
        <v>1290.3699999999999</v>
      </c>
      <c r="E32" s="14"/>
      <c r="F32" s="14"/>
      <c r="G32" s="14"/>
      <c r="H32" s="14"/>
      <c r="I32" s="14"/>
      <c r="J32" s="14"/>
      <c r="K32" s="14"/>
    </row>
    <row r="33" spans="1:11" ht="14.25" customHeight="1" x14ac:dyDescent="0.2">
      <c r="A33" s="15" t="s">
        <v>34</v>
      </c>
      <c r="B33" s="16"/>
      <c r="C33" s="15" t="s">
        <v>35</v>
      </c>
      <c r="D33" s="16">
        <f>D31-D32</f>
        <v>2714.1686000000004</v>
      </c>
      <c r="E33" s="14"/>
      <c r="F33" s="14"/>
      <c r="G33" s="14"/>
      <c r="H33" s="14"/>
      <c r="I33" s="14"/>
      <c r="J33" s="14"/>
      <c r="K33" s="14"/>
    </row>
    <row r="34" spans="1:11" ht="14.25" customHeight="1" x14ac:dyDescent="0.2">
      <c r="A34" s="15" t="s">
        <v>36</v>
      </c>
      <c r="B34" s="16">
        <f>SUM(E18:E21)</f>
        <v>601.79999999999995</v>
      </c>
      <c r="C34" s="15" t="s">
        <v>37</v>
      </c>
      <c r="D34" s="16">
        <f>D33*0.45</f>
        <v>1221.3758700000003</v>
      </c>
      <c r="E34" s="14"/>
      <c r="F34" s="14"/>
      <c r="G34" s="14"/>
      <c r="H34" s="14"/>
      <c r="I34" s="14"/>
      <c r="J34" s="14"/>
      <c r="K34" s="14"/>
    </row>
    <row r="35" spans="1:11" ht="14.25" customHeight="1" x14ac:dyDescent="0.2">
      <c r="A35" s="15" t="s">
        <v>38</v>
      </c>
      <c r="B35" s="16"/>
      <c r="C35" s="15" t="s">
        <v>37</v>
      </c>
      <c r="D35" s="16">
        <f>D33*0.45</f>
        <v>1221.3758700000003</v>
      </c>
      <c r="E35" s="14"/>
      <c r="F35" s="14"/>
      <c r="G35" s="14"/>
      <c r="H35" s="14"/>
      <c r="I35" s="14" t="s">
        <v>39</v>
      </c>
      <c r="J35" s="14"/>
      <c r="K35" s="14"/>
    </row>
    <row r="36" spans="1:11" ht="14.25" customHeight="1" x14ac:dyDescent="0.2">
      <c r="A36" s="15" t="s">
        <v>40</v>
      </c>
      <c r="B36" s="16">
        <f>B16</f>
        <v>82.27000000000001</v>
      </c>
      <c r="C36" s="10" t="s">
        <v>41</v>
      </c>
      <c r="D36" s="16">
        <f>D33*0.1</f>
        <v>271.41686000000004</v>
      </c>
      <c r="E36" s="14"/>
      <c r="F36" s="14"/>
      <c r="G36" s="14"/>
      <c r="H36" s="14"/>
      <c r="I36" s="14"/>
      <c r="J36" s="14"/>
      <c r="K36" s="14"/>
    </row>
    <row r="37" spans="1:11" x14ac:dyDescent="0.15">
      <c r="A37" s="15" t="s">
        <v>42</v>
      </c>
      <c r="B37" s="14">
        <v>116.3</v>
      </c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15">
      <c r="A38" s="15" t="s">
        <v>43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15">
      <c r="A39" s="15" t="s">
        <v>44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</row>
  </sheetData>
  <phoneticPr fontId="1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"/>
  <sheetViews>
    <sheetView workbookViewId="0">
      <selection activeCell="J28" sqref="J28"/>
    </sheetView>
  </sheetViews>
  <sheetFormatPr defaultColWidth="8.375" defaultRowHeight="13.5" x14ac:dyDescent="0.15"/>
  <cols>
    <col min="1" max="1" width="32.875" style="1" customWidth="1"/>
    <col min="2" max="10" width="8.375" style="1" customWidth="1"/>
    <col min="11" max="16384" width="8.375" style="1"/>
  </cols>
  <sheetData>
    <row r="1" spans="1:1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2" t="s">
        <v>8</v>
      </c>
      <c r="J1" s="23" t="s">
        <v>9</v>
      </c>
      <c r="K1" s="23" t="s">
        <v>10</v>
      </c>
    </row>
    <row r="2" spans="1:13" ht="14.25" customHeight="1" x14ac:dyDescent="0.2">
      <c r="A2" s="3" t="s">
        <v>11</v>
      </c>
      <c r="B2" s="1">
        <v>11.41</v>
      </c>
      <c r="C2" s="1">
        <v>127</v>
      </c>
      <c r="D2" s="1">
        <v>130</v>
      </c>
      <c r="E2" s="1">
        <v>1817</v>
      </c>
      <c r="F2" s="10"/>
      <c r="G2" s="10"/>
      <c r="H2" s="10"/>
      <c r="I2" s="10"/>
      <c r="J2" s="14"/>
      <c r="K2" s="26"/>
    </row>
    <row r="3" spans="1:13" ht="14.25" customHeight="1" x14ac:dyDescent="0.2">
      <c r="A3" s="3" t="s">
        <v>12</v>
      </c>
      <c r="B3" s="1">
        <v>10.45</v>
      </c>
      <c r="C3" s="1">
        <v>110</v>
      </c>
      <c r="D3" s="1">
        <v>122</v>
      </c>
      <c r="E3" s="1">
        <v>1649</v>
      </c>
      <c r="F3" s="10">
        <f>E2+E3</f>
        <v>3466</v>
      </c>
      <c r="G3" s="7">
        <v>0</v>
      </c>
      <c r="H3" s="10">
        <f>F3-G3</f>
        <v>3466</v>
      </c>
      <c r="I3" s="10"/>
      <c r="J3" s="14">
        <f>(D2+D3)/20</f>
        <v>12.6</v>
      </c>
      <c r="K3" s="26">
        <f>H3/F3</f>
        <v>1</v>
      </c>
    </row>
    <row r="4" spans="1:13" ht="14.25" customHeight="1" x14ac:dyDescent="0.2">
      <c r="A4" s="1" t="s">
        <v>13</v>
      </c>
      <c r="B4" s="1">
        <v>2.48</v>
      </c>
      <c r="C4" s="1">
        <v>36</v>
      </c>
      <c r="D4" s="1">
        <v>42</v>
      </c>
      <c r="E4" s="1">
        <v>372.2</v>
      </c>
      <c r="F4" s="10"/>
      <c r="H4" s="19"/>
      <c r="J4" s="14"/>
      <c r="K4" s="26"/>
    </row>
    <row r="5" spans="1:13" ht="14.25" customHeight="1" x14ac:dyDescent="0.2">
      <c r="A5" s="1" t="s">
        <v>14</v>
      </c>
      <c r="B5" s="1">
        <v>3.97</v>
      </c>
      <c r="C5" s="1">
        <v>61</v>
      </c>
      <c r="D5" s="1">
        <v>68</v>
      </c>
      <c r="E5" s="1">
        <v>592.79999999999995</v>
      </c>
      <c r="F5" s="10">
        <f>E4+E5</f>
        <v>965</v>
      </c>
      <c r="G5" s="10">
        <f>F5*0.65</f>
        <v>627.25</v>
      </c>
      <c r="H5" s="10">
        <f>F5*0.35</f>
        <v>337.75</v>
      </c>
      <c r="I5" s="15"/>
      <c r="J5" s="14">
        <f>(D4+D5)/20</f>
        <v>5.5</v>
      </c>
      <c r="K5" s="26">
        <f>H5/F5</f>
        <v>0.35</v>
      </c>
    </row>
    <row r="6" spans="1:13" ht="14.25" customHeight="1" x14ac:dyDescent="0.2">
      <c r="A6" s="1" t="s">
        <v>15</v>
      </c>
      <c r="B6" s="1">
        <v>5.78</v>
      </c>
      <c r="C6" s="1">
        <v>79</v>
      </c>
      <c r="D6" s="1">
        <v>79</v>
      </c>
      <c r="E6" s="1">
        <v>890</v>
      </c>
      <c r="F6" s="10"/>
      <c r="J6" s="14"/>
      <c r="K6" s="26"/>
    </row>
    <row r="7" spans="1:13" ht="14.25" customHeight="1" x14ac:dyDescent="0.2">
      <c r="A7" s="1" t="s">
        <v>16</v>
      </c>
      <c r="B7" s="1">
        <v>4</v>
      </c>
      <c r="C7" s="1">
        <v>55</v>
      </c>
      <c r="D7" s="1">
        <v>55</v>
      </c>
      <c r="E7" s="1">
        <v>621.29999999999995</v>
      </c>
      <c r="F7" s="10">
        <f>E6+E7</f>
        <v>1511.3</v>
      </c>
      <c r="G7" s="1">
        <f>F7-H7</f>
        <v>1003.9</v>
      </c>
      <c r="H7" s="20">
        <v>507.4</v>
      </c>
      <c r="J7" s="14">
        <f>(D6+D7)/20</f>
        <v>6.7</v>
      </c>
      <c r="K7" s="26">
        <f>H7/F7</f>
        <v>0.33573744458413285</v>
      </c>
    </row>
    <row r="8" spans="1:13" ht="14.25" customHeight="1" x14ac:dyDescent="0.2">
      <c r="A8" s="1" t="s">
        <v>17</v>
      </c>
      <c r="B8" s="1">
        <v>3.58</v>
      </c>
      <c r="C8" s="1">
        <v>34</v>
      </c>
      <c r="D8" s="1">
        <v>49</v>
      </c>
      <c r="E8" s="1">
        <v>540.5</v>
      </c>
      <c r="F8" s="10"/>
      <c r="J8" s="14"/>
      <c r="K8" s="26"/>
    </row>
    <row r="9" spans="1:13" ht="14.25" customHeight="1" x14ac:dyDescent="0.2">
      <c r="A9" s="1" t="s">
        <v>18</v>
      </c>
      <c r="B9" s="1">
        <v>5.49</v>
      </c>
      <c r="C9" s="1">
        <v>46</v>
      </c>
      <c r="D9" s="1">
        <v>71</v>
      </c>
      <c r="E9" s="1">
        <v>845.38</v>
      </c>
      <c r="F9" s="10">
        <f>E8+E9</f>
        <v>1385.88</v>
      </c>
      <c r="G9" s="10">
        <f>F9*0.8</f>
        <v>1108.7040000000002</v>
      </c>
      <c r="H9" s="10">
        <f>F9*0.2</f>
        <v>277.17600000000004</v>
      </c>
      <c r="I9" s="15"/>
      <c r="J9" s="14">
        <f>(D8+D9)/20</f>
        <v>6</v>
      </c>
      <c r="K9" s="26">
        <f t="shared" ref="K9:K14" si="0">H9/F9</f>
        <v>0.2</v>
      </c>
    </row>
    <row r="10" spans="1:13" ht="14.25" customHeight="1" x14ac:dyDescent="0.2">
      <c r="A10" s="1" t="s">
        <v>19</v>
      </c>
      <c r="B10" s="1">
        <v>23.42</v>
      </c>
      <c r="C10" s="1">
        <v>264</v>
      </c>
      <c r="D10" s="1">
        <v>348</v>
      </c>
      <c r="E10" s="1">
        <v>3515.6</v>
      </c>
      <c r="F10" s="10">
        <f>E10</f>
        <v>3515.6</v>
      </c>
      <c r="G10" s="10">
        <f>F10-H10</f>
        <v>2476.1</v>
      </c>
      <c r="H10" s="20">
        <v>1039.5</v>
      </c>
      <c r="I10" s="15"/>
      <c r="J10" s="14">
        <f>D10/20</f>
        <v>17.399999999999999</v>
      </c>
      <c r="K10" s="26">
        <f t="shared" si="0"/>
        <v>0.29568210262828537</v>
      </c>
    </row>
    <row r="11" spans="1:13" ht="14.25" customHeight="1" x14ac:dyDescent="0.2">
      <c r="A11" s="1" t="s">
        <v>20</v>
      </c>
      <c r="B11" s="1">
        <v>7.3</v>
      </c>
      <c r="C11" s="1">
        <v>101</v>
      </c>
      <c r="D11" s="1">
        <v>107</v>
      </c>
      <c r="E11" s="1">
        <v>1111.4000000000001</v>
      </c>
      <c r="F11" s="10">
        <f>E11</f>
        <v>1111.4000000000001</v>
      </c>
      <c r="G11" s="10">
        <f>F11-H11</f>
        <v>761.00000000000011</v>
      </c>
      <c r="H11" s="20">
        <v>350.4</v>
      </c>
      <c r="I11" s="15"/>
      <c r="J11" s="14">
        <f>D11/20</f>
        <v>5.35</v>
      </c>
      <c r="K11" s="26">
        <f t="shared" si="0"/>
        <v>0.31527802771279462</v>
      </c>
    </row>
    <row r="12" spans="1:13" ht="14.25" customHeight="1" x14ac:dyDescent="0.2">
      <c r="A12" s="4" t="s">
        <v>21</v>
      </c>
      <c r="B12" s="5">
        <v>8.01</v>
      </c>
      <c r="C12" s="6">
        <v>109</v>
      </c>
      <c r="D12" s="6">
        <v>127</v>
      </c>
      <c r="E12" s="6">
        <v>1189.2</v>
      </c>
      <c r="F12" s="21">
        <f>E12</f>
        <v>1189.2</v>
      </c>
      <c r="G12" s="10">
        <f>F12*0.718</f>
        <v>853.84559999999999</v>
      </c>
      <c r="H12" s="10">
        <f>F12*0.282</f>
        <v>335.3544</v>
      </c>
      <c r="I12" s="24"/>
      <c r="J12" s="25">
        <f>D12/20</f>
        <v>6.35</v>
      </c>
      <c r="K12" s="27">
        <f t="shared" si="0"/>
        <v>0.28199999999999997</v>
      </c>
      <c r="L12" s="6"/>
      <c r="M12" s="6"/>
    </row>
    <row r="13" spans="1:13" x14ac:dyDescent="0.15">
      <c r="A13" s="7" t="s">
        <v>22</v>
      </c>
      <c r="B13" s="7"/>
      <c r="C13" s="7"/>
      <c r="D13" s="7"/>
      <c r="E13" s="7"/>
      <c r="F13" s="7">
        <f>E13</f>
        <v>0</v>
      </c>
      <c r="G13" s="7">
        <f>F13-H13</f>
        <v>0</v>
      </c>
      <c r="H13" s="20"/>
      <c r="I13" s="15"/>
      <c r="J13" s="14">
        <f>D13/20</f>
        <v>0</v>
      </c>
      <c r="K13" s="26" t="e">
        <f t="shared" si="0"/>
        <v>#DIV/0!</v>
      </c>
    </row>
    <row r="14" spans="1:13" ht="14.25" customHeight="1" x14ac:dyDescent="0.2">
      <c r="A14" s="8" t="s">
        <v>23</v>
      </c>
      <c r="B14" s="1">
        <v>4.99</v>
      </c>
      <c r="C14" s="1">
        <v>55</v>
      </c>
      <c r="D14" s="1">
        <v>61</v>
      </c>
      <c r="E14" s="1">
        <v>775.9</v>
      </c>
      <c r="F14" s="10">
        <f>E14</f>
        <v>775.9</v>
      </c>
      <c r="G14" s="10">
        <f>F14-H14</f>
        <v>636.23800000000006</v>
      </c>
      <c r="H14" s="10">
        <f>F14*0.18</f>
        <v>139.66199999999998</v>
      </c>
      <c r="I14" s="15"/>
      <c r="J14" s="14">
        <f>D14/20</f>
        <v>3.05</v>
      </c>
      <c r="K14" s="26">
        <f t="shared" si="0"/>
        <v>0.17999999999999997</v>
      </c>
    </row>
    <row r="15" spans="1:13" ht="14.25" customHeight="1" x14ac:dyDescent="0.2">
      <c r="A15" s="9"/>
      <c r="B15" s="10"/>
      <c r="C15" s="10"/>
      <c r="D15" s="10"/>
      <c r="E15" s="10"/>
      <c r="F15" s="14"/>
      <c r="G15" s="10"/>
      <c r="H15" s="10"/>
      <c r="I15" s="10"/>
      <c r="J15" s="14"/>
      <c r="K15" s="14"/>
    </row>
    <row r="16" spans="1:13" ht="14.25" customHeight="1" x14ac:dyDescent="0.2">
      <c r="A16" s="11" t="s">
        <v>24</v>
      </c>
      <c r="B16" s="12">
        <f>SUM(B3:B14)</f>
        <v>79.47</v>
      </c>
      <c r="C16" s="13">
        <f>SUM(C3:C14)</f>
        <v>950</v>
      </c>
      <c r="D16" s="12">
        <f>SUM(D3:D14)</f>
        <v>1129</v>
      </c>
      <c r="E16" s="12">
        <f>SUM(E3:E14)</f>
        <v>12103.28</v>
      </c>
      <c r="F16" s="12">
        <f>SUM(F3:F11)</f>
        <v>11955.18</v>
      </c>
      <c r="G16" s="13">
        <f>SUM(G8:G12)</f>
        <v>5199.6495999999997</v>
      </c>
      <c r="H16" s="13">
        <f>SUM(H4:H14)+H11</f>
        <v>3337.6424000000002</v>
      </c>
      <c r="J16" s="14"/>
      <c r="K16" s="14"/>
    </row>
    <row r="17" spans="1:11" ht="14.2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4"/>
      <c r="K17" s="14"/>
    </row>
    <row r="18" spans="1:11" ht="14.25" customHeight="1" x14ac:dyDescent="0.2">
      <c r="A18" s="1" t="s">
        <v>25</v>
      </c>
      <c r="B18" s="1">
        <v>0.46</v>
      </c>
      <c r="C18" s="1">
        <v>7</v>
      </c>
      <c r="D18" s="1">
        <v>7</v>
      </c>
      <c r="E18" s="1">
        <v>69</v>
      </c>
      <c r="F18" s="10"/>
      <c r="G18" s="10"/>
      <c r="H18" s="10"/>
      <c r="I18" s="10"/>
      <c r="J18" s="14"/>
      <c r="K18" s="14"/>
    </row>
    <row r="19" spans="1:11" ht="14.25" customHeight="1" x14ac:dyDescent="0.2">
      <c r="A19" s="1" t="s">
        <v>26</v>
      </c>
      <c r="B19" s="1">
        <v>0.48</v>
      </c>
      <c r="C19" s="1">
        <v>9</v>
      </c>
      <c r="D19" s="1">
        <v>12</v>
      </c>
      <c r="E19" s="1">
        <v>65</v>
      </c>
      <c r="F19" s="10"/>
      <c r="G19" s="10"/>
      <c r="H19" s="10"/>
      <c r="I19" s="10"/>
      <c r="J19" s="14"/>
      <c r="K19" s="14"/>
    </row>
    <row r="20" spans="1:11" ht="14.25" customHeight="1" x14ac:dyDescent="0.2">
      <c r="A20" s="1" t="s">
        <v>27</v>
      </c>
      <c r="B20" s="1">
        <v>0.67</v>
      </c>
      <c r="C20" s="1">
        <v>13</v>
      </c>
      <c r="D20" s="1">
        <v>13</v>
      </c>
      <c r="E20" s="1">
        <v>98.3</v>
      </c>
      <c r="F20" s="10"/>
      <c r="G20" s="10"/>
      <c r="H20" s="10"/>
      <c r="I20" s="10"/>
      <c r="J20" s="14"/>
      <c r="K20" s="14"/>
    </row>
    <row r="21" spans="1:11" ht="14.25" customHeight="1" x14ac:dyDescent="0.2">
      <c r="A21" s="1" t="s">
        <v>28</v>
      </c>
      <c r="B21" s="1">
        <v>0.98</v>
      </c>
      <c r="C21" s="1">
        <v>22</v>
      </c>
      <c r="D21" s="1">
        <v>25</v>
      </c>
      <c r="E21" s="1">
        <v>224.4</v>
      </c>
      <c r="F21" s="10"/>
      <c r="G21" s="10"/>
      <c r="H21" s="10"/>
      <c r="I21" s="10"/>
      <c r="J21" s="14"/>
      <c r="K21" s="14"/>
    </row>
    <row r="22" spans="1:11" ht="14.25" customHeight="1" x14ac:dyDescent="0.2">
      <c r="A22" s="14"/>
      <c r="B22" s="14"/>
      <c r="C22" s="14"/>
      <c r="D22" s="14"/>
      <c r="E22" s="10"/>
      <c r="F22" s="10"/>
      <c r="G22" s="10"/>
      <c r="H22" s="10"/>
      <c r="I22" s="10"/>
      <c r="J22" s="14"/>
      <c r="K22" s="14"/>
    </row>
    <row r="23" spans="1:11" ht="14.25" customHeight="1" x14ac:dyDescent="0.2">
      <c r="A23" s="14"/>
      <c r="B23" s="14"/>
      <c r="C23" s="14"/>
      <c r="D23" s="14"/>
      <c r="E23" s="10"/>
      <c r="F23" s="10"/>
      <c r="G23" s="10"/>
      <c r="H23" s="10"/>
      <c r="I23" s="10"/>
      <c r="J23" s="14"/>
      <c r="K23" s="14"/>
    </row>
    <row r="24" spans="1:11" ht="14.25" customHeight="1" x14ac:dyDescent="0.2">
      <c r="A24" s="14"/>
      <c r="B24" s="14"/>
      <c r="C24" s="14"/>
      <c r="D24" s="14"/>
      <c r="E24" s="10"/>
      <c r="F24" s="10"/>
      <c r="G24" s="10"/>
      <c r="H24" s="10"/>
      <c r="I24" s="10"/>
      <c r="J24" s="14"/>
      <c r="K24" s="14"/>
    </row>
    <row r="25" spans="1:11" ht="14.25" customHeight="1" x14ac:dyDescent="0.2">
      <c r="A25" s="14"/>
      <c r="B25" s="14"/>
      <c r="C25" s="14"/>
      <c r="D25" s="14"/>
      <c r="E25" s="10"/>
      <c r="F25" s="10"/>
      <c r="G25" s="10"/>
      <c r="H25" s="10"/>
      <c r="I25" s="10"/>
      <c r="J25" s="14"/>
      <c r="K25" s="14"/>
    </row>
    <row r="26" spans="1:11" ht="14.25" customHeight="1" x14ac:dyDescent="0.2">
      <c r="A26" s="14"/>
      <c r="B26" s="14"/>
      <c r="C26" s="14"/>
      <c r="D26" s="14"/>
      <c r="E26" s="10"/>
      <c r="F26" s="10"/>
      <c r="G26" s="10"/>
      <c r="H26" s="10"/>
      <c r="I26" s="10"/>
      <c r="J26" s="14"/>
      <c r="K26" s="14"/>
    </row>
    <row r="27" spans="1:11" ht="14.25" customHeight="1" x14ac:dyDescent="0.2">
      <c r="A27" s="14"/>
      <c r="B27" s="14"/>
      <c r="C27" s="14"/>
      <c r="D27" s="14"/>
      <c r="E27" s="10"/>
      <c r="F27" s="10"/>
      <c r="G27" s="10"/>
      <c r="H27" s="10"/>
      <c r="I27" s="10"/>
      <c r="J27" s="14"/>
      <c r="K27" s="14"/>
    </row>
    <row r="28" spans="1:11" ht="14.25" customHeight="1" x14ac:dyDescent="0.2">
      <c r="A28" s="14"/>
      <c r="B28" s="14"/>
      <c r="C28" s="14"/>
      <c r="D28" s="14"/>
      <c r="E28" s="10"/>
      <c r="F28" s="10"/>
      <c r="G28" s="10"/>
      <c r="H28" s="10"/>
      <c r="I28" s="10"/>
      <c r="J28" s="14"/>
      <c r="K28" s="14"/>
    </row>
    <row r="29" spans="1:11" ht="14.25" customHeight="1" x14ac:dyDescent="0.2">
      <c r="A29" s="15" t="s">
        <v>29</v>
      </c>
      <c r="B29" s="16">
        <f>G3</f>
        <v>0</v>
      </c>
      <c r="C29" s="15"/>
      <c r="D29" s="17"/>
      <c r="E29" s="14"/>
      <c r="F29" s="14"/>
      <c r="G29" s="14"/>
      <c r="H29" s="14"/>
      <c r="I29" s="14"/>
      <c r="J29" s="14"/>
      <c r="K29" s="14"/>
    </row>
    <row r="30" spans="1:11" ht="14.25" customHeight="1" x14ac:dyDescent="0.2">
      <c r="A30" s="10"/>
      <c r="B30" s="18"/>
      <c r="C30" s="10"/>
      <c r="D30" s="10"/>
      <c r="E30" s="14"/>
      <c r="F30" s="14"/>
      <c r="G30" s="14"/>
      <c r="H30" s="14"/>
      <c r="I30" s="14"/>
      <c r="J30" s="14"/>
      <c r="K30" s="14"/>
    </row>
    <row r="31" spans="1:11" ht="14.25" customHeight="1" x14ac:dyDescent="0.2">
      <c r="A31" s="15" t="s">
        <v>30</v>
      </c>
      <c r="B31" s="18">
        <v>490</v>
      </c>
      <c r="C31" s="15" t="s">
        <v>31</v>
      </c>
      <c r="D31" s="16">
        <f>SUM(H2:H12)</f>
        <v>6313.5803999999998</v>
      </c>
      <c r="E31" s="14"/>
      <c r="F31" s="14"/>
      <c r="G31" s="14"/>
      <c r="H31" s="14"/>
      <c r="I31" s="14"/>
      <c r="J31" s="14"/>
      <c r="K31" s="14"/>
    </row>
    <row r="32" spans="1:11" ht="14.25" customHeight="1" x14ac:dyDescent="0.2">
      <c r="A32" s="15" t="s">
        <v>32</v>
      </c>
      <c r="B32" s="16"/>
      <c r="C32" s="15" t="s">
        <v>33</v>
      </c>
      <c r="D32" s="16">
        <f>SUM(B31:B41)</f>
        <v>1146.95</v>
      </c>
      <c r="E32" s="14"/>
      <c r="F32" s="14"/>
      <c r="G32" s="14"/>
      <c r="H32" s="14"/>
      <c r="I32" s="14"/>
      <c r="J32" s="14"/>
      <c r="K32" s="14"/>
    </row>
    <row r="33" spans="1:11" ht="14.25" customHeight="1" x14ac:dyDescent="0.2">
      <c r="A33" s="15" t="s">
        <v>34</v>
      </c>
      <c r="B33" s="16"/>
      <c r="C33" s="15" t="s">
        <v>35</v>
      </c>
      <c r="D33" s="16">
        <f>D31-D32</f>
        <v>5166.6304</v>
      </c>
      <c r="E33" s="14"/>
      <c r="F33" s="14"/>
      <c r="G33" s="14"/>
      <c r="H33" s="14"/>
      <c r="I33" s="14"/>
      <c r="J33" s="14"/>
      <c r="K33" s="14"/>
    </row>
    <row r="34" spans="1:11" ht="14.25" customHeight="1" x14ac:dyDescent="0.2">
      <c r="A34" s="15" t="s">
        <v>36</v>
      </c>
      <c r="B34" s="16">
        <f>SUM(E18:E21)</f>
        <v>456.70000000000005</v>
      </c>
      <c r="C34" s="15" t="s">
        <v>37</v>
      </c>
      <c r="D34" s="16">
        <f>D33*0.45</f>
        <v>2324.9836800000003</v>
      </c>
      <c r="E34" s="14"/>
      <c r="F34" s="14"/>
      <c r="G34" s="14"/>
      <c r="H34" s="14"/>
      <c r="I34" s="14"/>
      <c r="J34" s="14"/>
      <c r="K34" s="14"/>
    </row>
    <row r="35" spans="1:11" ht="14.25" customHeight="1" x14ac:dyDescent="0.2">
      <c r="A35" s="15" t="s">
        <v>38</v>
      </c>
      <c r="B35" s="16"/>
      <c r="C35" s="15" t="s">
        <v>37</v>
      </c>
      <c r="D35" s="16">
        <f>D33*0.45</f>
        <v>2324.9836800000003</v>
      </c>
      <c r="E35" s="14"/>
      <c r="F35" s="14"/>
      <c r="G35" s="14"/>
      <c r="H35" s="14"/>
      <c r="I35" s="14" t="s">
        <v>39</v>
      </c>
      <c r="J35" s="14"/>
      <c r="K35" s="14"/>
    </row>
    <row r="36" spans="1:11" ht="14.25" customHeight="1" x14ac:dyDescent="0.2">
      <c r="A36" s="15" t="s">
        <v>40</v>
      </c>
      <c r="B36" s="16">
        <f>B16</f>
        <v>79.47</v>
      </c>
      <c r="C36" s="10" t="s">
        <v>41</v>
      </c>
      <c r="D36" s="16">
        <f>D33*0.1</f>
        <v>516.66304000000002</v>
      </c>
      <c r="E36" s="14"/>
      <c r="F36" s="14"/>
      <c r="G36" s="14"/>
      <c r="H36" s="14"/>
      <c r="I36" s="14"/>
      <c r="J36" s="14"/>
      <c r="K36" s="14"/>
    </row>
    <row r="37" spans="1:11" x14ac:dyDescent="0.15">
      <c r="A37" s="15" t="s">
        <v>42</v>
      </c>
      <c r="B37" s="14">
        <v>120.78</v>
      </c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15">
      <c r="A38" s="15" t="s">
        <v>43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15">
      <c r="A39" s="15" t="s">
        <v>44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</row>
  </sheetData>
  <phoneticPr fontId="1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"/>
  <sheetViews>
    <sheetView workbookViewId="0">
      <selection activeCell="Q18" sqref="Q18"/>
    </sheetView>
  </sheetViews>
  <sheetFormatPr defaultColWidth="8.375" defaultRowHeight="13.5" x14ac:dyDescent="0.15"/>
  <cols>
    <col min="1" max="1" width="32.875" style="1" customWidth="1"/>
    <col min="2" max="10" width="8.375" style="1" customWidth="1"/>
    <col min="11" max="16384" width="8.375" style="1"/>
  </cols>
  <sheetData>
    <row r="1" spans="1:1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2" t="s">
        <v>8</v>
      </c>
      <c r="J1" s="23" t="s">
        <v>9</v>
      </c>
      <c r="K1" s="23" t="s">
        <v>10</v>
      </c>
    </row>
    <row r="2" spans="1:13" ht="14.25" customHeight="1" x14ac:dyDescent="0.2">
      <c r="A2" s="3" t="s">
        <v>11</v>
      </c>
      <c r="B2" s="1">
        <v>9.82</v>
      </c>
      <c r="C2" s="1">
        <v>115</v>
      </c>
      <c r="D2" s="1">
        <v>118</v>
      </c>
      <c r="E2" s="1">
        <v>1568</v>
      </c>
      <c r="F2" s="10"/>
      <c r="G2" s="10"/>
      <c r="H2" s="10"/>
      <c r="I2" s="10"/>
      <c r="J2" s="14"/>
      <c r="K2" s="26"/>
    </row>
    <row r="3" spans="1:13" ht="14.25" customHeight="1" x14ac:dyDescent="0.2">
      <c r="A3" s="3" t="s">
        <v>12</v>
      </c>
      <c r="B3" s="1">
        <v>12.3</v>
      </c>
      <c r="C3" s="1">
        <v>138</v>
      </c>
      <c r="D3" s="1">
        <v>146</v>
      </c>
      <c r="E3" s="1">
        <v>1951</v>
      </c>
      <c r="F3" s="10">
        <f>E2+E3</f>
        <v>3519</v>
      </c>
      <c r="G3" s="7">
        <v>0</v>
      </c>
      <c r="H3" s="10">
        <f>F3-G3</f>
        <v>3519</v>
      </c>
      <c r="I3" s="10"/>
      <c r="J3" s="14">
        <f>(D2+D3)/20</f>
        <v>13.2</v>
      </c>
      <c r="K3" s="26">
        <f>H3/F3</f>
        <v>1</v>
      </c>
    </row>
    <row r="4" spans="1:13" ht="14.25" customHeight="1" x14ac:dyDescent="0.2">
      <c r="A4" s="1" t="s">
        <v>13</v>
      </c>
      <c r="B4" s="1">
        <v>2.4900000000000002</v>
      </c>
      <c r="C4" s="1">
        <v>38</v>
      </c>
      <c r="D4" s="1">
        <v>39</v>
      </c>
      <c r="E4" s="1">
        <v>378.5</v>
      </c>
      <c r="F4" s="10"/>
      <c r="H4" s="19"/>
      <c r="J4" s="14"/>
      <c r="K4" s="26"/>
    </row>
    <row r="5" spans="1:13" ht="14.25" customHeight="1" x14ac:dyDescent="0.2">
      <c r="A5" s="1" t="s">
        <v>14</v>
      </c>
      <c r="B5" s="1">
        <v>4</v>
      </c>
      <c r="C5" s="1">
        <v>61</v>
      </c>
      <c r="D5" s="1">
        <v>68</v>
      </c>
      <c r="E5" s="1">
        <v>598.9</v>
      </c>
      <c r="F5" s="10">
        <f>E4+E5</f>
        <v>977.4</v>
      </c>
      <c r="G5" s="10">
        <f>F5*0.65</f>
        <v>635.31000000000006</v>
      </c>
      <c r="H5" s="10">
        <f>F5*0.35</f>
        <v>342.09</v>
      </c>
      <c r="I5" s="15"/>
      <c r="J5" s="14">
        <f>(D4+D5)/20</f>
        <v>5.35</v>
      </c>
      <c r="K5" s="26">
        <f>H5/F5</f>
        <v>0.35</v>
      </c>
    </row>
    <row r="6" spans="1:13" ht="14.25" customHeight="1" x14ac:dyDescent="0.2">
      <c r="A6" s="1" t="s">
        <v>15</v>
      </c>
      <c r="B6" s="1">
        <v>6.05</v>
      </c>
      <c r="C6" s="1">
        <v>80</v>
      </c>
      <c r="D6" s="1">
        <v>80</v>
      </c>
      <c r="E6" s="1">
        <v>928.3</v>
      </c>
      <c r="F6" s="10"/>
      <c r="J6" s="14"/>
      <c r="K6" s="26"/>
    </row>
    <row r="7" spans="1:13" ht="14.25" customHeight="1" x14ac:dyDescent="0.2">
      <c r="A7" s="1" t="s">
        <v>16</v>
      </c>
      <c r="B7" s="1">
        <v>3.84</v>
      </c>
      <c r="C7" s="1">
        <v>50</v>
      </c>
      <c r="D7" s="1">
        <v>50</v>
      </c>
      <c r="E7" s="1">
        <v>592.70000000000005</v>
      </c>
      <c r="F7" s="10">
        <f>E6+E7</f>
        <v>1521</v>
      </c>
      <c r="G7" s="1">
        <f>F7-H7</f>
        <v>1023.8</v>
      </c>
      <c r="H7" s="20">
        <v>497.2</v>
      </c>
      <c r="J7" s="14">
        <f>(D6+D7)/20</f>
        <v>6.5</v>
      </c>
      <c r="K7" s="26">
        <f>H7/F7</f>
        <v>0.32689020381328071</v>
      </c>
    </row>
    <row r="8" spans="1:13" ht="14.25" customHeight="1" x14ac:dyDescent="0.2">
      <c r="A8" s="1" t="s">
        <v>17</v>
      </c>
      <c r="B8" s="1">
        <v>5.33</v>
      </c>
      <c r="C8" s="1">
        <v>49</v>
      </c>
      <c r="D8" s="1">
        <v>71</v>
      </c>
      <c r="E8" s="1">
        <v>818.53</v>
      </c>
      <c r="F8" s="10"/>
      <c r="J8" s="14"/>
      <c r="K8" s="26"/>
    </row>
    <row r="9" spans="1:13" ht="14.25" customHeight="1" x14ac:dyDescent="0.2">
      <c r="A9" s="1" t="s">
        <v>18</v>
      </c>
      <c r="B9" s="1">
        <v>3.66</v>
      </c>
      <c r="C9" s="1">
        <v>34</v>
      </c>
      <c r="D9" s="1">
        <v>41</v>
      </c>
      <c r="E9" s="1">
        <v>568.76</v>
      </c>
      <c r="F9" s="10">
        <f>E8+E9</f>
        <v>1387.29</v>
      </c>
      <c r="G9" s="10">
        <f>F9*0.8</f>
        <v>1109.8320000000001</v>
      </c>
      <c r="H9" s="10">
        <f>F9*0.2</f>
        <v>277.45800000000003</v>
      </c>
      <c r="I9" s="15"/>
      <c r="J9" s="14">
        <f>(D8+D9)/20</f>
        <v>5.6</v>
      </c>
      <c r="K9" s="26">
        <f t="shared" ref="K9:K14" si="0">H9/F9</f>
        <v>0.2</v>
      </c>
    </row>
    <row r="10" spans="1:13" ht="14.25" customHeight="1" x14ac:dyDescent="0.2">
      <c r="A10" s="1" t="s">
        <v>19</v>
      </c>
      <c r="B10" s="1">
        <v>26.2</v>
      </c>
      <c r="C10" s="1">
        <v>300</v>
      </c>
      <c r="D10" s="1">
        <v>387</v>
      </c>
      <c r="E10" s="1">
        <v>3938.3</v>
      </c>
      <c r="F10" s="10">
        <f>E10</f>
        <v>3938.3</v>
      </c>
      <c r="G10" s="10">
        <f>F10-H10</f>
        <v>2767.3500000000004</v>
      </c>
      <c r="H10" s="20">
        <v>1170.95</v>
      </c>
      <c r="I10" s="15"/>
      <c r="J10" s="14">
        <f>D10/20</f>
        <v>19.350000000000001</v>
      </c>
      <c r="K10" s="26">
        <f t="shared" si="0"/>
        <v>0.2973237183556357</v>
      </c>
    </row>
    <row r="11" spans="1:13" ht="14.25" customHeight="1" x14ac:dyDescent="0.2">
      <c r="A11" s="1" t="s">
        <v>20</v>
      </c>
      <c r="B11" s="1">
        <v>6.63</v>
      </c>
      <c r="C11" s="1">
        <v>95</v>
      </c>
      <c r="D11" s="1">
        <v>101</v>
      </c>
      <c r="E11" s="1">
        <v>1000.9</v>
      </c>
      <c r="F11" s="10">
        <f>E11</f>
        <v>1000.9</v>
      </c>
      <c r="G11" s="10">
        <f>F11-H11</f>
        <v>685</v>
      </c>
      <c r="H11" s="20">
        <v>315.89999999999998</v>
      </c>
      <c r="I11" s="15"/>
      <c r="J11" s="14">
        <f>D11/20</f>
        <v>5.05</v>
      </c>
      <c r="K11" s="26">
        <f t="shared" si="0"/>
        <v>0.31561594564891599</v>
      </c>
    </row>
    <row r="12" spans="1:13" ht="14.25" customHeight="1" x14ac:dyDescent="0.2">
      <c r="A12" s="4" t="s">
        <v>21</v>
      </c>
      <c r="B12" s="5">
        <v>7.49</v>
      </c>
      <c r="C12" s="6">
        <v>113</v>
      </c>
      <c r="D12" s="6">
        <v>119</v>
      </c>
      <c r="E12" s="6">
        <v>1108.4000000000001</v>
      </c>
      <c r="F12" s="21">
        <f>E12</f>
        <v>1108.4000000000001</v>
      </c>
      <c r="G12" s="10">
        <f>F12*0.718</f>
        <v>795.83120000000008</v>
      </c>
      <c r="H12" s="10">
        <f>F12*0.282</f>
        <v>312.56880000000001</v>
      </c>
      <c r="I12" s="24"/>
      <c r="J12" s="25">
        <f>D12/20</f>
        <v>5.95</v>
      </c>
      <c r="K12" s="27">
        <f t="shared" si="0"/>
        <v>0.28199999999999997</v>
      </c>
      <c r="L12" s="6"/>
      <c r="M12" s="6"/>
    </row>
    <row r="13" spans="1:13" x14ac:dyDescent="0.15">
      <c r="A13" s="7" t="s">
        <v>22</v>
      </c>
      <c r="B13" s="7"/>
      <c r="C13" s="7"/>
      <c r="D13" s="7"/>
      <c r="E13" s="7"/>
      <c r="F13" s="7">
        <f>E13</f>
        <v>0</v>
      </c>
      <c r="G13" s="7">
        <f>F13-H13</f>
        <v>0</v>
      </c>
      <c r="H13" s="20"/>
      <c r="I13" s="15"/>
      <c r="J13" s="14">
        <f>D13/20</f>
        <v>0</v>
      </c>
      <c r="K13" s="26" t="e">
        <f t="shared" si="0"/>
        <v>#DIV/0!</v>
      </c>
    </row>
    <row r="14" spans="1:13" ht="14.25" customHeight="1" x14ac:dyDescent="0.2">
      <c r="A14" s="8" t="s">
        <v>23</v>
      </c>
      <c r="B14" s="1">
        <v>5.88</v>
      </c>
      <c r="C14" s="1">
        <v>63</v>
      </c>
      <c r="D14" s="1">
        <v>68.5</v>
      </c>
      <c r="E14" s="1">
        <v>908.5</v>
      </c>
      <c r="F14" s="10">
        <f>E14</f>
        <v>908.5</v>
      </c>
      <c r="G14" s="10">
        <f>F14-H14</f>
        <v>744.97</v>
      </c>
      <c r="H14" s="10">
        <f>F14*0.18</f>
        <v>163.53</v>
      </c>
      <c r="I14" s="15"/>
      <c r="J14" s="14">
        <f>D14/20</f>
        <v>3.4249999999999998</v>
      </c>
      <c r="K14" s="26">
        <f t="shared" si="0"/>
        <v>0.18</v>
      </c>
    </row>
    <row r="15" spans="1:13" ht="14.25" customHeight="1" x14ac:dyDescent="0.2">
      <c r="A15" s="9"/>
      <c r="B15" s="10"/>
      <c r="C15" s="10"/>
      <c r="D15" s="10"/>
      <c r="E15" s="10"/>
      <c r="F15" s="14"/>
      <c r="G15" s="10"/>
      <c r="H15" s="10"/>
      <c r="I15" s="10"/>
      <c r="J15" s="14"/>
      <c r="K15" s="14"/>
    </row>
    <row r="16" spans="1:13" ht="14.25" customHeight="1" x14ac:dyDescent="0.2">
      <c r="A16" s="11" t="s">
        <v>24</v>
      </c>
      <c r="B16" s="12">
        <f>SUM(B3:B14)</f>
        <v>83.86999999999999</v>
      </c>
      <c r="C16" s="13">
        <f>SUM(C3:C14)</f>
        <v>1021</v>
      </c>
      <c r="D16" s="12">
        <f>SUM(D3:D14)</f>
        <v>1170.5</v>
      </c>
      <c r="E16" s="12">
        <f>SUM(E3:E14)</f>
        <v>12792.789999999999</v>
      </c>
      <c r="F16" s="12">
        <f>SUM(F3:F11)</f>
        <v>12343.89</v>
      </c>
      <c r="G16" s="13">
        <f>SUM(G8:G12)</f>
        <v>5358.0132000000012</v>
      </c>
      <c r="H16" s="13">
        <f>SUM(H4:H14)+H11</f>
        <v>3395.5968000000007</v>
      </c>
      <c r="J16" s="14"/>
      <c r="K16" s="14"/>
    </row>
    <row r="17" spans="1:11" ht="14.2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4"/>
      <c r="K17" s="14"/>
    </row>
    <row r="18" spans="1:11" ht="14.25" customHeight="1" x14ac:dyDescent="0.2">
      <c r="A18" s="1" t="s">
        <v>25</v>
      </c>
      <c r="B18" s="1">
        <v>1.17</v>
      </c>
      <c r="C18" s="1">
        <v>14</v>
      </c>
      <c r="D18" s="1">
        <v>18</v>
      </c>
      <c r="E18" s="1">
        <v>177</v>
      </c>
      <c r="F18" s="10"/>
      <c r="G18" s="10"/>
      <c r="H18" s="10"/>
      <c r="I18" s="10"/>
      <c r="J18" s="14"/>
      <c r="K18" s="14"/>
    </row>
    <row r="19" spans="1:11" ht="14.25" customHeight="1" x14ac:dyDescent="0.2">
      <c r="A19" s="1" t="s">
        <v>26</v>
      </c>
      <c r="B19" s="1">
        <v>0.53</v>
      </c>
      <c r="C19" s="1">
        <v>11</v>
      </c>
      <c r="D19" s="1">
        <v>13</v>
      </c>
      <c r="E19" s="1">
        <v>71.5</v>
      </c>
      <c r="F19" s="10"/>
      <c r="G19" s="10"/>
      <c r="H19" s="10"/>
      <c r="I19" s="10"/>
      <c r="J19" s="14"/>
      <c r="K19" s="14"/>
    </row>
    <row r="20" spans="1:11" ht="14.25" customHeight="1" x14ac:dyDescent="0.2">
      <c r="A20" s="1" t="s">
        <v>27</v>
      </c>
      <c r="B20" s="1">
        <v>0.35</v>
      </c>
      <c r="C20" s="1">
        <v>6</v>
      </c>
      <c r="D20" s="1">
        <v>6</v>
      </c>
      <c r="E20" s="1">
        <v>52.2</v>
      </c>
      <c r="F20" s="10"/>
      <c r="G20" s="10"/>
      <c r="H20" s="10"/>
      <c r="I20" s="10"/>
      <c r="J20" s="14"/>
      <c r="K20" s="14"/>
    </row>
    <row r="21" spans="1:11" ht="14.25" customHeight="1" x14ac:dyDescent="0.2">
      <c r="A21" s="1" t="s">
        <v>28</v>
      </c>
      <c r="B21" s="1">
        <v>1.22</v>
      </c>
      <c r="C21" s="1">
        <v>24</v>
      </c>
      <c r="D21" s="1">
        <v>29</v>
      </c>
      <c r="E21" s="1">
        <v>276.60000000000002</v>
      </c>
      <c r="F21" s="10"/>
      <c r="G21" s="10"/>
      <c r="H21" s="10"/>
      <c r="I21" s="10"/>
      <c r="J21" s="14"/>
      <c r="K21" s="14"/>
    </row>
    <row r="22" spans="1:11" ht="14.25" customHeight="1" x14ac:dyDescent="0.2">
      <c r="A22" s="14"/>
      <c r="B22" s="14"/>
      <c r="C22" s="14"/>
      <c r="D22" s="14"/>
      <c r="E22" s="10"/>
      <c r="F22" s="10"/>
      <c r="G22" s="10"/>
      <c r="H22" s="10"/>
      <c r="I22" s="10"/>
      <c r="J22" s="14"/>
      <c r="K22" s="14"/>
    </row>
    <row r="23" spans="1:11" ht="14.25" customHeight="1" x14ac:dyDescent="0.2">
      <c r="A23" s="14"/>
      <c r="B23" s="14"/>
      <c r="C23" s="14"/>
      <c r="D23" s="14"/>
      <c r="E23" s="10"/>
      <c r="F23" s="10"/>
      <c r="G23" s="10"/>
      <c r="H23" s="10"/>
      <c r="I23" s="10"/>
      <c r="J23" s="14"/>
      <c r="K23" s="14"/>
    </row>
    <row r="24" spans="1:11" ht="14.25" customHeight="1" x14ac:dyDescent="0.2">
      <c r="A24" s="14"/>
      <c r="B24" s="14"/>
      <c r="C24" s="14"/>
      <c r="D24" s="14"/>
      <c r="E24" s="10"/>
      <c r="F24" s="10"/>
      <c r="G24" s="10"/>
      <c r="H24" s="10"/>
      <c r="I24" s="10"/>
      <c r="J24" s="14"/>
      <c r="K24" s="14"/>
    </row>
    <row r="25" spans="1:11" ht="14.25" customHeight="1" x14ac:dyDescent="0.2">
      <c r="A25" s="14"/>
      <c r="B25" s="14"/>
      <c r="C25" s="14"/>
      <c r="D25" s="14"/>
      <c r="E25" s="10"/>
      <c r="F25" s="10"/>
      <c r="G25" s="10"/>
      <c r="H25" s="10"/>
      <c r="I25" s="10"/>
      <c r="J25" s="14"/>
      <c r="K25" s="14"/>
    </row>
    <row r="26" spans="1:11" ht="14.25" customHeight="1" x14ac:dyDescent="0.2">
      <c r="A26" s="14"/>
      <c r="B26" s="14"/>
      <c r="C26" s="14"/>
      <c r="D26" s="14"/>
      <c r="E26" s="10"/>
      <c r="F26" s="10"/>
      <c r="G26" s="10"/>
      <c r="H26" s="10"/>
      <c r="I26" s="10"/>
      <c r="J26" s="14"/>
      <c r="K26" s="14"/>
    </row>
    <row r="27" spans="1:11" ht="14.25" customHeight="1" x14ac:dyDescent="0.2">
      <c r="A27" s="14"/>
      <c r="B27" s="14"/>
      <c r="C27" s="14"/>
      <c r="D27" s="14"/>
      <c r="E27" s="10"/>
      <c r="F27" s="10"/>
      <c r="G27" s="10"/>
      <c r="H27" s="10"/>
      <c r="I27" s="10"/>
      <c r="J27" s="14"/>
      <c r="K27" s="14"/>
    </row>
    <row r="28" spans="1:11" ht="14.25" customHeight="1" x14ac:dyDescent="0.2">
      <c r="A28" s="14"/>
      <c r="B28" s="14"/>
      <c r="C28" s="14"/>
      <c r="D28" s="14"/>
      <c r="E28" s="10"/>
      <c r="F28" s="10"/>
      <c r="G28" s="10"/>
      <c r="H28" s="10"/>
      <c r="I28" s="10"/>
      <c r="J28" s="14"/>
      <c r="K28" s="14"/>
    </row>
    <row r="29" spans="1:11" ht="14.25" customHeight="1" x14ac:dyDescent="0.2">
      <c r="A29" s="15" t="s">
        <v>29</v>
      </c>
      <c r="B29" s="16">
        <f>G3</f>
        <v>0</v>
      </c>
      <c r="C29" s="15"/>
      <c r="D29" s="17"/>
      <c r="E29" s="14"/>
      <c r="F29" s="14"/>
      <c r="G29" s="14"/>
      <c r="H29" s="14"/>
      <c r="I29" s="14"/>
      <c r="J29" s="14"/>
      <c r="K29" s="14"/>
    </row>
    <row r="30" spans="1:11" ht="14.25" customHeight="1" x14ac:dyDescent="0.2">
      <c r="A30" s="10"/>
      <c r="B30" s="18"/>
      <c r="C30" s="10"/>
      <c r="D30" s="10"/>
      <c r="E30" s="14"/>
      <c r="F30" s="14"/>
      <c r="G30" s="14"/>
      <c r="H30" s="14"/>
      <c r="I30" s="14"/>
      <c r="J30" s="14"/>
      <c r="K30" s="14"/>
    </row>
    <row r="31" spans="1:11" ht="14.25" customHeight="1" x14ac:dyDescent="0.2">
      <c r="A31" s="15" t="s">
        <v>30</v>
      </c>
      <c r="B31" s="18">
        <v>490</v>
      </c>
      <c r="C31" s="15" t="s">
        <v>31</v>
      </c>
      <c r="D31" s="16">
        <f>SUM(H2:H12)</f>
        <v>6435.1667999999991</v>
      </c>
      <c r="E31" s="14"/>
      <c r="F31" s="14"/>
      <c r="G31" s="14"/>
      <c r="H31" s="14"/>
      <c r="I31" s="14"/>
      <c r="J31" s="14"/>
      <c r="K31" s="14"/>
    </row>
    <row r="32" spans="1:11" ht="14.25" customHeight="1" x14ac:dyDescent="0.2">
      <c r="A32" s="15" t="s">
        <v>32</v>
      </c>
      <c r="B32" s="16"/>
      <c r="C32" s="15" t="s">
        <v>33</v>
      </c>
      <c r="D32" s="16">
        <f>SUM(B31:B41)</f>
        <v>1264.2799999999997</v>
      </c>
      <c r="E32" s="14"/>
      <c r="F32" s="14"/>
      <c r="G32" s="14"/>
      <c r="H32" s="14"/>
      <c r="I32" s="14"/>
      <c r="J32" s="14"/>
      <c r="K32" s="14"/>
    </row>
    <row r="33" spans="1:11" ht="14.25" customHeight="1" x14ac:dyDescent="0.2">
      <c r="A33" s="15" t="s">
        <v>34</v>
      </c>
      <c r="B33" s="16"/>
      <c r="C33" s="15" t="s">
        <v>35</v>
      </c>
      <c r="D33" s="16">
        <f>D31-D32</f>
        <v>5170.8867999999993</v>
      </c>
      <c r="E33" s="14"/>
      <c r="F33" s="14"/>
      <c r="G33" s="14"/>
      <c r="H33" s="14"/>
      <c r="I33" s="14"/>
      <c r="J33" s="14"/>
      <c r="K33" s="14"/>
    </row>
    <row r="34" spans="1:11" ht="14.25" customHeight="1" x14ac:dyDescent="0.2">
      <c r="A34" s="15" t="s">
        <v>36</v>
      </c>
      <c r="B34" s="16">
        <f>SUM(E18:E21)</f>
        <v>577.29999999999995</v>
      </c>
      <c r="C34" s="15" t="s">
        <v>37</v>
      </c>
      <c r="D34" s="16">
        <f>D33*0.45</f>
        <v>2326.8990599999997</v>
      </c>
      <c r="E34" s="14"/>
      <c r="F34" s="14"/>
      <c r="G34" s="14"/>
      <c r="H34" s="14"/>
      <c r="I34" s="14"/>
      <c r="J34" s="14"/>
      <c r="K34" s="14"/>
    </row>
    <row r="35" spans="1:11" ht="14.25" customHeight="1" x14ac:dyDescent="0.2">
      <c r="A35" s="15" t="s">
        <v>38</v>
      </c>
      <c r="B35" s="16"/>
      <c r="C35" s="15" t="s">
        <v>37</v>
      </c>
      <c r="D35" s="16">
        <f>D33*0.45</f>
        <v>2326.8990599999997</v>
      </c>
      <c r="E35" s="14"/>
      <c r="F35" s="14"/>
      <c r="G35" s="14"/>
      <c r="H35" s="14"/>
      <c r="I35" s="14" t="s">
        <v>39</v>
      </c>
      <c r="J35" s="14"/>
      <c r="K35" s="14"/>
    </row>
    <row r="36" spans="1:11" ht="14.25" customHeight="1" x14ac:dyDescent="0.2">
      <c r="A36" s="15" t="s">
        <v>40</v>
      </c>
      <c r="B36" s="16">
        <f>B16</f>
        <v>83.86999999999999</v>
      </c>
      <c r="C36" s="10" t="s">
        <v>41</v>
      </c>
      <c r="D36" s="16">
        <f>D33*0.1</f>
        <v>517.08867999999995</v>
      </c>
      <c r="E36" s="14"/>
      <c r="F36" s="14"/>
      <c r="G36" s="14"/>
      <c r="H36" s="14"/>
      <c r="I36" s="14"/>
      <c r="J36" s="14"/>
      <c r="K36" s="14"/>
    </row>
    <row r="37" spans="1:11" x14ac:dyDescent="0.15">
      <c r="A37" s="15" t="s">
        <v>42</v>
      </c>
      <c r="B37" s="14">
        <v>113.11</v>
      </c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15">
      <c r="A38" s="15" t="s">
        <v>43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15">
      <c r="A39" s="15" t="s">
        <v>44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</row>
  </sheetData>
  <phoneticPr fontId="1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"/>
  <sheetViews>
    <sheetView workbookViewId="0">
      <selection activeCell="G3" sqref="G3"/>
    </sheetView>
  </sheetViews>
  <sheetFormatPr defaultColWidth="8.375" defaultRowHeight="13.5" x14ac:dyDescent="0.15"/>
  <cols>
    <col min="1" max="1" width="32.875" style="1" customWidth="1"/>
    <col min="2" max="10" width="8.375" style="1" customWidth="1"/>
    <col min="11" max="16384" width="8.375" style="1"/>
  </cols>
  <sheetData>
    <row r="1" spans="1:1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2" t="s">
        <v>8</v>
      </c>
      <c r="J1" s="23" t="s">
        <v>9</v>
      </c>
      <c r="K1" s="23" t="s">
        <v>10</v>
      </c>
    </row>
    <row r="2" spans="1:13" ht="14.25" customHeight="1" x14ac:dyDescent="0.2">
      <c r="A2" s="3" t="s">
        <v>11</v>
      </c>
      <c r="B2" s="1">
        <v>9.6</v>
      </c>
      <c r="C2" s="1">
        <v>110</v>
      </c>
      <c r="D2" s="1">
        <v>113</v>
      </c>
      <c r="E2" s="1">
        <v>1527</v>
      </c>
      <c r="F2" s="10"/>
      <c r="G2" s="10"/>
      <c r="H2" s="10"/>
      <c r="I2" s="10"/>
      <c r="J2" s="14"/>
      <c r="K2" s="26"/>
    </row>
    <row r="3" spans="1:13" ht="14.25" customHeight="1" x14ac:dyDescent="0.2">
      <c r="A3" s="3" t="s">
        <v>12</v>
      </c>
      <c r="B3" s="1">
        <v>10.66</v>
      </c>
      <c r="C3" s="1">
        <v>116</v>
      </c>
      <c r="D3" s="1">
        <v>123</v>
      </c>
      <c r="E3" s="1">
        <v>1701</v>
      </c>
      <c r="F3" s="10">
        <f>E2+E3</f>
        <v>3228</v>
      </c>
      <c r="G3" s="7"/>
      <c r="H3" s="10">
        <f>F3-G3</f>
        <v>3228</v>
      </c>
      <c r="I3" s="10"/>
      <c r="J3" s="14">
        <f>(D2+D3)/20</f>
        <v>11.8</v>
      </c>
      <c r="K3" s="26">
        <f>H3/F3</f>
        <v>1</v>
      </c>
    </row>
    <row r="4" spans="1:13" ht="14.25" customHeight="1" x14ac:dyDescent="0.2">
      <c r="A4" s="1" t="s">
        <v>13</v>
      </c>
      <c r="B4" s="1">
        <v>2.64</v>
      </c>
      <c r="C4" s="1">
        <v>41</v>
      </c>
      <c r="D4" s="1">
        <v>43</v>
      </c>
      <c r="E4" s="1">
        <v>398.5</v>
      </c>
      <c r="F4" s="10"/>
      <c r="H4" s="19"/>
      <c r="J4" s="14"/>
      <c r="K4" s="26"/>
    </row>
    <row r="5" spans="1:13" ht="14.25" customHeight="1" x14ac:dyDescent="0.2">
      <c r="A5" s="1" t="s">
        <v>14</v>
      </c>
      <c r="B5" s="1">
        <v>3.48</v>
      </c>
      <c r="C5" s="1">
        <v>54</v>
      </c>
      <c r="D5" s="1">
        <v>59</v>
      </c>
      <c r="E5" s="1">
        <v>522.6</v>
      </c>
      <c r="F5" s="10">
        <f>E4+E5</f>
        <v>921.1</v>
      </c>
      <c r="G5" s="10">
        <f>F5*0.65</f>
        <v>598.71500000000003</v>
      </c>
      <c r="H5" s="10">
        <f>F5*0.35</f>
        <v>322.38499999999999</v>
      </c>
      <c r="I5" s="15"/>
      <c r="J5" s="14">
        <f>(D4+D5)/20</f>
        <v>5.0999999999999996</v>
      </c>
      <c r="K5" s="26">
        <f>H5/F5</f>
        <v>0.35</v>
      </c>
    </row>
    <row r="6" spans="1:13" ht="14.25" customHeight="1" x14ac:dyDescent="0.2">
      <c r="A6" s="1" t="s">
        <v>15</v>
      </c>
      <c r="B6" s="1">
        <v>5.98</v>
      </c>
      <c r="C6" s="1">
        <v>80</v>
      </c>
      <c r="D6" s="1">
        <v>80</v>
      </c>
      <c r="E6" s="1">
        <v>922.4</v>
      </c>
      <c r="F6" s="10"/>
      <c r="J6" s="14"/>
      <c r="K6" s="26"/>
    </row>
    <row r="7" spans="1:13" ht="14.25" customHeight="1" x14ac:dyDescent="0.2">
      <c r="A7" s="1" t="s">
        <v>16</v>
      </c>
      <c r="B7" s="1">
        <v>4.25</v>
      </c>
      <c r="C7" s="1">
        <v>58</v>
      </c>
      <c r="D7" s="1">
        <v>58</v>
      </c>
      <c r="E7" s="1">
        <v>651.5</v>
      </c>
      <c r="F7" s="10">
        <f>E6+E7</f>
        <v>1573.9</v>
      </c>
      <c r="G7" s="1">
        <f>F7-H7</f>
        <v>1052.3000000000002</v>
      </c>
      <c r="H7" s="20">
        <v>521.59999999999991</v>
      </c>
      <c r="J7" s="14">
        <f>(D6+D7)/20</f>
        <v>6.9</v>
      </c>
      <c r="K7" s="26">
        <f>H7/F7</f>
        <v>0.33140606137619916</v>
      </c>
    </row>
    <row r="8" spans="1:13" ht="14.25" customHeight="1" x14ac:dyDescent="0.2">
      <c r="A8" s="1" t="s">
        <v>17</v>
      </c>
      <c r="B8" s="1">
        <v>7.35</v>
      </c>
      <c r="C8" s="1">
        <v>59</v>
      </c>
      <c r="D8" s="1">
        <v>95</v>
      </c>
      <c r="E8" s="1">
        <v>1134.3399999999999</v>
      </c>
      <c r="F8" s="10"/>
      <c r="J8" s="14"/>
      <c r="K8" s="26"/>
    </row>
    <row r="9" spans="1:13" ht="14.25" customHeight="1" x14ac:dyDescent="0.2">
      <c r="A9" s="1" t="s">
        <v>18</v>
      </c>
      <c r="B9" s="1">
        <v>4.58</v>
      </c>
      <c r="C9" s="1">
        <v>44</v>
      </c>
      <c r="D9" s="1">
        <v>57</v>
      </c>
      <c r="E9" s="1">
        <v>704</v>
      </c>
      <c r="F9" s="10">
        <f>E8+E9</f>
        <v>1838.34</v>
      </c>
      <c r="G9" s="10">
        <f>F9*0.8</f>
        <v>1470.672</v>
      </c>
      <c r="H9" s="10">
        <f>F9*0.2</f>
        <v>367.66800000000001</v>
      </c>
      <c r="I9" s="15"/>
      <c r="J9" s="14">
        <f>(D8+D9)/20</f>
        <v>7.6</v>
      </c>
      <c r="K9" s="26">
        <f t="shared" ref="K9:K14" si="0">H9/F9</f>
        <v>0.2</v>
      </c>
    </row>
    <row r="10" spans="1:13" ht="14.25" customHeight="1" x14ac:dyDescent="0.2">
      <c r="A10" s="1" t="s">
        <v>19</v>
      </c>
      <c r="B10" s="1">
        <v>28.58</v>
      </c>
      <c r="C10" s="1">
        <v>326</v>
      </c>
      <c r="D10" s="1">
        <v>424</v>
      </c>
      <c r="E10" s="1">
        <v>4308.7</v>
      </c>
      <c r="F10" s="10">
        <f>E10</f>
        <v>4308.7</v>
      </c>
      <c r="G10" s="10">
        <f>F10-H10</f>
        <v>3024.5</v>
      </c>
      <c r="H10" s="20">
        <v>1284.2</v>
      </c>
      <c r="I10" s="15"/>
      <c r="J10" s="14">
        <f>D10/20</f>
        <v>21.2</v>
      </c>
      <c r="K10" s="26">
        <f t="shared" si="0"/>
        <v>0.2980481351683803</v>
      </c>
    </row>
    <row r="11" spans="1:13" ht="14.25" customHeight="1" x14ac:dyDescent="0.2">
      <c r="A11" s="1" t="s">
        <v>20</v>
      </c>
      <c r="B11" s="1">
        <v>7.32</v>
      </c>
      <c r="C11" s="1">
        <v>103</v>
      </c>
      <c r="D11" s="1">
        <v>109</v>
      </c>
      <c r="E11" s="1">
        <v>1106.9000000000001</v>
      </c>
      <c r="F11" s="10">
        <f>E11</f>
        <v>1106.9000000000001</v>
      </c>
      <c r="G11" s="10">
        <f>F11-H11</f>
        <v>761.00000000000011</v>
      </c>
      <c r="H11" s="20">
        <v>345.9</v>
      </c>
      <c r="I11" s="15"/>
      <c r="J11" s="14">
        <f>D11/20</f>
        <v>5.45</v>
      </c>
      <c r="K11" s="26">
        <f t="shared" si="0"/>
        <v>0.31249435360014449</v>
      </c>
    </row>
    <row r="12" spans="1:13" ht="14.25" customHeight="1" x14ac:dyDescent="0.2">
      <c r="A12" s="4" t="s">
        <v>21</v>
      </c>
      <c r="B12" s="5">
        <v>7.61</v>
      </c>
      <c r="C12" s="6">
        <v>112</v>
      </c>
      <c r="D12" s="6">
        <v>123</v>
      </c>
      <c r="E12" s="6">
        <v>1124</v>
      </c>
      <c r="F12" s="21">
        <f>E12</f>
        <v>1124</v>
      </c>
      <c r="G12" s="10">
        <f>F12*0.718</f>
        <v>807.03199999999993</v>
      </c>
      <c r="H12" s="10">
        <f>F12*0.282</f>
        <v>316.96799999999996</v>
      </c>
      <c r="I12" s="24"/>
      <c r="J12" s="25">
        <f>D12/20</f>
        <v>6.15</v>
      </c>
      <c r="K12" s="27">
        <f t="shared" si="0"/>
        <v>0.28199999999999997</v>
      </c>
      <c r="L12" s="6"/>
      <c r="M12" s="6"/>
    </row>
    <row r="13" spans="1:13" x14ac:dyDescent="0.15">
      <c r="A13" s="7" t="s">
        <v>22</v>
      </c>
      <c r="B13" s="7"/>
      <c r="C13" s="7"/>
      <c r="D13" s="7"/>
      <c r="E13" s="7"/>
      <c r="F13" s="7">
        <f>E13</f>
        <v>0</v>
      </c>
      <c r="G13" s="7">
        <f>F13-H13</f>
        <v>0</v>
      </c>
      <c r="H13" s="20"/>
      <c r="I13" s="15"/>
      <c r="J13" s="14">
        <f>D13/20</f>
        <v>0</v>
      </c>
      <c r="K13" s="26" t="e">
        <f t="shared" si="0"/>
        <v>#DIV/0!</v>
      </c>
    </row>
    <row r="14" spans="1:13" ht="14.25" customHeight="1" x14ac:dyDescent="0.2">
      <c r="A14" s="8" t="s">
        <v>23</v>
      </c>
      <c r="B14" s="1">
        <v>3.73</v>
      </c>
      <c r="C14" s="1">
        <v>42</v>
      </c>
      <c r="D14" s="1">
        <v>45</v>
      </c>
      <c r="E14" s="1">
        <v>567.79999999999995</v>
      </c>
      <c r="F14" s="10">
        <f>E14</f>
        <v>567.79999999999995</v>
      </c>
      <c r="G14" s="10">
        <f>F14-H14</f>
        <v>465.59599999999995</v>
      </c>
      <c r="H14" s="10">
        <f>F14*0.18</f>
        <v>102.20399999999999</v>
      </c>
      <c r="I14" s="15"/>
      <c r="J14" s="14">
        <f>D14/20</f>
        <v>2.25</v>
      </c>
      <c r="K14" s="26">
        <f t="shared" si="0"/>
        <v>0.18</v>
      </c>
    </row>
    <row r="15" spans="1:13" ht="14.25" customHeight="1" x14ac:dyDescent="0.2">
      <c r="A15" s="9"/>
      <c r="B15" s="10"/>
      <c r="C15" s="10"/>
      <c r="D15" s="10"/>
      <c r="E15" s="10"/>
      <c r="F15" s="14"/>
      <c r="G15" s="10"/>
      <c r="H15" s="10"/>
      <c r="I15" s="10"/>
      <c r="J15" s="14"/>
      <c r="K15" s="14"/>
    </row>
    <row r="16" spans="1:13" ht="14.25" customHeight="1" x14ac:dyDescent="0.2">
      <c r="A16" s="11" t="s">
        <v>24</v>
      </c>
      <c r="B16" s="12">
        <f>SUM(B3:B14)</f>
        <v>86.18</v>
      </c>
      <c r="C16" s="13">
        <f>SUM(C3:C14)</f>
        <v>1035</v>
      </c>
      <c r="D16" s="12">
        <f>SUM(D3:D14)</f>
        <v>1216</v>
      </c>
      <c r="E16" s="12">
        <f>SUM(E3:E14)</f>
        <v>13141.74</v>
      </c>
      <c r="F16" s="12">
        <f>SUM(F3:F11)</f>
        <v>12976.94</v>
      </c>
      <c r="G16" s="13">
        <f>SUM(G8:G12)</f>
        <v>6063.2040000000006</v>
      </c>
      <c r="H16" s="13">
        <f>SUM(H4:H14)+H11</f>
        <v>3606.8250000000003</v>
      </c>
      <c r="J16" s="14"/>
      <c r="K16" s="14"/>
    </row>
    <row r="17" spans="1:11" ht="14.2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4"/>
      <c r="K17" s="14"/>
    </row>
    <row r="18" spans="1:11" ht="14.25" customHeight="1" x14ac:dyDescent="0.2">
      <c r="A18" s="1" t="s">
        <v>25</v>
      </c>
      <c r="B18" s="1">
        <v>1.2</v>
      </c>
      <c r="C18" s="1">
        <v>18</v>
      </c>
      <c r="D18" s="1">
        <v>18</v>
      </c>
      <c r="E18" s="1">
        <v>182</v>
      </c>
      <c r="F18" s="10"/>
      <c r="G18" s="10"/>
      <c r="H18" s="10"/>
      <c r="I18" s="10"/>
      <c r="J18" s="14"/>
      <c r="K18" s="14"/>
    </row>
    <row r="19" spans="1:11" ht="14.25" customHeight="1" x14ac:dyDescent="0.2">
      <c r="A19" s="1" t="s">
        <v>26</v>
      </c>
      <c r="B19" s="1">
        <v>0.37</v>
      </c>
      <c r="C19" s="1">
        <v>9</v>
      </c>
      <c r="D19" s="1">
        <v>10</v>
      </c>
      <c r="E19" s="1">
        <v>50</v>
      </c>
      <c r="F19" s="10"/>
      <c r="G19" s="10"/>
      <c r="H19" s="10"/>
      <c r="I19" s="10"/>
      <c r="J19" s="14"/>
      <c r="K19" s="14"/>
    </row>
    <row r="20" spans="1:11" ht="14.25" customHeight="1" x14ac:dyDescent="0.2">
      <c r="A20" s="1" t="s">
        <v>27</v>
      </c>
      <c r="B20" s="1">
        <v>0.22</v>
      </c>
      <c r="C20" s="1">
        <v>5</v>
      </c>
      <c r="D20" s="1">
        <v>5</v>
      </c>
      <c r="E20" s="1">
        <v>30.7</v>
      </c>
      <c r="F20" s="10"/>
      <c r="G20" s="10"/>
      <c r="H20" s="10"/>
      <c r="I20" s="10"/>
      <c r="J20" s="14"/>
      <c r="K20" s="14"/>
    </row>
    <row r="21" spans="1:11" ht="14.25" customHeight="1" x14ac:dyDescent="0.2">
      <c r="A21" s="1" t="s">
        <v>28</v>
      </c>
      <c r="B21" s="1">
        <v>0.77</v>
      </c>
      <c r="C21" s="1">
        <v>20</v>
      </c>
      <c r="D21" s="1">
        <v>20</v>
      </c>
      <c r="E21" s="1">
        <v>177.4</v>
      </c>
      <c r="F21" s="10"/>
      <c r="G21" s="10"/>
      <c r="H21" s="10"/>
      <c r="I21" s="10"/>
      <c r="J21" s="14"/>
      <c r="K21" s="14"/>
    </row>
    <row r="22" spans="1:11" ht="14.25" customHeight="1" x14ac:dyDescent="0.2">
      <c r="A22" s="14"/>
      <c r="B22" s="14"/>
      <c r="C22" s="14"/>
      <c r="D22" s="14"/>
      <c r="E22" s="10"/>
      <c r="F22" s="10"/>
      <c r="G22" s="10"/>
      <c r="H22" s="10"/>
      <c r="I22" s="10"/>
      <c r="J22" s="14"/>
      <c r="K22" s="14"/>
    </row>
    <row r="23" spans="1:11" ht="14.25" customHeight="1" x14ac:dyDescent="0.2">
      <c r="A23" s="14"/>
      <c r="B23" s="14"/>
      <c r="C23" s="14"/>
      <c r="D23" s="14"/>
      <c r="E23" s="10"/>
      <c r="F23" s="10"/>
      <c r="G23" s="10"/>
      <c r="H23" s="10"/>
      <c r="I23" s="10"/>
      <c r="J23" s="14"/>
      <c r="K23" s="14"/>
    </row>
    <row r="24" spans="1:11" ht="14.25" customHeight="1" x14ac:dyDescent="0.2">
      <c r="A24" s="14"/>
      <c r="B24" s="14"/>
      <c r="C24" s="14"/>
      <c r="D24" s="14"/>
      <c r="E24" s="10"/>
      <c r="F24" s="10"/>
      <c r="G24" s="10"/>
      <c r="H24" s="10"/>
      <c r="I24" s="10"/>
      <c r="J24" s="14"/>
      <c r="K24" s="14"/>
    </row>
    <row r="25" spans="1:11" ht="14.25" customHeight="1" x14ac:dyDescent="0.2">
      <c r="A25" s="14"/>
      <c r="B25" s="14"/>
      <c r="C25" s="14"/>
      <c r="D25" s="14"/>
      <c r="E25" s="10"/>
      <c r="F25" s="10"/>
      <c r="G25" s="10"/>
      <c r="H25" s="10"/>
      <c r="I25" s="10"/>
      <c r="J25" s="14"/>
      <c r="K25" s="14"/>
    </row>
    <row r="26" spans="1:11" ht="14.25" customHeight="1" x14ac:dyDescent="0.2">
      <c r="A26" s="14"/>
      <c r="B26" s="14"/>
      <c r="C26" s="14"/>
      <c r="D26" s="14"/>
      <c r="E26" s="10"/>
      <c r="F26" s="10"/>
      <c r="G26" s="10"/>
      <c r="H26" s="10"/>
      <c r="I26" s="10"/>
      <c r="J26" s="14"/>
      <c r="K26" s="14"/>
    </row>
    <row r="27" spans="1:11" ht="14.25" customHeight="1" x14ac:dyDescent="0.2">
      <c r="A27" s="14"/>
      <c r="B27" s="14"/>
      <c r="C27" s="14"/>
      <c r="D27" s="14"/>
      <c r="E27" s="10"/>
      <c r="F27" s="10"/>
      <c r="G27" s="10"/>
      <c r="H27" s="10"/>
      <c r="I27" s="10"/>
      <c r="J27" s="14"/>
      <c r="K27" s="14"/>
    </row>
    <row r="28" spans="1:11" ht="14.25" customHeight="1" x14ac:dyDescent="0.2">
      <c r="A28" s="14"/>
      <c r="B28" s="14"/>
      <c r="C28" s="14"/>
      <c r="D28" s="14"/>
      <c r="E28" s="10"/>
      <c r="F28" s="10"/>
      <c r="G28" s="10"/>
      <c r="H28" s="10"/>
      <c r="I28" s="10"/>
      <c r="J28" s="14"/>
      <c r="K28" s="14"/>
    </row>
    <row r="29" spans="1:11" ht="14.25" customHeight="1" x14ac:dyDescent="0.2">
      <c r="A29" s="15" t="s">
        <v>29</v>
      </c>
      <c r="B29" s="16">
        <f>G3</f>
        <v>0</v>
      </c>
      <c r="C29" s="15"/>
      <c r="D29" s="17"/>
      <c r="E29" s="14"/>
      <c r="F29" s="14"/>
      <c r="G29" s="14"/>
      <c r="H29" s="14"/>
      <c r="I29" s="14"/>
      <c r="J29" s="14"/>
      <c r="K29" s="14"/>
    </row>
    <row r="30" spans="1:11" ht="14.25" customHeight="1" x14ac:dyDescent="0.2">
      <c r="A30" s="10"/>
      <c r="B30" s="18"/>
      <c r="C30" s="10"/>
      <c r="D30" s="10"/>
      <c r="E30" s="14"/>
      <c r="F30" s="14"/>
      <c r="G30" s="14"/>
      <c r="H30" s="14"/>
      <c r="I30" s="14"/>
      <c r="J30" s="14"/>
      <c r="K30" s="14"/>
    </row>
    <row r="31" spans="1:11" ht="14.25" customHeight="1" x14ac:dyDescent="0.2">
      <c r="A31" s="15" t="s">
        <v>30</v>
      </c>
      <c r="B31" s="18">
        <v>490</v>
      </c>
      <c r="C31" s="15" t="s">
        <v>31</v>
      </c>
      <c r="D31" s="16">
        <f>SUM(H2:H12)</f>
        <v>6386.7209999999995</v>
      </c>
      <c r="E31" s="14"/>
      <c r="F31" s="14"/>
      <c r="G31" s="14"/>
      <c r="H31" s="14"/>
      <c r="I31" s="14"/>
      <c r="J31" s="14"/>
      <c r="K31" s="14"/>
    </row>
    <row r="32" spans="1:11" ht="14.25" customHeight="1" x14ac:dyDescent="0.2">
      <c r="A32" s="15" t="s">
        <v>32</v>
      </c>
      <c r="B32" s="16"/>
      <c r="C32" s="15" t="s">
        <v>33</v>
      </c>
      <c r="D32" s="16">
        <f>SUM(B31:B41)</f>
        <v>1050.48</v>
      </c>
      <c r="E32" s="14"/>
      <c r="F32" s="14"/>
      <c r="G32" s="14"/>
      <c r="H32" s="14"/>
      <c r="I32" s="14"/>
      <c r="J32" s="14"/>
      <c r="K32" s="14"/>
    </row>
    <row r="33" spans="1:11" ht="14.25" customHeight="1" x14ac:dyDescent="0.2">
      <c r="A33" s="15" t="s">
        <v>34</v>
      </c>
      <c r="B33" s="16"/>
      <c r="C33" s="15" t="s">
        <v>35</v>
      </c>
      <c r="D33" s="16">
        <f>D31-D32</f>
        <v>5336.241</v>
      </c>
      <c r="E33" s="14"/>
      <c r="F33" s="14"/>
      <c r="G33" s="14"/>
      <c r="H33" s="14"/>
      <c r="I33" s="14"/>
      <c r="J33" s="14"/>
      <c r="K33" s="14"/>
    </row>
    <row r="34" spans="1:11" ht="14.25" customHeight="1" x14ac:dyDescent="0.2">
      <c r="A34" s="15" t="s">
        <v>36</v>
      </c>
      <c r="B34" s="16">
        <f>SUM(E18:E21)</f>
        <v>440.1</v>
      </c>
      <c r="C34" s="15" t="s">
        <v>37</v>
      </c>
      <c r="D34" s="16">
        <f>D33*0.45</f>
        <v>2401.30845</v>
      </c>
      <c r="E34" s="14"/>
      <c r="F34" s="14"/>
      <c r="G34" s="14"/>
      <c r="H34" s="14"/>
      <c r="I34" s="14"/>
      <c r="J34" s="14"/>
      <c r="K34" s="14"/>
    </row>
    <row r="35" spans="1:11" ht="14.25" customHeight="1" x14ac:dyDescent="0.2">
      <c r="A35" s="15" t="s">
        <v>38</v>
      </c>
      <c r="B35" s="16"/>
      <c r="C35" s="15" t="s">
        <v>37</v>
      </c>
      <c r="D35" s="16">
        <f>D33*0.45</f>
        <v>2401.30845</v>
      </c>
      <c r="E35" s="14"/>
      <c r="F35" s="14"/>
      <c r="G35" s="14"/>
      <c r="H35" s="14"/>
      <c r="I35" s="14" t="s">
        <v>39</v>
      </c>
      <c r="J35" s="14"/>
      <c r="K35" s="14"/>
    </row>
    <row r="36" spans="1:11" ht="14.25" customHeight="1" x14ac:dyDescent="0.2">
      <c r="A36" s="15" t="s">
        <v>40</v>
      </c>
      <c r="B36" s="16">
        <f>B16</f>
        <v>86.18</v>
      </c>
      <c r="C36" s="10" t="s">
        <v>41</v>
      </c>
      <c r="D36" s="16">
        <f>D33*0.1</f>
        <v>533.6241</v>
      </c>
      <c r="E36" s="14"/>
      <c r="F36" s="14"/>
      <c r="G36" s="14"/>
      <c r="H36" s="14"/>
      <c r="I36" s="14"/>
      <c r="J36" s="14"/>
      <c r="K36" s="14"/>
    </row>
    <row r="37" spans="1:11" x14ac:dyDescent="0.15">
      <c r="A37" s="15" t="s">
        <v>42</v>
      </c>
      <c r="B37" s="14">
        <v>34.200000000000003</v>
      </c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15">
      <c r="A38" s="15" t="s">
        <v>43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15">
      <c r="A39" s="15" t="s">
        <v>44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</row>
  </sheetData>
  <phoneticPr fontId="1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9"/>
  <sheetViews>
    <sheetView workbookViewId="0">
      <selection activeCell="G4" sqref="G4"/>
    </sheetView>
  </sheetViews>
  <sheetFormatPr defaultColWidth="8.375" defaultRowHeight="13.5" x14ac:dyDescent="0.15"/>
  <cols>
    <col min="1" max="1" width="32.875" style="1" customWidth="1"/>
    <col min="2" max="10" width="8.375" style="1" customWidth="1"/>
    <col min="11" max="16384" width="8.375" style="1"/>
  </cols>
  <sheetData>
    <row r="1" spans="1:1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2" t="s">
        <v>8</v>
      </c>
      <c r="J1" s="23" t="s">
        <v>9</v>
      </c>
      <c r="K1" s="23" t="s">
        <v>10</v>
      </c>
    </row>
    <row r="2" spans="1:13" ht="14.25" customHeight="1" x14ac:dyDescent="0.2">
      <c r="A2" s="3" t="s">
        <v>11</v>
      </c>
      <c r="B2" s="1">
        <v>10.82</v>
      </c>
      <c r="C2" s="1">
        <v>119</v>
      </c>
      <c r="D2" s="1">
        <v>125</v>
      </c>
      <c r="E2" s="1">
        <v>1722</v>
      </c>
      <c r="F2" s="10"/>
      <c r="G2" s="10"/>
      <c r="H2" s="10"/>
      <c r="I2" s="10"/>
      <c r="J2" s="14"/>
      <c r="K2" s="26"/>
    </row>
    <row r="3" spans="1:13" ht="14.25" customHeight="1" x14ac:dyDescent="0.2">
      <c r="A3" s="3" t="s">
        <v>12</v>
      </c>
      <c r="B3" s="1">
        <v>12.63</v>
      </c>
      <c r="C3" s="1">
        <v>133</v>
      </c>
      <c r="D3" s="1">
        <v>142</v>
      </c>
      <c r="E3" s="1">
        <v>2014</v>
      </c>
      <c r="F3" s="10">
        <f>E2+E3</f>
        <v>3736</v>
      </c>
      <c r="G3" s="7">
        <v>0</v>
      </c>
      <c r="H3" s="10">
        <f>F3-G3</f>
        <v>3736</v>
      </c>
      <c r="I3" s="10"/>
      <c r="J3" s="14">
        <f>(D2+D3)/20</f>
        <v>13.35</v>
      </c>
      <c r="K3" s="26">
        <f>H3/F3</f>
        <v>1</v>
      </c>
    </row>
    <row r="4" spans="1:13" ht="14.25" customHeight="1" x14ac:dyDescent="0.2">
      <c r="A4" s="1" t="s">
        <v>13</v>
      </c>
      <c r="B4" s="1">
        <v>2.63</v>
      </c>
      <c r="C4" s="1">
        <v>41</v>
      </c>
      <c r="D4" s="1">
        <v>42</v>
      </c>
      <c r="E4" s="1">
        <v>398.9</v>
      </c>
      <c r="F4" s="10"/>
      <c r="H4" s="19"/>
      <c r="J4" s="14"/>
      <c r="K4" s="26"/>
    </row>
    <row r="5" spans="1:13" ht="14.25" customHeight="1" x14ac:dyDescent="0.2">
      <c r="A5" s="1" t="s">
        <v>14</v>
      </c>
      <c r="B5" s="1">
        <v>5.56</v>
      </c>
      <c r="C5" s="1">
        <v>80</v>
      </c>
      <c r="D5" s="1">
        <v>92</v>
      </c>
      <c r="E5" s="1">
        <v>842.1</v>
      </c>
      <c r="F5" s="10">
        <f>E4+E5</f>
        <v>1241</v>
      </c>
      <c r="G5" s="10">
        <f>F5*0.65</f>
        <v>806.65</v>
      </c>
      <c r="H5" s="10">
        <f>F5*0.35</f>
        <v>434.34999999999997</v>
      </c>
      <c r="I5" s="15"/>
      <c r="J5" s="14">
        <f>(D4+D5)/20</f>
        <v>6.7</v>
      </c>
      <c r="K5" s="26">
        <f>H5/F5</f>
        <v>0.35</v>
      </c>
    </row>
    <row r="6" spans="1:13" ht="14.25" customHeight="1" x14ac:dyDescent="0.2">
      <c r="A6" s="1" t="s">
        <v>15</v>
      </c>
      <c r="B6" s="1">
        <v>6.21</v>
      </c>
      <c r="C6" s="1">
        <v>88</v>
      </c>
      <c r="D6" s="1">
        <v>88</v>
      </c>
      <c r="E6" s="1">
        <v>960.2</v>
      </c>
      <c r="F6" s="10"/>
      <c r="J6" s="14"/>
      <c r="K6" s="26"/>
    </row>
    <row r="7" spans="1:13" ht="14.25" customHeight="1" x14ac:dyDescent="0.2">
      <c r="A7" s="1" t="s">
        <v>16</v>
      </c>
      <c r="B7" s="1">
        <v>4</v>
      </c>
      <c r="C7" s="1">
        <v>57</v>
      </c>
      <c r="D7" s="1">
        <v>57</v>
      </c>
      <c r="E7" s="1">
        <v>623.29999999999995</v>
      </c>
      <c r="F7" s="10">
        <f>E6+E7</f>
        <v>1583.5</v>
      </c>
      <c r="G7" s="1">
        <f>F7-H7</f>
        <v>1050.0999999999999</v>
      </c>
      <c r="H7" s="20">
        <v>533.4</v>
      </c>
      <c r="J7" s="14">
        <f>(D6+D7)/20</f>
        <v>7.25</v>
      </c>
      <c r="K7" s="26">
        <f>H7/F7</f>
        <v>0.33684875276286708</v>
      </c>
    </row>
    <row r="8" spans="1:13" ht="14.25" customHeight="1" x14ac:dyDescent="0.2">
      <c r="A8" s="1" t="s">
        <v>17</v>
      </c>
      <c r="B8" s="1">
        <v>8.4600000000000009</v>
      </c>
      <c r="C8" s="1">
        <v>75</v>
      </c>
      <c r="D8" s="1">
        <v>113</v>
      </c>
      <c r="E8" s="1">
        <v>1301.02</v>
      </c>
      <c r="F8" s="10"/>
      <c r="J8" s="14"/>
      <c r="K8" s="26"/>
    </row>
    <row r="9" spans="1:13" ht="14.25" customHeight="1" x14ac:dyDescent="0.2">
      <c r="A9" s="1" t="s">
        <v>18</v>
      </c>
      <c r="B9" s="1">
        <v>8.18</v>
      </c>
      <c r="C9" s="1">
        <v>72</v>
      </c>
      <c r="D9" s="1">
        <v>97</v>
      </c>
      <c r="E9" s="1">
        <v>1262.44</v>
      </c>
      <c r="F9" s="10">
        <f>E8+E9</f>
        <v>2563.46</v>
      </c>
      <c r="G9" s="10">
        <f>F9*0.8</f>
        <v>2050.768</v>
      </c>
      <c r="H9" s="10">
        <f>F9*0.2</f>
        <v>512.69200000000001</v>
      </c>
      <c r="I9" s="15"/>
      <c r="J9" s="14">
        <f>(D8+D9)/20</f>
        <v>10.5</v>
      </c>
      <c r="K9" s="26">
        <f t="shared" ref="K9:K14" si="0">H9/F9</f>
        <v>0.2</v>
      </c>
    </row>
    <row r="10" spans="1:13" ht="14.25" customHeight="1" x14ac:dyDescent="0.2">
      <c r="A10" s="1" t="s">
        <v>19</v>
      </c>
      <c r="B10" s="1">
        <v>32.340000000000003</v>
      </c>
      <c r="C10" s="1">
        <v>384</v>
      </c>
      <c r="D10" s="1">
        <v>486</v>
      </c>
      <c r="E10" s="1">
        <v>4861.8</v>
      </c>
      <c r="F10" s="10">
        <f>E10</f>
        <v>4861.8</v>
      </c>
      <c r="G10" s="10">
        <f>F10-H10</f>
        <v>3405.9</v>
      </c>
      <c r="H10" s="20">
        <v>1455.9</v>
      </c>
      <c r="I10" s="15"/>
      <c r="J10" s="14">
        <f>D10/20</f>
        <v>24.3</v>
      </c>
      <c r="K10" s="26">
        <f t="shared" si="0"/>
        <v>0.29945699123781316</v>
      </c>
    </row>
    <row r="11" spans="1:13" ht="14.25" customHeight="1" x14ac:dyDescent="0.2">
      <c r="A11" s="1" t="s">
        <v>20</v>
      </c>
      <c r="B11" s="1">
        <v>7.85</v>
      </c>
      <c r="C11" s="1">
        <v>107</v>
      </c>
      <c r="D11" s="1">
        <v>116</v>
      </c>
      <c r="E11" s="1">
        <v>1189.0999999999999</v>
      </c>
      <c r="F11" s="10">
        <f>E11</f>
        <v>1189.0999999999999</v>
      </c>
      <c r="G11" s="10">
        <f>F11-H11</f>
        <v>814.99999999999989</v>
      </c>
      <c r="H11" s="20">
        <v>374.1</v>
      </c>
      <c r="I11" s="15"/>
      <c r="J11" s="14">
        <f>D11/20</f>
        <v>5.8</v>
      </c>
      <c r="K11" s="26">
        <f t="shared" si="0"/>
        <v>0.31460768648557735</v>
      </c>
    </row>
    <row r="12" spans="1:13" ht="14.25" customHeight="1" x14ac:dyDescent="0.2">
      <c r="A12" s="4" t="s">
        <v>21</v>
      </c>
      <c r="B12" s="5">
        <v>9.7200000000000006</v>
      </c>
      <c r="C12" s="6">
        <v>136</v>
      </c>
      <c r="D12" s="6">
        <v>158</v>
      </c>
      <c r="E12" s="6">
        <v>1448.2</v>
      </c>
      <c r="F12" s="21">
        <f>E12</f>
        <v>1448.2</v>
      </c>
      <c r="G12" s="10">
        <f>F12*0.718</f>
        <v>1039.8076000000001</v>
      </c>
      <c r="H12" s="10">
        <f>F12*0.282</f>
        <v>408.39239999999995</v>
      </c>
      <c r="I12" s="24"/>
      <c r="J12" s="25">
        <f>D12/20</f>
        <v>7.9</v>
      </c>
      <c r="K12" s="27">
        <f t="shared" si="0"/>
        <v>0.28199999999999997</v>
      </c>
      <c r="L12" s="6"/>
      <c r="M12" s="6"/>
    </row>
    <row r="13" spans="1:13" x14ac:dyDescent="0.15">
      <c r="A13" s="7" t="s">
        <v>22</v>
      </c>
      <c r="B13" s="7"/>
      <c r="C13" s="7"/>
      <c r="D13" s="7"/>
      <c r="E13" s="7"/>
      <c r="F13" s="7">
        <f>E13</f>
        <v>0</v>
      </c>
      <c r="G13" s="7">
        <f>F13-H13</f>
        <v>0</v>
      </c>
      <c r="H13" s="20"/>
      <c r="I13" s="15"/>
      <c r="J13" s="14">
        <f>D13/20</f>
        <v>0</v>
      </c>
      <c r="K13" s="26" t="e">
        <f t="shared" si="0"/>
        <v>#DIV/0!</v>
      </c>
    </row>
    <row r="14" spans="1:13" ht="14.25" customHeight="1" x14ac:dyDescent="0.2">
      <c r="A14" s="8" t="s">
        <v>23</v>
      </c>
      <c r="B14" s="1">
        <v>3.81</v>
      </c>
      <c r="C14" s="1">
        <v>42</v>
      </c>
      <c r="D14" s="1">
        <v>44.5</v>
      </c>
      <c r="E14" s="1">
        <v>587.1</v>
      </c>
      <c r="F14" s="10">
        <f>E14</f>
        <v>587.1</v>
      </c>
      <c r="G14" s="10">
        <f>F14-H14</f>
        <v>481.42200000000003</v>
      </c>
      <c r="H14" s="10">
        <f>F14*0.18</f>
        <v>105.678</v>
      </c>
      <c r="I14" s="15"/>
      <c r="J14" s="14">
        <f>D14/20</f>
        <v>2.2250000000000001</v>
      </c>
      <c r="K14" s="26">
        <f t="shared" si="0"/>
        <v>0.18</v>
      </c>
    </row>
    <row r="15" spans="1:13" ht="14.25" customHeight="1" x14ac:dyDescent="0.2">
      <c r="A15" s="9"/>
      <c r="B15" s="10"/>
      <c r="C15" s="10"/>
      <c r="D15" s="10"/>
      <c r="E15" s="10"/>
      <c r="F15" s="14"/>
      <c r="G15" s="10"/>
      <c r="H15" s="10"/>
      <c r="I15" s="10"/>
      <c r="J15" s="14"/>
      <c r="K15" s="14"/>
    </row>
    <row r="16" spans="1:13" ht="14.25" customHeight="1" x14ac:dyDescent="0.2">
      <c r="A16" s="11" t="s">
        <v>24</v>
      </c>
      <c r="B16" s="12">
        <f>SUM(B3:B14)</f>
        <v>101.39</v>
      </c>
      <c r="C16" s="13">
        <f>SUM(C3:C14)</f>
        <v>1215</v>
      </c>
      <c r="D16" s="12">
        <f>SUM(D3:D14)</f>
        <v>1435.5</v>
      </c>
      <c r="E16" s="12">
        <f>SUM(E3:E14)</f>
        <v>15488.160000000003</v>
      </c>
      <c r="F16" s="12">
        <f>SUM(F3:F11)</f>
        <v>15174.859999999999</v>
      </c>
      <c r="G16" s="13">
        <f>SUM(G8:G12)</f>
        <v>7311.4755999999998</v>
      </c>
      <c r="H16" s="13">
        <f>SUM(H4:H14)+H11</f>
        <v>4198.6124</v>
      </c>
      <c r="J16" s="14"/>
      <c r="K16" s="14"/>
    </row>
    <row r="17" spans="1:11" ht="14.2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4"/>
      <c r="K17" s="14"/>
    </row>
    <row r="18" spans="1:11" ht="14.25" customHeight="1" x14ac:dyDescent="0.2">
      <c r="A18" s="1" t="s">
        <v>25</v>
      </c>
      <c r="B18" s="1">
        <v>0.52</v>
      </c>
      <c r="C18" s="1">
        <v>7</v>
      </c>
      <c r="D18" s="1">
        <v>8</v>
      </c>
      <c r="E18" s="1">
        <v>77</v>
      </c>
      <c r="F18" s="10"/>
      <c r="G18" s="10"/>
      <c r="H18" s="10"/>
      <c r="I18" s="10"/>
      <c r="J18" s="14"/>
      <c r="K18" s="14"/>
    </row>
    <row r="19" spans="1:11" ht="14.25" customHeight="1" x14ac:dyDescent="0.2">
      <c r="A19" s="1" t="s">
        <v>26</v>
      </c>
      <c r="B19" s="1">
        <v>0.51</v>
      </c>
      <c r="C19" s="1">
        <v>12</v>
      </c>
      <c r="D19" s="1">
        <v>13</v>
      </c>
      <c r="E19" s="1">
        <v>67</v>
      </c>
      <c r="F19" s="10"/>
      <c r="G19" s="10"/>
      <c r="H19" s="10"/>
      <c r="I19" s="10"/>
      <c r="J19" s="14"/>
      <c r="K19" s="14"/>
    </row>
    <row r="20" spans="1:11" ht="14.25" customHeight="1" x14ac:dyDescent="0.2">
      <c r="A20" s="1" t="s">
        <v>27</v>
      </c>
      <c r="B20" s="1">
        <v>0.53</v>
      </c>
      <c r="C20" s="1">
        <v>9</v>
      </c>
      <c r="D20" s="1">
        <v>9</v>
      </c>
      <c r="E20" s="1">
        <v>78.8</v>
      </c>
      <c r="F20" s="10"/>
      <c r="G20" s="10"/>
      <c r="H20" s="10"/>
      <c r="I20" s="10"/>
      <c r="J20" s="14"/>
      <c r="K20" s="14"/>
    </row>
    <row r="21" spans="1:11" ht="14.25" customHeight="1" x14ac:dyDescent="0.2">
      <c r="A21" s="1" t="s">
        <v>28</v>
      </c>
      <c r="B21" s="1">
        <v>0.81</v>
      </c>
      <c r="C21" s="1">
        <v>21</v>
      </c>
      <c r="D21" s="1">
        <v>22</v>
      </c>
      <c r="E21" s="1">
        <v>186</v>
      </c>
      <c r="F21" s="10"/>
      <c r="G21" s="10"/>
      <c r="H21" s="10"/>
      <c r="I21" s="10"/>
      <c r="J21" s="14"/>
      <c r="K21" s="14"/>
    </row>
    <row r="22" spans="1:11" ht="14.25" customHeight="1" x14ac:dyDescent="0.2">
      <c r="A22" s="14"/>
      <c r="B22" s="14"/>
      <c r="C22" s="14"/>
      <c r="D22" s="14"/>
      <c r="E22" s="10"/>
      <c r="F22" s="10"/>
      <c r="G22" s="10"/>
      <c r="H22" s="10"/>
      <c r="I22" s="10"/>
      <c r="J22" s="14"/>
      <c r="K22" s="14"/>
    </row>
    <row r="23" spans="1:11" ht="14.25" customHeight="1" x14ac:dyDescent="0.2">
      <c r="A23" s="14"/>
      <c r="B23" s="14"/>
      <c r="C23" s="14"/>
      <c r="D23" s="14"/>
      <c r="E23" s="10"/>
      <c r="F23" s="10"/>
      <c r="G23" s="10"/>
      <c r="H23" s="10"/>
      <c r="I23" s="10"/>
      <c r="J23" s="14"/>
      <c r="K23" s="14"/>
    </row>
    <row r="24" spans="1:11" ht="14.25" customHeight="1" x14ac:dyDescent="0.2">
      <c r="A24" s="14"/>
      <c r="B24" s="14"/>
      <c r="C24" s="14"/>
      <c r="D24" s="14"/>
      <c r="E24" s="10"/>
      <c r="F24" s="10"/>
      <c r="G24" s="10"/>
      <c r="H24" s="10"/>
      <c r="I24" s="10"/>
      <c r="J24" s="14"/>
      <c r="K24" s="14"/>
    </row>
    <row r="25" spans="1:11" ht="14.25" customHeight="1" x14ac:dyDescent="0.2">
      <c r="A25" s="14"/>
      <c r="B25" s="14"/>
      <c r="C25" s="14"/>
      <c r="D25" s="14"/>
      <c r="E25" s="10"/>
      <c r="F25" s="10"/>
      <c r="G25" s="10"/>
      <c r="H25" s="10"/>
      <c r="I25" s="10"/>
      <c r="J25" s="14"/>
      <c r="K25" s="14"/>
    </row>
    <row r="26" spans="1:11" ht="14.25" customHeight="1" x14ac:dyDescent="0.2">
      <c r="A26" s="14"/>
      <c r="B26" s="14"/>
      <c r="C26" s="14"/>
      <c r="D26" s="14"/>
      <c r="E26" s="10"/>
      <c r="F26" s="10"/>
      <c r="G26" s="10"/>
      <c r="H26" s="10"/>
      <c r="I26" s="10"/>
      <c r="J26" s="14"/>
      <c r="K26" s="14"/>
    </row>
    <row r="27" spans="1:11" ht="14.25" customHeight="1" x14ac:dyDescent="0.2">
      <c r="A27" s="14"/>
      <c r="B27" s="14"/>
      <c r="C27" s="14"/>
      <c r="D27" s="14"/>
      <c r="E27" s="10"/>
      <c r="F27" s="10"/>
      <c r="G27" s="10"/>
      <c r="H27" s="10"/>
      <c r="I27" s="10"/>
      <c r="J27" s="14"/>
      <c r="K27" s="14"/>
    </row>
    <row r="28" spans="1:11" ht="14.25" customHeight="1" x14ac:dyDescent="0.2">
      <c r="A28" s="14"/>
      <c r="B28" s="14"/>
      <c r="C28" s="14"/>
      <c r="D28" s="14"/>
      <c r="E28" s="10"/>
      <c r="F28" s="10"/>
      <c r="G28" s="10"/>
      <c r="H28" s="10"/>
      <c r="I28" s="10"/>
      <c r="J28" s="14"/>
      <c r="K28" s="14"/>
    </row>
    <row r="29" spans="1:11" ht="14.25" customHeight="1" x14ac:dyDescent="0.2">
      <c r="A29" s="15" t="s">
        <v>29</v>
      </c>
      <c r="B29" s="16">
        <f>G3</f>
        <v>0</v>
      </c>
      <c r="C29" s="15"/>
      <c r="D29" s="17"/>
      <c r="E29" s="14"/>
      <c r="F29" s="14"/>
      <c r="G29" s="14"/>
      <c r="H29" s="14"/>
      <c r="I29" s="14"/>
      <c r="J29" s="14"/>
      <c r="K29" s="14"/>
    </row>
    <row r="30" spans="1:11" ht="14.25" customHeight="1" x14ac:dyDescent="0.2">
      <c r="A30" s="10"/>
      <c r="B30" s="18"/>
      <c r="C30" s="10"/>
      <c r="D30" s="10"/>
      <c r="E30" s="14"/>
      <c r="F30" s="14"/>
      <c r="G30" s="14"/>
      <c r="H30" s="14"/>
      <c r="I30" s="14"/>
      <c r="J30" s="14"/>
      <c r="K30" s="14"/>
    </row>
    <row r="31" spans="1:11" ht="14.25" customHeight="1" x14ac:dyDescent="0.2">
      <c r="A31" s="15" t="s">
        <v>30</v>
      </c>
      <c r="B31" s="18">
        <v>490</v>
      </c>
      <c r="C31" s="15" t="s">
        <v>31</v>
      </c>
      <c r="D31" s="16">
        <f>SUM(H2:H12)</f>
        <v>7454.8344000000006</v>
      </c>
      <c r="E31" s="14"/>
      <c r="F31" s="14"/>
      <c r="G31" s="14"/>
      <c r="H31" s="14"/>
      <c r="I31" s="14"/>
      <c r="J31" s="14"/>
      <c r="K31" s="14"/>
    </row>
    <row r="32" spans="1:11" ht="14.25" customHeight="1" x14ac:dyDescent="0.2">
      <c r="A32" s="15" t="s">
        <v>32</v>
      </c>
      <c r="B32" s="16"/>
      <c r="C32" s="15" t="s">
        <v>33</v>
      </c>
      <c r="D32" s="16">
        <f>SUM(B31:B41)</f>
        <v>1100.5899999999999</v>
      </c>
      <c r="E32" s="14"/>
      <c r="F32" s="14"/>
      <c r="G32" s="14"/>
      <c r="H32" s="14"/>
      <c r="I32" s="14"/>
      <c r="J32" s="14"/>
      <c r="K32" s="14"/>
    </row>
    <row r="33" spans="1:11" ht="14.25" customHeight="1" x14ac:dyDescent="0.2">
      <c r="A33" s="15" t="s">
        <v>34</v>
      </c>
      <c r="B33" s="16"/>
      <c r="C33" s="15" t="s">
        <v>35</v>
      </c>
      <c r="D33" s="16">
        <f>D31-D32</f>
        <v>6354.2444000000005</v>
      </c>
      <c r="E33" s="14"/>
      <c r="F33" s="14"/>
      <c r="G33" s="14"/>
      <c r="H33" s="14"/>
      <c r="I33" s="14"/>
      <c r="J33" s="14"/>
      <c r="K33" s="14"/>
    </row>
    <row r="34" spans="1:11" ht="14.25" customHeight="1" x14ac:dyDescent="0.2">
      <c r="A34" s="15" t="s">
        <v>36</v>
      </c>
      <c r="B34" s="16">
        <f>SUM(E18:E21)</f>
        <v>408.8</v>
      </c>
      <c r="C34" s="15" t="s">
        <v>37</v>
      </c>
      <c r="D34" s="16">
        <f>D33*0.45</f>
        <v>2859.4099800000004</v>
      </c>
      <c r="E34" s="14"/>
      <c r="F34" s="14"/>
      <c r="G34" s="14"/>
      <c r="H34" s="14"/>
      <c r="I34" s="14"/>
      <c r="J34" s="14"/>
      <c r="K34" s="14"/>
    </row>
    <row r="35" spans="1:11" ht="14.25" customHeight="1" x14ac:dyDescent="0.2">
      <c r="A35" s="15" t="s">
        <v>38</v>
      </c>
      <c r="B35" s="16"/>
      <c r="C35" s="15" t="s">
        <v>37</v>
      </c>
      <c r="D35" s="16">
        <f>D33*0.45</f>
        <v>2859.4099800000004</v>
      </c>
      <c r="E35" s="14"/>
      <c r="F35" s="14"/>
      <c r="G35" s="14"/>
      <c r="H35" s="14"/>
      <c r="I35" s="14" t="s">
        <v>39</v>
      </c>
      <c r="J35" s="14"/>
      <c r="K35" s="14"/>
    </row>
    <row r="36" spans="1:11" ht="14.25" customHeight="1" x14ac:dyDescent="0.2">
      <c r="A36" s="15" t="s">
        <v>40</v>
      </c>
      <c r="B36" s="16">
        <f>B16</f>
        <v>101.39</v>
      </c>
      <c r="C36" s="10" t="s">
        <v>41</v>
      </c>
      <c r="D36" s="16">
        <f>D33*0.1</f>
        <v>635.42444000000012</v>
      </c>
      <c r="E36" s="14"/>
      <c r="F36" s="14"/>
      <c r="G36" s="14"/>
      <c r="H36" s="14"/>
      <c r="I36" s="14"/>
      <c r="J36" s="14"/>
      <c r="K36" s="14"/>
    </row>
    <row r="37" spans="1:11" x14ac:dyDescent="0.15">
      <c r="A37" s="15" t="s">
        <v>42</v>
      </c>
      <c r="B37" s="14">
        <v>100.4</v>
      </c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15">
      <c r="A38" s="15" t="s">
        <v>43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15">
      <c r="A39" s="15" t="s">
        <v>44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</row>
  </sheetData>
  <phoneticPr fontId="1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9"/>
  <sheetViews>
    <sheetView workbookViewId="0">
      <selection activeCell="F3" sqref="F3"/>
    </sheetView>
  </sheetViews>
  <sheetFormatPr defaultColWidth="8.375" defaultRowHeight="13.5" x14ac:dyDescent="0.15"/>
  <cols>
    <col min="1" max="1" width="32.875" style="1" customWidth="1"/>
    <col min="2" max="10" width="8.375" style="1" customWidth="1"/>
    <col min="11" max="16384" width="8.375" style="1"/>
  </cols>
  <sheetData>
    <row r="1" spans="1:1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2" t="s">
        <v>8</v>
      </c>
      <c r="J1" s="23" t="s">
        <v>9</v>
      </c>
      <c r="K1" s="23" t="s">
        <v>10</v>
      </c>
    </row>
    <row r="2" spans="1:13" ht="14.25" customHeight="1" x14ac:dyDescent="0.2">
      <c r="A2" s="3" t="s">
        <v>11</v>
      </c>
      <c r="B2" s="1">
        <v>6.38</v>
      </c>
      <c r="C2" s="1">
        <v>69</v>
      </c>
      <c r="D2" s="1">
        <v>75</v>
      </c>
      <c r="E2" s="1">
        <v>1015</v>
      </c>
      <c r="F2" s="10"/>
      <c r="G2" s="10"/>
      <c r="H2" s="10"/>
      <c r="I2" s="10"/>
      <c r="J2" s="14"/>
      <c r="K2" s="26"/>
    </row>
    <row r="3" spans="1:13" ht="14.25" customHeight="1" x14ac:dyDescent="0.2">
      <c r="A3" s="3" t="s">
        <v>12</v>
      </c>
      <c r="B3" s="1">
        <v>5.91</v>
      </c>
      <c r="C3" s="1">
        <v>66</v>
      </c>
      <c r="D3" s="1">
        <v>68</v>
      </c>
      <c r="E3" s="1">
        <v>942</v>
      </c>
      <c r="F3" s="10">
        <f>E2+E3</f>
        <v>1957</v>
      </c>
      <c r="G3" s="7">
        <v>0</v>
      </c>
      <c r="H3" s="10">
        <f>F3-G3</f>
        <v>1957</v>
      </c>
      <c r="I3" s="10"/>
      <c r="J3" s="14">
        <f>(D2+D3)/20</f>
        <v>7.15</v>
      </c>
      <c r="K3" s="26">
        <f>H3/F3</f>
        <v>1</v>
      </c>
    </row>
    <row r="4" spans="1:13" ht="14.25" customHeight="1" x14ac:dyDescent="0.2">
      <c r="A4" s="1" t="s">
        <v>13</v>
      </c>
      <c r="B4" s="1">
        <v>1.99</v>
      </c>
      <c r="C4" s="1">
        <v>29</v>
      </c>
      <c r="D4" s="1">
        <v>32</v>
      </c>
      <c r="E4" s="1">
        <v>300</v>
      </c>
      <c r="F4" s="10"/>
      <c r="H4" s="19"/>
      <c r="J4" s="14"/>
      <c r="K4" s="26"/>
    </row>
    <row r="5" spans="1:13" ht="14.25" customHeight="1" x14ac:dyDescent="0.2">
      <c r="A5" s="1" t="s">
        <v>14</v>
      </c>
      <c r="B5" s="1">
        <v>2.19</v>
      </c>
      <c r="C5" s="1">
        <v>33</v>
      </c>
      <c r="D5" s="1">
        <v>36</v>
      </c>
      <c r="E5" s="1">
        <v>327</v>
      </c>
      <c r="F5" s="10">
        <f>E4+E5</f>
        <v>627</v>
      </c>
      <c r="G5" s="10">
        <f>F5*0.65</f>
        <v>407.55</v>
      </c>
      <c r="H5" s="10">
        <f>F5*0.35</f>
        <v>219.45</v>
      </c>
      <c r="I5" s="15"/>
      <c r="J5" s="14">
        <f>(D4+D5)/20</f>
        <v>3.4</v>
      </c>
      <c r="K5" s="26">
        <f>H5/F5</f>
        <v>0.35</v>
      </c>
    </row>
    <row r="6" spans="1:13" ht="14.25" customHeight="1" x14ac:dyDescent="0.2">
      <c r="A6" s="1" t="s">
        <v>15</v>
      </c>
      <c r="B6" s="1">
        <v>2.17</v>
      </c>
      <c r="C6" s="1">
        <v>31</v>
      </c>
      <c r="D6" s="1">
        <v>31</v>
      </c>
      <c r="E6" s="1">
        <v>337</v>
      </c>
      <c r="F6" s="10"/>
      <c r="J6" s="14"/>
      <c r="K6" s="26"/>
    </row>
    <row r="7" spans="1:13" ht="14.25" customHeight="1" x14ac:dyDescent="0.2">
      <c r="A7" s="1" t="s">
        <v>16</v>
      </c>
      <c r="B7" s="1">
        <v>2.09</v>
      </c>
      <c r="C7" s="1">
        <v>30</v>
      </c>
      <c r="D7" s="1">
        <v>30</v>
      </c>
      <c r="E7" s="1">
        <v>321.5</v>
      </c>
      <c r="F7" s="10">
        <f>E6+E7</f>
        <v>658.5</v>
      </c>
      <c r="G7" s="1">
        <f>F7-H7</f>
        <v>433.5</v>
      </c>
      <c r="H7" s="20">
        <v>225</v>
      </c>
      <c r="J7" s="14">
        <f>(D6+D7)/20</f>
        <v>3.05</v>
      </c>
      <c r="K7" s="26">
        <f>H7/F7</f>
        <v>0.34168564920273348</v>
      </c>
    </row>
    <row r="8" spans="1:13" ht="14.25" customHeight="1" x14ac:dyDescent="0.2">
      <c r="A8" s="1" t="s">
        <v>17</v>
      </c>
      <c r="B8" s="1">
        <v>2.96</v>
      </c>
      <c r="C8" s="1">
        <v>28</v>
      </c>
      <c r="D8" s="1">
        <v>35</v>
      </c>
      <c r="E8" s="1">
        <v>457.76</v>
      </c>
      <c r="F8" s="10"/>
      <c r="J8" s="14"/>
      <c r="K8" s="26"/>
    </row>
    <row r="9" spans="1:13" ht="14.25" customHeight="1" x14ac:dyDescent="0.2">
      <c r="A9" s="1" t="s">
        <v>18</v>
      </c>
      <c r="B9" s="1">
        <v>3.07</v>
      </c>
      <c r="C9" s="1">
        <v>26</v>
      </c>
      <c r="D9" s="1">
        <v>39</v>
      </c>
      <c r="E9" s="1">
        <v>470.91</v>
      </c>
      <c r="F9" s="10">
        <f>E8+E9</f>
        <v>928.67000000000007</v>
      </c>
      <c r="G9" s="10">
        <f>F9*0.8</f>
        <v>742.93600000000015</v>
      </c>
      <c r="H9" s="10">
        <f>F9*0.2</f>
        <v>185.73400000000004</v>
      </c>
      <c r="I9" s="15"/>
      <c r="J9" s="14">
        <f>(D8+D9)/20</f>
        <v>3.7</v>
      </c>
      <c r="K9" s="26">
        <f t="shared" ref="K9:K14" si="0">H9/F9</f>
        <v>0.2</v>
      </c>
    </row>
    <row r="10" spans="1:13" ht="14.25" customHeight="1" x14ac:dyDescent="0.2">
      <c r="A10" s="1" t="s">
        <v>19</v>
      </c>
      <c r="B10" s="1">
        <v>14.31</v>
      </c>
      <c r="C10" s="1">
        <v>160</v>
      </c>
      <c r="D10" s="1">
        <v>217</v>
      </c>
      <c r="E10" s="1">
        <v>2160.8000000000002</v>
      </c>
      <c r="F10" s="10">
        <f>E10</f>
        <v>2160.8000000000002</v>
      </c>
      <c r="G10" s="10">
        <f>F10-H10</f>
        <v>1523.9</v>
      </c>
      <c r="H10" s="20">
        <v>636.9</v>
      </c>
      <c r="I10" s="15"/>
      <c r="J10" s="14">
        <f>D10/20</f>
        <v>10.85</v>
      </c>
      <c r="K10" s="26">
        <f t="shared" si="0"/>
        <v>0.29475194372454644</v>
      </c>
    </row>
    <row r="11" spans="1:13" ht="14.25" customHeight="1" x14ac:dyDescent="0.2">
      <c r="A11" s="1" t="s">
        <v>20</v>
      </c>
      <c r="B11" s="1">
        <v>3.86</v>
      </c>
      <c r="C11" s="1">
        <v>53</v>
      </c>
      <c r="D11" s="1">
        <v>54</v>
      </c>
      <c r="E11" s="1">
        <v>586.9</v>
      </c>
      <c r="F11" s="10">
        <f>E11</f>
        <v>586.9</v>
      </c>
      <c r="G11" s="10">
        <f>F11-H11</f>
        <v>402</v>
      </c>
      <c r="H11" s="20">
        <v>184.9</v>
      </c>
      <c r="I11" s="15"/>
      <c r="J11" s="14">
        <f>D11/20</f>
        <v>2.7</v>
      </c>
      <c r="K11" s="26">
        <f t="shared" si="0"/>
        <v>0.31504515249616633</v>
      </c>
    </row>
    <row r="12" spans="1:13" ht="14.25" customHeight="1" x14ac:dyDescent="0.2">
      <c r="A12" s="4" t="s">
        <v>21</v>
      </c>
      <c r="B12" s="5">
        <v>3.66</v>
      </c>
      <c r="C12" s="6">
        <v>55</v>
      </c>
      <c r="D12" s="6">
        <v>61</v>
      </c>
      <c r="E12" s="6">
        <v>545.9</v>
      </c>
      <c r="F12" s="21">
        <f>E12</f>
        <v>545.9</v>
      </c>
      <c r="G12" s="10">
        <f>F12*0.718</f>
        <v>391.95619999999997</v>
      </c>
      <c r="H12" s="10">
        <f>F12*0.282</f>
        <v>153.94379999999998</v>
      </c>
      <c r="I12" s="24"/>
      <c r="J12" s="25">
        <f>D12/20</f>
        <v>3.05</v>
      </c>
      <c r="K12" s="27">
        <f t="shared" si="0"/>
        <v>0.28199999999999997</v>
      </c>
      <c r="L12" s="6"/>
      <c r="M12" s="6"/>
    </row>
    <row r="13" spans="1:13" x14ac:dyDescent="0.15">
      <c r="A13" s="7" t="s">
        <v>22</v>
      </c>
      <c r="B13" s="7"/>
      <c r="C13" s="7"/>
      <c r="D13" s="7"/>
      <c r="E13" s="7"/>
      <c r="F13" s="7">
        <f>E13</f>
        <v>0</v>
      </c>
      <c r="G13" s="7">
        <f>F13-H13</f>
        <v>0</v>
      </c>
      <c r="H13" s="20"/>
      <c r="I13" s="15"/>
      <c r="J13" s="14">
        <f>D13/20</f>
        <v>0</v>
      </c>
      <c r="K13" s="26" t="e">
        <f t="shared" si="0"/>
        <v>#DIV/0!</v>
      </c>
    </row>
    <row r="14" spans="1:13" ht="14.25" customHeight="1" x14ac:dyDescent="0.2">
      <c r="A14" s="8" t="s">
        <v>23</v>
      </c>
      <c r="B14" s="1">
        <v>3.43</v>
      </c>
      <c r="C14" s="1">
        <v>37</v>
      </c>
      <c r="D14" s="1">
        <v>41</v>
      </c>
      <c r="E14" s="1">
        <v>527.29999999999995</v>
      </c>
      <c r="F14" s="10">
        <f>E14</f>
        <v>527.29999999999995</v>
      </c>
      <c r="G14" s="10">
        <f>F14-H14</f>
        <v>432.38599999999997</v>
      </c>
      <c r="H14" s="10">
        <f>F14*0.18</f>
        <v>94.913999999999987</v>
      </c>
      <c r="I14" s="15"/>
      <c r="J14" s="14">
        <f>D14/20</f>
        <v>2.0499999999999998</v>
      </c>
      <c r="K14" s="26">
        <f t="shared" si="0"/>
        <v>0.18</v>
      </c>
    </row>
    <row r="15" spans="1:13" ht="14.25" customHeight="1" x14ac:dyDescent="0.2">
      <c r="A15" s="9"/>
      <c r="B15" s="10"/>
      <c r="C15" s="10"/>
      <c r="D15" s="10"/>
      <c r="E15" s="10"/>
      <c r="F15" s="14"/>
      <c r="G15" s="10"/>
      <c r="H15" s="10"/>
      <c r="I15" s="10"/>
      <c r="J15" s="14"/>
      <c r="K15" s="14"/>
    </row>
    <row r="16" spans="1:13" ht="14.25" customHeight="1" x14ac:dyDescent="0.2">
      <c r="A16" s="11" t="s">
        <v>24</v>
      </c>
      <c r="B16" s="12">
        <f>SUM(B3:B14)</f>
        <v>45.639999999999993</v>
      </c>
      <c r="C16" s="13">
        <f>SUM(C3:C14)</f>
        <v>548</v>
      </c>
      <c r="D16" s="12">
        <f>SUM(D3:D14)</f>
        <v>644</v>
      </c>
      <c r="E16" s="12">
        <f>SUM(E3:E14)</f>
        <v>6977.07</v>
      </c>
      <c r="F16" s="12">
        <f>SUM(F3:F11)</f>
        <v>6918.87</v>
      </c>
      <c r="G16" s="13">
        <f>SUM(G8:G12)</f>
        <v>3060.7922000000003</v>
      </c>
      <c r="H16" s="13">
        <f>SUM(H4:H14)+H11</f>
        <v>1885.7418</v>
      </c>
      <c r="J16" s="14"/>
      <c r="K16" s="14"/>
    </row>
    <row r="17" spans="1:11" ht="14.2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4"/>
      <c r="K17" s="14"/>
    </row>
    <row r="18" spans="1:11" ht="14.25" customHeight="1" x14ac:dyDescent="0.2">
      <c r="A18" s="1" t="s">
        <v>25</v>
      </c>
      <c r="B18" s="1">
        <v>0.95</v>
      </c>
      <c r="C18" s="1">
        <v>12</v>
      </c>
      <c r="D18" s="1">
        <v>13</v>
      </c>
      <c r="E18" s="1">
        <v>149</v>
      </c>
      <c r="F18" s="10"/>
      <c r="G18" s="10"/>
      <c r="H18" s="10"/>
      <c r="I18" s="10"/>
      <c r="J18" s="14"/>
      <c r="K18" s="14"/>
    </row>
    <row r="19" spans="1:11" ht="14.25" customHeight="1" x14ac:dyDescent="0.2">
      <c r="A19" s="1" t="s">
        <v>26</v>
      </c>
      <c r="B19" s="1">
        <v>0.23</v>
      </c>
      <c r="C19" s="1">
        <v>4</v>
      </c>
      <c r="D19" s="1">
        <v>6</v>
      </c>
      <c r="E19" s="1">
        <v>31</v>
      </c>
      <c r="F19" s="10"/>
      <c r="G19" s="10"/>
      <c r="H19" s="10"/>
      <c r="I19" s="10"/>
      <c r="J19" s="14"/>
      <c r="K19" s="14"/>
    </row>
    <row r="20" spans="1:11" ht="14.25" customHeight="1" x14ac:dyDescent="0.2">
      <c r="A20" s="1" t="s">
        <v>27</v>
      </c>
      <c r="B20" s="1">
        <v>0.21</v>
      </c>
      <c r="C20" s="1">
        <v>3</v>
      </c>
      <c r="D20" s="1">
        <v>3</v>
      </c>
      <c r="E20" s="1">
        <v>32.1</v>
      </c>
      <c r="F20" s="10"/>
      <c r="G20" s="10"/>
      <c r="H20" s="10"/>
      <c r="I20" s="10"/>
      <c r="J20" s="14"/>
      <c r="K20" s="14"/>
    </row>
    <row r="21" spans="1:11" ht="14.25" customHeight="1" x14ac:dyDescent="0.2">
      <c r="A21" s="1" t="s">
        <v>28</v>
      </c>
      <c r="B21" s="1">
        <v>0.23</v>
      </c>
      <c r="C21" s="1">
        <v>5</v>
      </c>
      <c r="D21" s="1">
        <v>6</v>
      </c>
      <c r="E21" s="1">
        <v>52.1</v>
      </c>
      <c r="F21" s="10"/>
      <c r="G21" s="10"/>
      <c r="H21" s="10"/>
      <c r="I21" s="10"/>
      <c r="J21" s="14"/>
      <c r="K21" s="14"/>
    </row>
    <row r="22" spans="1:11" ht="14.25" customHeight="1" x14ac:dyDescent="0.2">
      <c r="A22" s="14"/>
      <c r="B22" s="14"/>
      <c r="C22" s="14"/>
      <c r="D22" s="14"/>
      <c r="E22" s="10"/>
      <c r="F22" s="10"/>
      <c r="G22" s="10"/>
      <c r="H22" s="10"/>
      <c r="I22" s="10"/>
      <c r="J22" s="14"/>
      <c r="K22" s="14"/>
    </row>
    <row r="23" spans="1:11" ht="14.25" customHeight="1" x14ac:dyDescent="0.2">
      <c r="A23" s="14"/>
      <c r="B23" s="14"/>
      <c r="C23" s="14"/>
      <c r="D23" s="14"/>
      <c r="E23" s="10"/>
      <c r="F23" s="10"/>
      <c r="G23" s="10"/>
      <c r="H23" s="10"/>
      <c r="I23" s="10"/>
      <c r="J23" s="14"/>
      <c r="K23" s="14"/>
    </row>
    <row r="24" spans="1:11" ht="14.25" customHeight="1" x14ac:dyDescent="0.2">
      <c r="A24" s="14"/>
      <c r="B24" s="14"/>
      <c r="C24" s="14"/>
      <c r="D24" s="14"/>
      <c r="E24" s="10"/>
      <c r="F24" s="10"/>
      <c r="G24" s="10"/>
      <c r="H24" s="10"/>
      <c r="I24" s="10"/>
      <c r="J24" s="14"/>
      <c r="K24" s="14"/>
    </row>
    <row r="25" spans="1:11" ht="14.25" customHeight="1" x14ac:dyDescent="0.2">
      <c r="A25" s="14"/>
      <c r="B25" s="14"/>
      <c r="C25" s="14"/>
      <c r="D25" s="14"/>
      <c r="E25" s="10"/>
      <c r="F25" s="10"/>
      <c r="G25" s="10"/>
      <c r="H25" s="10"/>
      <c r="I25" s="10"/>
      <c r="J25" s="14"/>
      <c r="K25" s="14"/>
    </row>
    <row r="26" spans="1:11" ht="14.25" customHeight="1" x14ac:dyDescent="0.2">
      <c r="A26" s="14"/>
      <c r="B26" s="14"/>
      <c r="C26" s="14"/>
      <c r="D26" s="14"/>
      <c r="E26" s="10"/>
      <c r="F26" s="10"/>
      <c r="G26" s="10"/>
      <c r="H26" s="10"/>
      <c r="I26" s="10"/>
      <c r="J26" s="14"/>
      <c r="K26" s="14"/>
    </row>
    <row r="27" spans="1:11" ht="14.25" customHeight="1" x14ac:dyDescent="0.2">
      <c r="A27" s="14"/>
      <c r="B27" s="14"/>
      <c r="C27" s="14"/>
      <c r="D27" s="14"/>
      <c r="E27" s="10"/>
      <c r="F27" s="10"/>
      <c r="G27" s="10"/>
      <c r="H27" s="10"/>
      <c r="I27" s="10"/>
      <c r="J27" s="14"/>
      <c r="K27" s="14"/>
    </row>
    <row r="28" spans="1:11" ht="14.25" customHeight="1" x14ac:dyDescent="0.2">
      <c r="A28" s="14"/>
      <c r="B28" s="14"/>
      <c r="C28" s="14"/>
      <c r="D28" s="14"/>
      <c r="E28" s="10"/>
      <c r="F28" s="10"/>
      <c r="G28" s="10"/>
      <c r="H28" s="10"/>
      <c r="I28" s="10"/>
      <c r="J28" s="14"/>
      <c r="K28" s="14"/>
    </row>
    <row r="29" spans="1:11" ht="14.25" customHeight="1" x14ac:dyDescent="0.2">
      <c r="A29" s="15" t="s">
        <v>29</v>
      </c>
      <c r="B29" s="16">
        <f>G3</f>
        <v>0</v>
      </c>
      <c r="C29" s="15"/>
      <c r="D29" s="17"/>
      <c r="E29" s="14"/>
      <c r="F29" s="14"/>
      <c r="G29" s="14"/>
      <c r="H29" s="14"/>
      <c r="I29" s="14"/>
      <c r="J29" s="14"/>
      <c r="K29" s="14"/>
    </row>
    <row r="30" spans="1:11" ht="14.25" customHeight="1" x14ac:dyDescent="0.2">
      <c r="A30" s="10"/>
      <c r="B30" s="18"/>
      <c r="C30" s="10"/>
      <c r="D30" s="10"/>
      <c r="E30" s="14"/>
      <c r="F30" s="14"/>
      <c r="G30" s="14"/>
      <c r="H30" s="14"/>
      <c r="I30" s="14"/>
      <c r="J30" s="14"/>
      <c r="K30" s="14"/>
    </row>
    <row r="31" spans="1:11" ht="14.25" customHeight="1" x14ac:dyDescent="0.2">
      <c r="A31" s="15" t="s">
        <v>30</v>
      </c>
      <c r="B31" s="18">
        <v>490</v>
      </c>
      <c r="C31" s="15" t="s">
        <v>31</v>
      </c>
      <c r="D31" s="16">
        <f>SUM(H2:H12)</f>
        <v>3562.9277999999999</v>
      </c>
      <c r="E31" s="14"/>
      <c r="F31" s="14"/>
      <c r="G31" s="14"/>
      <c r="H31" s="14"/>
      <c r="I31" s="14"/>
      <c r="J31" s="14"/>
      <c r="K31" s="14"/>
    </row>
    <row r="32" spans="1:11" ht="14.25" customHeight="1" x14ac:dyDescent="0.2">
      <c r="A32" s="15" t="s">
        <v>32</v>
      </c>
      <c r="B32" s="16"/>
      <c r="C32" s="15" t="s">
        <v>33</v>
      </c>
      <c r="D32" s="16">
        <f>SUM(B31:B41)</f>
        <v>827.44</v>
      </c>
      <c r="E32" s="14"/>
      <c r="F32" s="14"/>
      <c r="G32" s="14"/>
      <c r="H32" s="14"/>
      <c r="I32" s="14"/>
      <c r="J32" s="14"/>
      <c r="K32" s="14"/>
    </row>
    <row r="33" spans="1:11" ht="14.25" customHeight="1" x14ac:dyDescent="0.2">
      <c r="A33" s="15" t="s">
        <v>34</v>
      </c>
      <c r="B33" s="16"/>
      <c r="C33" s="15" t="s">
        <v>35</v>
      </c>
      <c r="D33" s="16">
        <f>D31-D32</f>
        <v>2735.4877999999999</v>
      </c>
      <c r="E33" s="14"/>
      <c r="F33" s="14"/>
      <c r="G33" s="14"/>
      <c r="H33" s="14"/>
      <c r="I33" s="14"/>
      <c r="J33" s="14"/>
      <c r="K33" s="14"/>
    </row>
    <row r="34" spans="1:11" ht="14.25" customHeight="1" x14ac:dyDescent="0.2">
      <c r="A34" s="15" t="s">
        <v>36</v>
      </c>
      <c r="B34" s="16">
        <f>SUM(E18:E21)</f>
        <v>264.2</v>
      </c>
      <c r="C34" s="15" t="s">
        <v>37</v>
      </c>
      <c r="D34" s="16">
        <f>D33*0.45</f>
        <v>1230.9695099999999</v>
      </c>
      <c r="E34" s="14"/>
      <c r="F34" s="14"/>
      <c r="G34" s="14"/>
      <c r="H34" s="14"/>
      <c r="I34" s="14"/>
      <c r="J34" s="14"/>
      <c r="K34" s="14"/>
    </row>
    <row r="35" spans="1:11" ht="14.25" customHeight="1" x14ac:dyDescent="0.2">
      <c r="A35" s="15" t="s">
        <v>38</v>
      </c>
      <c r="B35" s="16"/>
      <c r="C35" s="15" t="s">
        <v>37</v>
      </c>
      <c r="D35" s="16">
        <f>D33*0.45</f>
        <v>1230.9695099999999</v>
      </c>
      <c r="E35" s="14"/>
      <c r="F35" s="14"/>
      <c r="G35" s="14"/>
      <c r="H35" s="14"/>
      <c r="I35" s="14" t="s">
        <v>39</v>
      </c>
      <c r="J35" s="14"/>
      <c r="K35" s="14"/>
    </row>
    <row r="36" spans="1:11" ht="14.25" customHeight="1" x14ac:dyDescent="0.2">
      <c r="A36" s="15" t="s">
        <v>40</v>
      </c>
      <c r="B36" s="16">
        <f>B16</f>
        <v>45.639999999999993</v>
      </c>
      <c r="C36" s="10" t="s">
        <v>41</v>
      </c>
      <c r="D36" s="16">
        <f>D33*0.1</f>
        <v>273.54878000000002</v>
      </c>
      <c r="E36" s="14"/>
      <c r="F36" s="14"/>
      <c r="G36" s="14"/>
      <c r="H36" s="14"/>
      <c r="I36" s="14"/>
      <c r="J36" s="14"/>
      <c r="K36" s="14"/>
    </row>
    <row r="37" spans="1:11" x14ac:dyDescent="0.15">
      <c r="A37" s="15" t="s">
        <v>42</v>
      </c>
      <c r="B37" s="14">
        <v>27.6</v>
      </c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15">
      <c r="A38" s="15" t="s">
        <v>43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15">
      <c r="A39" s="15" t="s">
        <v>44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</row>
  </sheetData>
  <phoneticPr fontId="1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tabSelected="1" workbookViewId="0">
      <selection activeCell="A24" sqref="A24"/>
    </sheetView>
  </sheetViews>
  <sheetFormatPr defaultColWidth="8.375" defaultRowHeight="13.5" x14ac:dyDescent="0.15"/>
  <cols>
    <col min="1" max="1" width="32.875" style="1" customWidth="1"/>
    <col min="2" max="10" width="8.375" style="1" customWidth="1"/>
    <col min="11" max="16384" width="8.375" style="1"/>
  </cols>
  <sheetData>
    <row r="1" spans="1:1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2" t="s">
        <v>8</v>
      </c>
      <c r="J1" s="23" t="s">
        <v>9</v>
      </c>
      <c r="K1" s="23" t="s">
        <v>10</v>
      </c>
    </row>
    <row r="2" spans="1:13" ht="14.25" customHeight="1" x14ac:dyDescent="0.3">
      <c r="A2" s="28" t="s">
        <v>45</v>
      </c>
      <c r="B2" s="1">
        <v>5.91</v>
      </c>
      <c r="C2" s="1">
        <v>66</v>
      </c>
      <c r="D2" s="1">
        <v>68</v>
      </c>
      <c r="E2" s="1">
        <v>942</v>
      </c>
      <c r="F2" s="10">
        <f>E2</f>
        <v>942</v>
      </c>
      <c r="G2" s="7">
        <v>0</v>
      </c>
      <c r="H2" s="10">
        <f>F2-G2</f>
        <v>942</v>
      </c>
      <c r="I2" s="10"/>
      <c r="J2" s="14">
        <f>(D2)/20</f>
        <v>3.4</v>
      </c>
      <c r="K2" s="26">
        <f>H2/F2</f>
        <v>1</v>
      </c>
    </row>
    <row r="3" spans="1:13" ht="14.25" customHeight="1" x14ac:dyDescent="0.2">
      <c r="A3" s="1" t="s">
        <v>13</v>
      </c>
      <c r="B3" s="1">
        <v>1.99</v>
      </c>
      <c r="C3" s="1">
        <v>29</v>
      </c>
      <c r="D3" s="1">
        <v>32</v>
      </c>
      <c r="E3" s="1">
        <v>300</v>
      </c>
      <c r="F3" s="10"/>
      <c r="H3" s="19"/>
      <c r="J3" s="14"/>
      <c r="K3" s="26"/>
    </row>
    <row r="4" spans="1:13" ht="14.25" customHeight="1" x14ac:dyDescent="0.2">
      <c r="A4" s="1" t="s">
        <v>14</v>
      </c>
      <c r="B4" s="1">
        <v>2.19</v>
      </c>
      <c r="C4" s="1">
        <v>33</v>
      </c>
      <c r="D4" s="1">
        <v>36</v>
      </c>
      <c r="E4" s="1">
        <v>327</v>
      </c>
      <c r="F4" s="10">
        <f>E3+E4</f>
        <v>627</v>
      </c>
      <c r="G4" s="10">
        <f>F4*0.65</f>
        <v>407.55</v>
      </c>
      <c r="H4" s="10">
        <f>F4*0.35</f>
        <v>219.45</v>
      </c>
      <c r="I4" s="15"/>
      <c r="J4" s="14">
        <f>(D3+D4)/20</f>
        <v>3.4</v>
      </c>
      <c r="K4" s="26">
        <f t="shared" ref="K4:K11" si="0">H4/F4</f>
        <v>0.35</v>
      </c>
    </row>
    <row r="5" spans="1:13" ht="14.25" customHeight="1" x14ac:dyDescent="0.2">
      <c r="A5" s="1" t="s">
        <v>46</v>
      </c>
      <c r="B5" s="1">
        <v>2.09</v>
      </c>
      <c r="C5" s="1">
        <v>30</v>
      </c>
      <c r="D5" s="1">
        <v>30</v>
      </c>
      <c r="E5" s="1">
        <v>321.5</v>
      </c>
      <c r="F5" s="10">
        <f t="shared" ref="F5:F11" si="1">E5</f>
        <v>321.5</v>
      </c>
      <c r="G5" s="1">
        <f>F5-H5</f>
        <v>96.5</v>
      </c>
      <c r="H5" s="20">
        <v>225</v>
      </c>
      <c r="J5" s="14">
        <f>(D5)/20</f>
        <v>1.5</v>
      </c>
      <c r="K5" s="26">
        <f t="shared" si="0"/>
        <v>0.69984447900466562</v>
      </c>
    </row>
    <row r="6" spans="1:13" ht="14.25" customHeight="1" x14ac:dyDescent="0.2">
      <c r="A6" s="1" t="s">
        <v>47</v>
      </c>
      <c r="B6" s="1">
        <v>3.07</v>
      </c>
      <c r="C6" s="1">
        <v>26</v>
      </c>
      <c r="D6" s="1">
        <v>39</v>
      </c>
      <c r="E6" s="1">
        <v>470.91</v>
      </c>
      <c r="F6" s="10">
        <f t="shared" si="1"/>
        <v>470.91</v>
      </c>
      <c r="G6" s="10">
        <f>F6*0.8</f>
        <v>376.72800000000007</v>
      </c>
      <c r="H6" s="10">
        <f>F6*0.2</f>
        <v>94.182000000000016</v>
      </c>
      <c r="I6" s="15"/>
      <c r="J6" s="14">
        <f>(D6)/20</f>
        <v>1.95</v>
      </c>
      <c r="K6" s="26">
        <f t="shared" si="0"/>
        <v>0.2</v>
      </c>
    </row>
    <row r="7" spans="1:13" ht="14.25" customHeight="1" x14ac:dyDescent="0.2">
      <c r="A7" s="1" t="s">
        <v>48</v>
      </c>
      <c r="B7" s="1">
        <v>14.31</v>
      </c>
      <c r="C7" s="1">
        <v>160</v>
      </c>
      <c r="D7" s="1">
        <v>217</v>
      </c>
      <c r="E7" s="1">
        <v>2160.8000000000002</v>
      </c>
      <c r="F7" s="10">
        <f t="shared" si="1"/>
        <v>2160.8000000000002</v>
      </c>
      <c r="G7" s="10">
        <f>F7-H7</f>
        <v>1523.9</v>
      </c>
      <c r="H7" s="20">
        <v>636.9</v>
      </c>
      <c r="I7" s="15"/>
      <c r="J7" s="14">
        <f>D7/20</f>
        <v>10.85</v>
      </c>
      <c r="K7" s="26">
        <f t="shared" si="0"/>
        <v>0.29475194372454644</v>
      </c>
    </row>
    <row r="8" spans="1:13" ht="14.25" customHeight="1" x14ac:dyDescent="0.2">
      <c r="A8" s="1" t="s">
        <v>20</v>
      </c>
      <c r="B8" s="1">
        <v>3.86</v>
      </c>
      <c r="C8" s="1">
        <v>53</v>
      </c>
      <c r="D8" s="1">
        <v>54</v>
      </c>
      <c r="E8" s="1">
        <v>586.9</v>
      </c>
      <c r="F8" s="10">
        <f t="shared" si="1"/>
        <v>586.9</v>
      </c>
      <c r="G8" s="10">
        <f>F8-H8</f>
        <v>402</v>
      </c>
      <c r="H8" s="20">
        <v>184.9</v>
      </c>
      <c r="I8" s="15"/>
      <c r="J8" s="14">
        <f>D8/20</f>
        <v>2.7</v>
      </c>
      <c r="K8" s="26">
        <f t="shared" si="0"/>
        <v>0.31504515249616633</v>
      </c>
    </row>
    <row r="9" spans="1:13" ht="14.25" customHeight="1" x14ac:dyDescent="0.2">
      <c r="A9" s="4" t="s">
        <v>21</v>
      </c>
      <c r="B9" s="5">
        <v>3.66</v>
      </c>
      <c r="C9" s="6">
        <v>55</v>
      </c>
      <c r="D9" s="6">
        <v>61</v>
      </c>
      <c r="E9" s="6">
        <v>545.9</v>
      </c>
      <c r="F9" s="21">
        <f t="shared" si="1"/>
        <v>545.9</v>
      </c>
      <c r="G9" s="10">
        <f>F9*0.718</f>
        <v>391.95619999999997</v>
      </c>
      <c r="H9" s="10">
        <f>F9*0.282</f>
        <v>153.94379999999998</v>
      </c>
      <c r="I9" s="24"/>
      <c r="J9" s="25">
        <f>D9/20</f>
        <v>3.05</v>
      </c>
      <c r="K9" s="27">
        <f t="shared" si="0"/>
        <v>0.28199999999999997</v>
      </c>
      <c r="L9" s="6"/>
      <c r="M9" s="6"/>
    </row>
    <row r="10" spans="1:13" x14ac:dyDescent="0.15">
      <c r="A10" s="7" t="s">
        <v>22</v>
      </c>
      <c r="B10" s="7"/>
      <c r="C10" s="7"/>
      <c r="D10" s="7"/>
      <c r="E10" s="7"/>
      <c r="F10" s="7">
        <f t="shared" si="1"/>
        <v>0</v>
      </c>
      <c r="G10" s="7">
        <f>F10-H10</f>
        <v>0</v>
      </c>
      <c r="H10" s="20"/>
      <c r="I10" s="15"/>
      <c r="J10" s="14">
        <f>D10/20</f>
        <v>0</v>
      </c>
      <c r="K10" s="26" t="e">
        <f t="shared" si="0"/>
        <v>#DIV/0!</v>
      </c>
    </row>
    <row r="11" spans="1:13" ht="14.25" customHeight="1" x14ac:dyDescent="0.2">
      <c r="A11" s="8" t="s">
        <v>23</v>
      </c>
      <c r="B11" s="1">
        <v>3.43</v>
      </c>
      <c r="C11" s="1">
        <v>37</v>
      </c>
      <c r="D11" s="1">
        <v>41</v>
      </c>
      <c r="E11" s="1">
        <v>527.29999999999995</v>
      </c>
      <c r="F11" s="10">
        <f t="shared" si="1"/>
        <v>527.29999999999995</v>
      </c>
      <c r="G11" s="10">
        <f>F11-H11</f>
        <v>432.38599999999997</v>
      </c>
      <c r="H11" s="10">
        <f>F11*0.18</f>
        <v>94.913999999999987</v>
      </c>
      <c r="I11" s="15"/>
      <c r="J11" s="14">
        <f>D11/20</f>
        <v>2.0499999999999998</v>
      </c>
      <c r="K11" s="26">
        <f t="shared" si="0"/>
        <v>0.18</v>
      </c>
    </row>
    <row r="12" spans="1:13" ht="14.25" customHeight="1" x14ac:dyDescent="0.2">
      <c r="A12" s="9"/>
      <c r="B12" s="10"/>
      <c r="C12" s="10"/>
      <c r="D12" s="10"/>
      <c r="E12" s="10"/>
      <c r="F12" s="14"/>
      <c r="G12" s="10"/>
      <c r="H12" s="10"/>
      <c r="I12" s="10"/>
      <c r="J12" s="14"/>
      <c r="K12" s="14"/>
    </row>
    <row r="13" spans="1:13" ht="14.25" customHeight="1" x14ac:dyDescent="0.2">
      <c r="A13" s="11" t="s">
        <v>24</v>
      </c>
      <c r="B13" s="12">
        <f>SUM(B2:B11)</f>
        <v>40.51</v>
      </c>
      <c r="C13" s="13">
        <f>SUM(C2:C11)</f>
        <v>489</v>
      </c>
      <c r="D13" s="12">
        <f>SUM(D2:D11)</f>
        <v>578</v>
      </c>
      <c r="E13" s="12">
        <f>SUM(E2:E11)</f>
        <v>6182.3099999999995</v>
      </c>
      <c r="F13" s="12">
        <f>SUM(F2:F8)</f>
        <v>5109.1099999999997</v>
      </c>
      <c r="G13" s="13">
        <f>SUM(G6:G9)</f>
        <v>2694.5842000000002</v>
      </c>
      <c r="H13" s="13">
        <f>SUM(H3:H11)+H8</f>
        <v>1794.1898000000003</v>
      </c>
      <c r="J13" s="14"/>
      <c r="K13" s="14"/>
    </row>
    <row r="14" spans="1:13" ht="14.2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4"/>
      <c r="K14" s="14"/>
    </row>
    <row r="15" spans="1:13" ht="14.25" customHeight="1" x14ac:dyDescent="0.2">
      <c r="A15" s="1" t="s">
        <v>25</v>
      </c>
      <c r="B15" s="1">
        <v>0.95</v>
      </c>
      <c r="C15" s="1">
        <v>12</v>
      </c>
      <c r="D15" s="1">
        <v>13</v>
      </c>
      <c r="E15" s="1">
        <v>149</v>
      </c>
      <c r="F15" s="10"/>
      <c r="G15" s="10"/>
      <c r="H15" s="10"/>
      <c r="I15" s="10"/>
      <c r="J15" s="14"/>
      <c r="K15" s="14"/>
    </row>
    <row r="16" spans="1:13" ht="14.25" customHeight="1" x14ac:dyDescent="0.2">
      <c r="A16" s="1" t="s">
        <v>26</v>
      </c>
      <c r="B16" s="1">
        <v>0.23</v>
      </c>
      <c r="C16" s="1">
        <v>4</v>
      </c>
      <c r="D16" s="1">
        <v>6</v>
      </c>
      <c r="E16" s="1">
        <v>31</v>
      </c>
      <c r="F16" s="10"/>
      <c r="G16" s="10"/>
      <c r="H16" s="10"/>
      <c r="I16" s="10"/>
      <c r="J16" s="14"/>
      <c r="K16" s="14"/>
    </row>
    <row r="17" spans="1:11" ht="14.25" customHeight="1" x14ac:dyDescent="0.2">
      <c r="A17" s="1" t="s">
        <v>27</v>
      </c>
      <c r="B17" s="1">
        <v>0.21</v>
      </c>
      <c r="C17" s="1">
        <v>3</v>
      </c>
      <c r="D17" s="1">
        <v>3</v>
      </c>
      <c r="E17" s="1">
        <v>32.1</v>
      </c>
      <c r="F17" s="10"/>
      <c r="G17" s="10"/>
      <c r="H17" s="10"/>
      <c r="I17" s="10"/>
      <c r="J17" s="14"/>
      <c r="K17" s="14"/>
    </row>
    <row r="18" spans="1:11" ht="14.25" customHeight="1" x14ac:dyDescent="0.2">
      <c r="A18" s="1" t="s">
        <v>28</v>
      </c>
      <c r="B18" s="1">
        <v>0.23</v>
      </c>
      <c r="C18" s="1">
        <v>5</v>
      </c>
      <c r="D18" s="1">
        <v>6</v>
      </c>
      <c r="E18" s="1">
        <v>52.1</v>
      </c>
      <c r="F18" s="10"/>
      <c r="G18" s="10"/>
      <c r="H18" s="10"/>
      <c r="I18" s="10"/>
      <c r="J18" s="14"/>
      <c r="K18" s="14"/>
    </row>
    <row r="19" spans="1:11" ht="14.25" customHeight="1" x14ac:dyDescent="0.2">
      <c r="A19" s="14"/>
      <c r="B19" s="14"/>
      <c r="C19" s="14"/>
      <c r="D19" s="14"/>
      <c r="E19" s="10"/>
      <c r="F19" s="10"/>
      <c r="G19" s="10"/>
      <c r="H19" s="10"/>
      <c r="I19" s="10"/>
      <c r="J19" s="14"/>
      <c r="K19" s="14"/>
    </row>
    <row r="20" spans="1:11" ht="14.25" customHeight="1" x14ac:dyDescent="0.2">
      <c r="A20" s="14"/>
      <c r="B20" s="14"/>
      <c r="C20" s="14"/>
      <c r="D20" s="14"/>
      <c r="E20" s="10"/>
      <c r="F20" s="10"/>
      <c r="G20" s="10"/>
      <c r="H20" s="10"/>
      <c r="I20" s="10"/>
      <c r="J20" s="14"/>
      <c r="K20" s="14"/>
    </row>
    <row r="21" spans="1:11" ht="14.25" customHeight="1" x14ac:dyDescent="0.2">
      <c r="A21" s="14"/>
      <c r="B21" s="14"/>
      <c r="C21" s="14"/>
      <c r="D21" s="14"/>
      <c r="E21" s="10"/>
      <c r="F21" s="10"/>
      <c r="G21" s="10"/>
      <c r="H21" s="10"/>
      <c r="I21" s="10"/>
      <c r="J21" s="14"/>
      <c r="K21" s="14"/>
    </row>
    <row r="22" spans="1:11" ht="14.25" customHeight="1" x14ac:dyDescent="0.2">
      <c r="A22" s="14"/>
      <c r="B22" s="14"/>
      <c r="C22" s="14"/>
      <c r="D22" s="14"/>
      <c r="E22" s="10"/>
      <c r="F22" s="10"/>
      <c r="G22" s="10"/>
      <c r="H22" s="10"/>
      <c r="I22" s="10"/>
      <c r="J22" s="14"/>
      <c r="K22" s="14"/>
    </row>
    <row r="23" spans="1:11" ht="14.25" customHeight="1" x14ac:dyDescent="0.2">
      <c r="A23" s="14"/>
      <c r="B23" s="14"/>
      <c r="C23" s="14"/>
      <c r="D23" s="14"/>
      <c r="E23" s="10"/>
      <c r="F23" s="10"/>
      <c r="G23" s="10"/>
      <c r="H23" s="10"/>
      <c r="I23" s="10"/>
      <c r="J23" s="14"/>
      <c r="K23" s="14"/>
    </row>
    <row r="24" spans="1:11" ht="14.25" customHeight="1" x14ac:dyDescent="0.2">
      <c r="A24" s="14"/>
      <c r="B24" s="14"/>
      <c r="C24" s="14"/>
      <c r="D24" s="14"/>
      <c r="E24" s="10"/>
      <c r="F24" s="10"/>
      <c r="G24" s="10"/>
      <c r="H24" s="10"/>
      <c r="I24" s="10"/>
      <c r="J24" s="14"/>
      <c r="K24" s="14"/>
    </row>
    <row r="25" spans="1:11" ht="14.25" customHeight="1" x14ac:dyDescent="0.2">
      <c r="A25" s="14"/>
      <c r="B25" s="14"/>
      <c r="C25" s="14"/>
      <c r="D25" s="14"/>
      <c r="E25" s="10"/>
      <c r="F25" s="10"/>
      <c r="G25" s="10"/>
      <c r="H25" s="10"/>
      <c r="I25" s="10"/>
      <c r="J25" s="14"/>
      <c r="K25" s="14"/>
    </row>
    <row r="26" spans="1:11" ht="14.25" customHeight="1" x14ac:dyDescent="0.2">
      <c r="A26" s="15" t="s">
        <v>29</v>
      </c>
      <c r="B26" s="16">
        <f>G2</f>
        <v>0</v>
      </c>
      <c r="C26" s="15"/>
      <c r="D26" s="17"/>
      <c r="E26" s="14"/>
      <c r="F26" s="14"/>
      <c r="G26" s="14"/>
      <c r="H26" s="14"/>
      <c r="I26" s="14"/>
      <c r="J26" s="14"/>
      <c r="K26" s="14"/>
    </row>
    <row r="27" spans="1:11" ht="14.25" customHeight="1" x14ac:dyDescent="0.2">
      <c r="A27" s="10"/>
      <c r="B27" s="18"/>
      <c r="C27" s="10"/>
      <c r="D27" s="10"/>
      <c r="E27" s="14"/>
      <c r="F27" s="14"/>
      <c r="G27" s="14"/>
      <c r="H27" s="14"/>
      <c r="I27" s="14"/>
      <c r="J27" s="14"/>
      <c r="K27" s="14"/>
    </row>
    <row r="28" spans="1:11" ht="14.25" customHeight="1" x14ac:dyDescent="0.2">
      <c r="A28" s="15" t="s">
        <v>30</v>
      </c>
      <c r="B28" s="18">
        <v>490</v>
      </c>
      <c r="C28" s="15" t="s">
        <v>31</v>
      </c>
      <c r="D28" s="16">
        <f>SUM(H2:H9)</f>
        <v>2456.3758000000003</v>
      </c>
      <c r="E28" s="14"/>
      <c r="F28" s="14"/>
      <c r="G28" s="14"/>
      <c r="H28" s="14"/>
      <c r="I28" s="14"/>
      <c r="J28" s="14"/>
      <c r="K28" s="14"/>
    </row>
    <row r="29" spans="1:11" ht="14.25" customHeight="1" x14ac:dyDescent="0.2">
      <c r="A29" s="15" t="s">
        <v>32</v>
      </c>
      <c r="B29" s="16"/>
      <c r="C29" s="15" t="s">
        <v>33</v>
      </c>
      <c r="D29" s="16">
        <f>SUM(B28:B38)</f>
        <v>822.31000000000006</v>
      </c>
      <c r="E29" s="14"/>
      <c r="F29" s="14"/>
      <c r="G29" s="14"/>
      <c r="H29" s="14"/>
      <c r="I29" s="14"/>
      <c r="J29" s="14"/>
      <c r="K29" s="14"/>
    </row>
    <row r="30" spans="1:11" ht="14.25" customHeight="1" x14ac:dyDescent="0.2">
      <c r="A30" s="15" t="s">
        <v>34</v>
      </c>
      <c r="B30" s="16"/>
      <c r="C30" s="15" t="s">
        <v>35</v>
      </c>
      <c r="D30" s="16">
        <f>D28-D29</f>
        <v>1634.0658000000003</v>
      </c>
      <c r="E30" s="14"/>
      <c r="F30" s="14"/>
      <c r="G30" s="14"/>
      <c r="H30" s="14"/>
      <c r="I30" s="14"/>
      <c r="J30" s="14"/>
      <c r="K30" s="14"/>
    </row>
    <row r="31" spans="1:11" ht="14.25" customHeight="1" x14ac:dyDescent="0.2">
      <c r="A31" s="15" t="s">
        <v>36</v>
      </c>
      <c r="B31" s="16">
        <f>SUM(E15:E18)</f>
        <v>264.2</v>
      </c>
      <c r="C31" s="15" t="s">
        <v>37</v>
      </c>
      <c r="D31" s="16">
        <f>D30*0.45</f>
        <v>735.32961000000012</v>
      </c>
      <c r="E31" s="14"/>
      <c r="F31" s="14"/>
      <c r="G31" s="14"/>
      <c r="H31" s="14"/>
      <c r="I31" s="14"/>
      <c r="J31" s="14"/>
      <c r="K31" s="14"/>
    </row>
    <row r="32" spans="1:11" ht="14.25" customHeight="1" x14ac:dyDescent="0.2">
      <c r="A32" s="15" t="s">
        <v>38</v>
      </c>
      <c r="B32" s="16"/>
      <c r="C32" s="15" t="s">
        <v>37</v>
      </c>
      <c r="D32" s="16">
        <f>D30*0.45</f>
        <v>735.32961000000012</v>
      </c>
      <c r="E32" s="14"/>
      <c r="F32" s="14"/>
      <c r="G32" s="14"/>
      <c r="H32" s="14"/>
      <c r="I32" s="14" t="s">
        <v>39</v>
      </c>
      <c r="J32" s="14"/>
      <c r="K32" s="14"/>
    </row>
    <row r="33" spans="1:11" ht="14.25" customHeight="1" x14ac:dyDescent="0.2">
      <c r="A33" s="15" t="s">
        <v>40</v>
      </c>
      <c r="B33" s="16">
        <f>B13</f>
        <v>40.51</v>
      </c>
      <c r="C33" s="10" t="s">
        <v>41</v>
      </c>
      <c r="D33" s="16">
        <f>D30*0.1</f>
        <v>163.40658000000005</v>
      </c>
      <c r="E33" s="14"/>
      <c r="F33" s="14"/>
      <c r="G33" s="14"/>
      <c r="H33" s="14"/>
      <c r="I33" s="14"/>
      <c r="J33" s="14"/>
      <c r="K33" s="14"/>
    </row>
    <row r="34" spans="1:11" x14ac:dyDescent="0.15">
      <c r="A34" s="15" t="s">
        <v>42</v>
      </c>
      <c r="B34" s="14">
        <v>27.6</v>
      </c>
      <c r="C34" s="14"/>
      <c r="D34" s="14"/>
      <c r="E34" s="14"/>
      <c r="F34" s="14"/>
      <c r="G34" s="14"/>
      <c r="H34" s="14"/>
      <c r="I34" s="14"/>
      <c r="J34" s="14"/>
      <c r="K34" s="14"/>
    </row>
    <row r="35" spans="1:11" x14ac:dyDescent="0.15">
      <c r="A35" s="15" t="s">
        <v>43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x14ac:dyDescent="0.15">
      <c r="A36" s="15" t="s">
        <v>44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</row>
  </sheetData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2.28~3.6</vt:lpstr>
      <vt:lpstr>3.7~3.13</vt:lpstr>
      <vt:lpstr>5.9~5.15</vt:lpstr>
      <vt:lpstr>5.16~5.22</vt:lpstr>
      <vt:lpstr>5.23~5.29</vt:lpstr>
      <vt:lpstr>5.30~6.5</vt:lpstr>
      <vt:lpstr>6.6~6.12</vt:lpstr>
      <vt:lpstr>6.13~6.19</vt:lpstr>
      <vt:lpstr>6.13~6.19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wanghongyu</dc:creator>
  <cp:lastModifiedBy>justin</cp:lastModifiedBy>
  <dcterms:created xsi:type="dcterms:W3CDTF">2022-03-08T00:59:00Z</dcterms:created>
  <dcterms:modified xsi:type="dcterms:W3CDTF">2022-09-13T13:17:15Z</dcterms:modified>
</cp:coreProperties>
</file>