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stin\Desktop\ask\"/>
    </mc:Choice>
  </mc:AlternateContent>
  <xr:revisionPtr revIDLastSave="0" documentId="13_ncr:1_{FB0CE9FE-BA77-4CB5-B08E-2F6534BB19AB}" xr6:coauthVersionLast="47" xr6:coauthVersionMax="47" xr10:uidLastSave="{00000000-0000-0000-0000-000000000000}"/>
  <bookViews>
    <workbookView xWindow="-25710" yWindow="-110" windowWidth="25820" windowHeight="16220" firstSheet="8" activeTab="16" xr2:uid="{00000000-000D-0000-FFFF-FFFF00000000}"/>
  </bookViews>
  <sheets>
    <sheet name="2.21~2.27" sheetId="1" r:id="rId1"/>
    <sheet name="2.28~3.6" sheetId="2" r:id="rId2"/>
    <sheet name="3.7~3.13" sheetId="3" r:id="rId3"/>
    <sheet name="3.14~3.17" sheetId="4" r:id="rId4"/>
    <sheet name="4.4~4.10" sheetId="5" r:id="rId5"/>
    <sheet name="4.11~4.17" sheetId="6" r:id="rId6"/>
    <sheet name="4.18~4.24" sheetId="7" r:id="rId7"/>
    <sheet name="4.25~5.1" sheetId="8" r:id="rId8"/>
    <sheet name="5.2~5.8" sheetId="9" r:id="rId9"/>
    <sheet name="5.9~5.15" sheetId="10" r:id="rId10"/>
    <sheet name="5.16~5.22" sheetId="11" r:id="rId11"/>
    <sheet name="5.23~5.29" sheetId="12" r:id="rId12"/>
    <sheet name="5.30~6.5" sheetId="13" r:id="rId13"/>
    <sheet name="6.6~6.12" sheetId="14" r:id="rId14"/>
    <sheet name="6.13~6.19" sheetId="15" r:id="rId15"/>
    <sheet name="6.20~6.26" sheetId="16" r:id="rId16"/>
    <sheet name="6.27~7.3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8" l="1"/>
  <c r="B83" i="18"/>
  <c r="D82" i="18"/>
  <c r="B84" i="18" s="1"/>
  <c r="B89" i="18" s="1"/>
  <c r="D81" i="18"/>
  <c r="D80" i="18"/>
  <c r="B85" i="18" s="1"/>
  <c r="D79" i="18"/>
  <c r="H78" i="18"/>
  <c r="D76" i="18"/>
  <c r="D70" i="18"/>
  <c r="C70" i="18"/>
  <c r="B70" i="18"/>
  <c r="O68" i="18"/>
  <c r="N68" i="18"/>
  <c r="H68" i="18"/>
  <c r="G68" i="18"/>
  <c r="F68" i="18"/>
  <c r="N67" i="18"/>
  <c r="H67" i="18"/>
  <c r="O67" i="18" s="1"/>
  <c r="F67" i="18"/>
  <c r="G67" i="18" s="1"/>
  <c r="N66" i="18"/>
  <c r="M66" i="18"/>
  <c r="G66" i="18"/>
  <c r="F66" i="18"/>
  <c r="H66" i="18" s="1"/>
  <c r="N65" i="18"/>
  <c r="L65" i="18"/>
  <c r="H65" i="18"/>
  <c r="F65" i="18"/>
  <c r="N64" i="18"/>
  <c r="L64" i="18"/>
  <c r="M64" i="18" s="1"/>
  <c r="H64" i="18"/>
  <c r="F64" i="18"/>
  <c r="N62" i="18"/>
  <c r="H62" i="18"/>
  <c r="F62" i="18"/>
  <c r="G62" i="18" s="1"/>
  <c r="O61" i="18"/>
  <c r="N61" i="18"/>
  <c r="H61" i="18"/>
  <c r="G61" i="18"/>
  <c r="F61" i="18"/>
  <c r="N60" i="18"/>
  <c r="H60" i="18"/>
  <c r="O60" i="18" s="1"/>
  <c r="F60" i="18"/>
  <c r="G60" i="18" s="1"/>
  <c r="N56" i="18"/>
  <c r="G56" i="18"/>
  <c r="F56" i="18"/>
  <c r="H56" i="18" s="1"/>
  <c r="N55" i="18"/>
  <c r="H55" i="18"/>
  <c r="F55" i="18"/>
  <c r="G55" i="18" s="1"/>
  <c r="N54" i="18"/>
  <c r="H54" i="18"/>
  <c r="O54" i="18" s="1"/>
  <c r="F54" i="18"/>
  <c r="G54" i="18" s="1"/>
  <c r="N53" i="18"/>
  <c r="G53" i="18"/>
  <c r="F53" i="18"/>
  <c r="H53" i="18" s="1"/>
  <c r="O52" i="18"/>
  <c r="N52" i="18"/>
  <c r="H52" i="18"/>
  <c r="G52" i="18"/>
  <c r="F52" i="18"/>
  <c r="N51" i="18"/>
  <c r="F51" i="18"/>
  <c r="N50" i="18"/>
  <c r="H50" i="18"/>
  <c r="M50" i="18" s="1"/>
  <c r="G50" i="18"/>
  <c r="F50" i="18"/>
  <c r="O49" i="18"/>
  <c r="N49" i="18"/>
  <c r="H49" i="18"/>
  <c r="G49" i="18"/>
  <c r="F49" i="18"/>
  <c r="O48" i="18"/>
  <c r="N48" i="18"/>
  <c r="H48" i="18"/>
  <c r="F48" i="18"/>
  <c r="G48" i="18" s="1"/>
  <c r="O47" i="18"/>
  <c r="N47" i="18"/>
  <c r="M47" i="18"/>
  <c r="H47" i="18"/>
  <c r="G47" i="18"/>
  <c r="F47" i="18"/>
  <c r="N46" i="18"/>
  <c r="H46" i="18"/>
  <c r="F46" i="18"/>
  <c r="G46" i="18" s="1"/>
  <c r="O45" i="18"/>
  <c r="N45" i="18"/>
  <c r="M45" i="18"/>
  <c r="H45" i="18"/>
  <c r="G45" i="18"/>
  <c r="F45" i="18"/>
  <c r="N44" i="18"/>
  <c r="H44" i="18"/>
  <c r="F44" i="18"/>
  <c r="G44" i="18" s="1"/>
  <c r="O43" i="18"/>
  <c r="N43" i="18"/>
  <c r="H43" i="18"/>
  <c r="G43" i="18"/>
  <c r="F43" i="18"/>
  <c r="N42" i="18"/>
  <c r="M42" i="18"/>
  <c r="H42" i="18"/>
  <c r="G42" i="18"/>
  <c r="F42" i="18"/>
  <c r="N41" i="18"/>
  <c r="H41" i="18"/>
  <c r="G41" i="18"/>
  <c r="F41" i="18"/>
  <c r="N40" i="18"/>
  <c r="H40" i="18"/>
  <c r="F40" i="18"/>
  <c r="O39" i="18"/>
  <c r="N39" i="18"/>
  <c r="M39" i="18"/>
  <c r="H39" i="18"/>
  <c r="G39" i="18"/>
  <c r="F39" i="18"/>
  <c r="N38" i="18"/>
  <c r="F38" i="18"/>
  <c r="N37" i="18"/>
  <c r="M37" i="18"/>
  <c r="H37" i="18"/>
  <c r="O37" i="18" s="1"/>
  <c r="G37" i="18"/>
  <c r="F37" i="18"/>
  <c r="N36" i="18"/>
  <c r="F36" i="18"/>
  <c r="N35" i="18"/>
  <c r="M35" i="18"/>
  <c r="H35" i="18"/>
  <c r="O35" i="18" s="1"/>
  <c r="G35" i="18"/>
  <c r="F35" i="18"/>
  <c r="N34" i="18"/>
  <c r="F34" i="18"/>
  <c r="N33" i="18"/>
  <c r="M33" i="18"/>
  <c r="H33" i="18"/>
  <c r="O33" i="18" s="1"/>
  <c r="G33" i="18"/>
  <c r="F33" i="18"/>
  <c r="N32" i="18"/>
  <c r="F32" i="18"/>
  <c r="N31" i="18"/>
  <c r="M31" i="18"/>
  <c r="H31" i="18"/>
  <c r="O31" i="18" s="1"/>
  <c r="G31" i="18"/>
  <c r="F31" i="18"/>
  <c r="N30" i="18"/>
  <c r="F30" i="18"/>
  <c r="N28" i="18"/>
  <c r="F28" i="18"/>
  <c r="N26" i="18"/>
  <c r="F26" i="18"/>
  <c r="N25" i="18"/>
  <c r="H25" i="18"/>
  <c r="O25" i="18" s="1"/>
  <c r="G25" i="18"/>
  <c r="F25" i="18"/>
  <c r="N24" i="18"/>
  <c r="H24" i="18"/>
  <c r="O24" i="18" s="1"/>
  <c r="G24" i="18"/>
  <c r="F24" i="18"/>
  <c r="N23" i="18"/>
  <c r="G23" i="18"/>
  <c r="F23" i="18"/>
  <c r="H23" i="18" s="1"/>
  <c r="O23" i="18" s="1"/>
  <c r="N22" i="18"/>
  <c r="G22" i="18"/>
  <c r="F22" i="18"/>
  <c r="H22" i="18" s="1"/>
  <c r="O22" i="18" s="1"/>
  <c r="O21" i="18"/>
  <c r="N21" i="18"/>
  <c r="H21" i="18"/>
  <c r="G21" i="18"/>
  <c r="F21" i="18"/>
  <c r="O19" i="18"/>
  <c r="N19" i="18"/>
  <c r="H19" i="18"/>
  <c r="G19" i="18"/>
  <c r="F19" i="18"/>
  <c r="O17" i="18"/>
  <c r="N17" i="18"/>
  <c r="H17" i="18"/>
  <c r="F17" i="18"/>
  <c r="G17" i="18" s="1"/>
  <c r="O16" i="18"/>
  <c r="N16" i="18"/>
  <c r="H16" i="18"/>
  <c r="G16" i="18"/>
  <c r="F16" i="18"/>
  <c r="N15" i="18"/>
  <c r="H15" i="18"/>
  <c r="O15" i="18" s="1"/>
  <c r="F15" i="18"/>
  <c r="G15" i="18" s="1"/>
  <c r="N13" i="18"/>
  <c r="H13" i="18"/>
  <c r="O13" i="18" s="1"/>
  <c r="F13" i="18"/>
  <c r="G13" i="18" s="1"/>
  <c r="N11" i="18"/>
  <c r="F11" i="18"/>
  <c r="N10" i="18"/>
  <c r="F10" i="18"/>
  <c r="N8" i="18"/>
  <c r="H8" i="18"/>
  <c r="O8" i="18" s="1"/>
  <c r="G8" i="18"/>
  <c r="F8" i="18"/>
  <c r="N6" i="18"/>
  <c r="H6" i="18"/>
  <c r="O6" i="18" s="1"/>
  <c r="G6" i="18"/>
  <c r="F6" i="18"/>
  <c r="N4" i="18"/>
  <c r="F4" i="18"/>
  <c r="H4" i="18" s="1"/>
  <c r="B86" i="16"/>
  <c r="B83" i="16"/>
  <c r="D81" i="16"/>
  <c r="D80" i="16"/>
  <c r="B85" i="16" s="1"/>
  <c r="D79" i="16"/>
  <c r="D82" i="16" s="1"/>
  <c r="B84" i="16" s="1"/>
  <c r="H78" i="16"/>
  <c r="D76" i="16"/>
  <c r="D70" i="16"/>
  <c r="C70" i="16"/>
  <c r="B70" i="16"/>
  <c r="N68" i="16"/>
  <c r="H68" i="16"/>
  <c r="O68" i="16" s="1"/>
  <c r="G68" i="16"/>
  <c r="F68" i="16"/>
  <c r="N67" i="16"/>
  <c r="G67" i="16"/>
  <c r="F67" i="16"/>
  <c r="H67" i="16" s="1"/>
  <c r="O67" i="16" s="1"/>
  <c r="N66" i="16"/>
  <c r="H66" i="16"/>
  <c r="F66" i="16"/>
  <c r="G66" i="16" s="1"/>
  <c r="N65" i="16"/>
  <c r="M65" i="16"/>
  <c r="H65" i="16"/>
  <c r="F65" i="16"/>
  <c r="L65" i="16" s="1"/>
  <c r="G65" i="16" s="1"/>
  <c r="N64" i="16"/>
  <c r="M64" i="16"/>
  <c r="L64" i="16"/>
  <c r="H64" i="16"/>
  <c r="O64" i="16" s="1"/>
  <c r="F64" i="16"/>
  <c r="G64" i="16" s="1"/>
  <c r="N62" i="16"/>
  <c r="M62" i="16"/>
  <c r="O62" i="16" s="1"/>
  <c r="H62" i="16"/>
  <c r="F62" i="16"/>
  <c r="G62" i="16" s="1"/>
  <c r="N61" i="16"/>
  <c r="H61" i="16"/>
  <c r="O61" i="16" s="1"/>
  <c r="G61" i="16"/>
  <c r="F61" i="16"/>
  <c r="N60" i="16"/>
  <c r="G60" i="16"/>
  <c r="F60" i="16"/>
  <c r="H60" i="16" s="1"/>
  <c r="O60" i="16" s="1"/>
  <c r="N56" i="16"/>
  <c r="H56" i="16"/>
  <c r="F56" i="16"/>
  <c r="G56" i="16" s="1"/>
  <c r="N55" i="16"/>
  <c r="M55" i="16"/>
  <c r="G55" i="16"/>
  <c r="F55" i="16"/>
  <c r="H55" i="16" s="1"/>
  <c r="N54" i="16"/>
  <c r="G54" i="16"/>
  <c r="F54" i="16"/>
  <c r="H54" i="16" s="1"/>
  <c r="O54" i="16" s="1"/>
  <c r="N53" i="16"/>
  <c r="H53" i="16"/>
  <c r="F53" i="16"/>
  <c r="G53" i="16" s="1"/>
  <c r="N52" i="16"/>
  <c r="F52" i="16"/>
  <c r="N51" i="16"/>
  <c r="H51" i="16"/>
  <c r="M51" i="16" s="1"/>
  <c r="O51" i="16" s="1"/>
  <c r="G51" i="16"/>
  <c r="F51" i="16"/>
  <c r="N50" i="16"/>
  <c r="F50" i="16"/>
  <c r="N49" i="16"/>
  <c r="F49" i="16"/>
  <c r="N48" i="16"/>
  <c r="H48" i="16"/>
  <c r="O48" i="16" s="1"/>
  <c r="F48" i="16"/>
  <c r="G48" i="16" s="1"/>
  <c r="N47" i="16"/>
  <c r="H47" i="16"/>
  <c r="F47" i="16"/>
  <c r="G47" i="16" s="1"/>
  <c r="O46" i="16"/>
  <c r="N46" i="16"/>
  <c r="M46" i="16"/>
  <c r="H46" i="16"/>
  <c r="F46" i="16"/>
  <c r="G46" i="16" s="1"/>
  <c r="N45" i="16"/>
  <c r="H45" i="16"/>
  <c r="F45" i="16"/>
  <c r="G45" i="16" s="1"/>
  <c r="N44" i="16"/>
  <c r="M44" i="16"/>
  <c r="O44" i="16" s="1"/>
  <c r="H44" i="16"/>
  <c r="F44" i="16"/>
  <c r="G44" i="16" s="1"/>
  <c r="N43" i="16"/>
  <c r="H43" i="16"/>
  <c r="O43" i="16" s="1"/>
  <c r="G43" i="16"/>
  <c r="F43" i="16"/>
  <c r="N42" i="16"/>
  <c r="H42" i="16"/>
  <c r="G42" i="16"/>
  <c r="F42" i="16"/>
  <c r="N41" i="16"/>
  <c r="M41" i="16"/>
  <c r="H41" i="16"/>
  <c r="O41" i="16" s="1"/>
  <c r="G41" i="16"/>
  <c r="F41" i="16"/>
  <c r="N40" i="16"/>
  <c r="L40" i="16"/>
  <c r="M40" i="16" s="1"/>
  <c r="H40" i="16"/>
  <c r="O40" i="16" s="1"/>
  <c r="F40" i="16"/>
  <c r="G40" i="16" s="1"/>
  <c r="N39" i="16"/>
  <c r="H39" i="16"/>
  <c r="F39" i="16"/>
  <c r="G39" i="16" s="1"/>
  <c r="N38" i="16"/>
  <c r="M38" i="16"/>
  <c r="O38" i="16" s="1"/>
  <c r="L38" i="16"/>
  <c r="G38" i="16"/>
  <c r="F38" i="16"/>
  <c r="H38" i="16" s="1"/>
  <c r="N37" i="16"/>
  <c r="F37" i="16"/>
  <c r="N36" i="16"/>
  <c r="G36" i="16"/>
  <c r="F36" i="16"/>
  <c r="H36" i="16" s="1"/>
  <c r="N35" i="16"/>
  <c r="F35" i="16"/>
  <c r="N34" i="16"/>
  <c r="G34" i="16"/>
  <c r="F34" i="16"/>
  <c r="H34" i="16" s="1"/>
  <c r="N33" i="16"/>
  <c r="F33" i="16"/>
  <c r="N32" i="16"/>
  <c r="G32" i="16"/>
  <c r="F32" i="16"/>
  <c r="H32" i="16" s="1"/>
  <c r="N31" i="16"/>
  <c r="F31" i="16"/>
  <c r="N30" i="16"/>
  <c r="G30" i="16"/>
  <c r="F30" i="16"/>
  <c r="H30" i="16" s="1"/>
  <c r="N28" i="16"/>
  <c r="H28" i="16"/>
  <c r="F28" i="16"/>
  <c r="L28" i="16" s="1"/>
  <c r="G28" i="16" s="1"/>
  <c r="O26" i="16"/>
  <c r="N26" i="16"/>
  <c r="G26" i="16"/>
  <c r="F26" i="16"/>
  <c r="H26" i="16" s="1"/>
  <c r="N25" i="16"/>
  <c r="H25" i="16"/>
  <c r="O25" i="16" s="1"/>
  <c r="F25" i="16"/>
  <c r="G25" i="16" s="1"/>
  <c r="O24" i="16"/>
  <c r="N24" i="16"/>
  <c r="H24" i="16"/>
  <c r="G24" i="16"/>
  <c r="F24" i="16"/>
  <c r="N23" i="16"/>
  <c r="F23" i="16"/>
  <c r="G23" i="16" s="1"/>
  <c r="N22" i="16"/>
  <c r="F22" i="16"/>
  <c r="N21" i="16"/>
  <c r="F21" i="16"/>
  <c r="N19" i="16"/>
  <c r="F19" i="16"/>
  <c r="N17" i="16"/>
  <c r="H17" i="16"/>
  <c r="O17" i="16" s="1"/>
  <c r="F17" i="16"/>
  <c r="G17" i="16" s="1"/>
  <c r="N16" i="16"/>
  <c r="H16" i="16"/>
  <c r="O16" i="16" s="1"/>
  <c r="G16" i="16"/>
  <c r="F16" i="16"/>
  <c r="N15" i="16"/>
  <c r="G15" i="16"/>
  <c r="F15" i="16"/>
  <c r="H15" i="16" s="1"/>
  <c r="O15" i="16" s="1"/>
  <c r="N13" i="16"/>
  <c r="G13" i="16"/>
  <c r="F13" i="16"/>
  <c r="H13" i="16" s="1"/>
  <c r="O13" i="16" s="1"/>
  <c r="O11" i="16"/>
  <c r="N11" i="16"/>
  <c r="H11" i="16"/>
  <c r="G11" i="16"/>
  <c r="F11" i="16"/>
  <c r="O10" i="16"/>
  <c r="N10" i="16"/>
  <c r="G10" i="16"/>
  <c r="F10" i="16"/>
  <c r="H10" i="16" s="1"/>
  <c r="N8" i="16"/>
  <c r="H8" i="16"/>
  <c r="F8" i="16"/>
  <c r="G8" i="16" s="1"/>
  <c r="N6" i="16"/>
  <c r="H6" i="16"/>
  <c r="O6" i="16" s="1"/>
  <c r="G6" i="16"/>
  <c r="F6" i="16"/>
  <c r="N4" i="16"/>
  <c r="H4" i="16"/>
  <c r="O4" i="16" s="1"/>
  <c r="F4" i="16"/>
  <c r="B86" i="15"/>
  <c r="B83" i="15"/>
  <c r="D81" i="15"/>
  <c r="D80" i="15"/>
  <c r="D79" i="15"/>
  <c r="B85" i="15" s="1"/>
  <c r="H78" i="15"/>
  <c r="D76" i="15"/>
  <c r="D70" i="15"/>
  <c r="C70" i="15"/>
  <c r="B70" i="15"/>
  <c r="N68" i="15"/>
  <c r="G68" i="15"/>
  <c r="F68" i="15"/>
  <c r="H68" i="15" s="1"/>
  <c r="O68" i="15" s="1"/>
  <c r="O67" i="15"/>
  <c r="N67" i="15"/>
  <c r="H67" i="15"/>
  <c r="G67" i="15"/>
  <c r="F67" i="15"/>
  <c r="N66" i="15"/>
  <c r="F66" i="15"/>
  <c r="N65" i="15"/>
  <c r="H65" i="15"/>
  <c r="F65" i="15"/>
  <c r="N64" i="15"/>
  <c r="G64" i="15"/>
  <c r="F64" i="15"/>
  <c r="L64" i="15" s="1"/>
  <c r="N62" i="15"/>
  <c r="G62" i="15"/>
  <c r="F62" i="15"/>
  <c r="H62" i="15" s="1"/>
  <c r="N61" i="15"/>
  <c r="F61" i="15"/>
  <c r="H61" i="15" s="1"/>
  <c r="O61" i="15" s="1"/>
  <c r="O60" i="15"/>
  <c r="N60" i="15"/>
  <c r="H60" i="15"/>
  <c r="G60" i="15"/>
  <c r="F60" i="15"/>
  <c r="N56" i="15"/>
  <c r="H56" i="15"/>
  <c r="F56" i="15"/>
  <c r="G56" i="15" s="1"/>
  <c r="N55" i="15"/>
  <c r="H55" i="15"/>
  <c r="M55" i="15" s="1"/>
  <c r="G55" i="15"/>
  <c r="F55" i="15"/>
  <c r="N54" i="15"/>
  <c r="G54" i="15"/>
  <c r="F54" i="15"/>
  <c r="H54" i="15" s="1"/>
  <c r="O54" i="15" s="1"/>
  <c r="N53" i="15"/>
  <c r="M53" i="15"/>
  <c r="O53" i="15" s="1"/>
  <c r="G53" i="15"/>
  <c r="F53" i="15"/>
  <c r="H53" i="15" s="1"/>
  <c r="N52" i="15"/>
  <c r="F52" i="15"/>
  <c r="N51" i="15"/>
  <c r="M51" i="15"/>
  <c r="H51" i="15"/>
  <c r="F51" i="15"/>
  <c r="G51" i="15" s="1"/>
  <c r="O50" i="15"/>
  <c r="N50" i="15"/>
  <c r="M50" i="15"/>
  <c r="H50" i="15"/>
  <c r="F50" i="15"/>
  <c r="G50" i="15" s="1"/>
  <c r="N49" i="15"/>
  <c r="H49" i="15"/>
  <c r="O49" i="15" s="1"/>
  <c r="G49" i="15"/>
  <c r="F49" i="15"/>
  <c r="O48" i="15"/>
  <c r="N48" i="15"/>
  <c r="G48" i="15"/>
  <c r="F48" i="15"/>
  <c r="H48" i="15" s="1"/>
  <c r="N47" i="15"/>
  <c r="F47" i="15"/>
  <c r="H47" i="15" s="1"/>
  <c r="N46" i="15"/>
  <c r="G46" i="15"/>
  <c r="F46" i="15"/>
  <c r="H46" i="15" s="1"/>
  <c r="N45" i="15"/>
  <c r="F45" i="15"/>
  <c r="H45" i="15" s="1"/>
  <c r="N44" i="15"/>
  <c r="F44" i="15"/>
  <c r="N43" i="15"/>
  <c r="H43" i="15"/>
  <c r="O43" i="15" s="1"/>
  <c r="G43" i="15"/>
  <c r="F43" i="15"/>
  <c r="N42" i="15"/>
  <c r="F42" i="15"/>
  <c r="H42" i="15" s="1"/>
  <c r="N41" i="15"/>
  <c r="H41" i="15"/>
  <c r="G41" i="15"/>
  <c r="F41" i="15"/>
  <c r="N40" i="15"/>
  <c r="F40" i="15"/>
  <c r="L40" i="15" s="1"/>
  <c r="N39" i="15"/>
  <c r="H39" i="15"/>
  <c r="G39" i="15"/>
  <c r="F39" i="15"/>
  <c r="O38" i="15"/>
  <c r="N38" i="15"/>
  <c r="M38" i="15"/>
  <c r="L38" i="15"/>
  <c r="H38" i="15"/>
  <c r="G38" i="15"/>
  <c r="F38" i="15"/>
  <c r="N37" i="15"/>
  <c r="F37" i="15"/>
  <c r="N36" i="15"/>
  <c r="H36" i="15"/>
  <c r="M36" i="15" s="1"/>
  <c r="O36" i="15" s="1"/>
  <c r="G36" i="15"/>
  <c r="F36" i="15"/>
  <c r="N35" i="15"/>
  <c r="F35" i="15"/>
  <c r="N34" i="15"/>
  <c r="H34" i="15"/>
  <c r="M34" i="15" s="1"/>
  <c r="O34" i="15" s="1"/>
  <c r="G34" i="15"/>
  <c r="F34" i="15"/>
  <c r="N33" i="15"/>
  <c r="F33" i="15"/>
  <c r="N32" i="15"/>
  <c r="H32" i="15"/>
  <c r="M32" i="15" s="1"/>
  <c r="O32" i="15" s="1"/>
  <c r="G32" i="15"/>
  <c r="F32" i="15"/>
  <c r="N31" i="15"/>
  <c r="F31" i="15"/>
  <c r="O30" i="15"/>
  <c r="N30" i="15"/>
  <c r="G30" i="15"/>
  <c r="F30" i="15"/>
  <c r="H30" i="15" s="1"/>
  <c r="M30" i="15" s="1"/>
  <c r="N28" i="15"/>
  <c r="F28" i="15"/>
  <c r="N26" i="15"/>
  <c r="G26" i="15"/>
  <c r="F26" i="15"/>
  <c r="H26" i="15" s="1"/>
  <c r="O26" i="15" s="1"/>
  <c r="O25" i="15"/>
  <c r="N25" i="15"/>
  <c r="H25" i="15"/>
  <c r="G25" i="15"/>
  <c r="F25" i="15"/>
  <c r="N24" i="15"/>
  <c r="H24" i="15"/>
  <c r="O24" i="15" s="1"/>
  <c r="G24" i="15"/>
  <c r="F24" i="15"/>
  <c r="N23" i="15"/>
  <c r="H23" i="15"/>
  <c r="O23" i="15" s="1"/>
  <c r="F23" i="15"/>
  <c r="G23" i="15" s="1"/>
  <c r="N22" i="15"/>
  <c r="F22" i="15"/>
  <c r="H22" i="15" s="1"/>
  <c r="O22" i="15" s="1"/>
  <c r="N21" i="15"/>
  <c r="F21" i="15"/>
  <c r="N19" i="15"/>
  <c r="F19" i="15"/>
  <c r="O17" i="15"/>
  <c r="N17" i="15"/>
  <c r="F17" i="15"/>
  <c r="H17" i="15" s="1"/>
  <c r="N16" i="15"/>
  <c r="G16" i="15"/>
  <c r="F16" i="15"/>
  <c r="H16" i="15" s="1"/>
  <c r="O16" i="15" s="1"/>
  <c r="N15" i="15"/>
  <c r="H15" i="15"/>
  <c r="O15" i="15" s="1"/>
  <c r="G15" i="15"/>
  <c r="F15" i="15"/>
  <c r="N13" i="15"/>
  <c r="H13" i="15"/>
  <c r="O13" i="15" s="1"/>
  <c r="G13" i="15"/>
  <c r="F13" i="15"/>
  <c r="O11" i="15"/>
  <c r="N11" i="15"/>
  <c r="G11" i="15"/>
  <c r="F11" i="15"/>
  <c r="H11" i="15" s="1"/>
  <c r="O10" i="15"/>
  <c r="N10" i="15"/>
  <c r="F10" i="15"/>
  <c r="H10" i="15" s="1"/>
  <c r="O8" i="15"/>
  <c r="N8" i="15"/>
  <c r="H8" i="15"/>
  <c r="G8" i="15"/>
  <c r="F8" i="15"/>
  <c r="O6" i="15"/>
  <c r="N6" i="15"/>
  <c r="H6" i="15"/>
  <c r="G6" i="15"/>
  <c r="F6" i="15"/>
  <c r="N4" i="15"/>
  <c r="H4" i="15"/>
  <c r="F4" i="15"/>
  <c r="B86" i="14"/>
  <c r="B85" i="14"/>
  <c r="B84" i="14"/>
  <c r="B83" i="14"/>
  <c r="D81" i="14"/>
  <c r="D80" i="14"/>
  <c r="D79" i="14"/>
  <c r="D82" i="14" s="1"/>
  <c r="H78" i="14"/>
  <c r="D76" i="14"/>
  <c r="D70" i="14"/>
  <c r="C70" i="14"/>
  <c r="B70" i="14"/>
  <c r="N68" i="14"/>
  <c r="G68" i="14"/>
  <c r="F68" i="14"/>
  <c r="H68" i="14" s="1"/>
  <c r="O68" i="14" s="1"/>
  <c r="N67" i="14"/>
  <c r="F67" i="14"/>
  <c r="H67" i="14" s="1"/>
  <c r="O67" i="14" s="1"/>
  <c r="N66" i="14"/>
  <c r="F66" i="14"/>
  <c r="N65" i="14"/>
  <c r="F65" i="14"/>
  <c r="N64" i="14"/>
  <c r="H64" i="14"/>
  <c r="F64" i="14"/>
  <c r="N62" i="14"/>
  <c r="H62" i="14"/>
  <c r="G62" i="14"/>
  <c r="F62" i="14"/>
  <c r="N61" i="14"/>
  <c r="G61" i="14"/>
  <c r="F61" i="14"/>
  <c r="H61" i="14" s="1"/>
  <c r="O61" i="14" s="1"/>
  <c r="O60" i="14"/>
  <c r="N60" i="14"/>
  <c r="G60" i="14"/>
  <c r="F60" i="14"/>
  <c r="H60" i="14" s="1"/>
  <c r="N56" i="14"/>
  <c r="F56" i="14"/>
  <c r="N55" i="14"/>
  <c r="G55" i="14"/>
  <c r="F55" i="14"/>
  <c r="H55" i="14" s="1"/>
  <c r="N54" i="14"/>
  <c r="F54" i="14"/>
  <c r="H54" i="14" s="1"/>
  <c r="O54" i="14" s="1"/>
  <c r="N53" i="14"/>
  <c r="F53" i="14"/>
  <c r="O52" i="14"/>
  <c r="N52" i="14"/>
  <c r="H52" i="14"/>
  <c r="F52" i="14"/>
  <c r="G52" i="14" s="1"/>
  <c r="N51" i="14"/>
  <c r="H51" i="14"/>
  <c r="F51" i="14"/>
  <c r="G51" i="14" s="1"/>
  <c r="O50" i="14"/>
  <c r="N50" i="14"/>
  <c r="M50" i="14"/>
  <c r="H50" i="14"/>
  <c r="F50" i="14"/>
  <c r="G50" i="14" s="1"/>
  <c r="N49" i="14"/>
  <c r="H49" i="14"/>
  <c r="O49" i="14" s="1"/>
  <c r="G49" i="14"/>
  <c r="F49" i="14"/>
  <c r="N48" i="14"/>
  <c r="H48" i="14"/>
  <c r="O48" i="14" s="1"/>
  <c r="G48" i="14"/>
  <c r="F48" i="14"/>
  <c r="N47" i="14"/>
  <c r="H47" i="14"/>
  <c r="F47" i="14"/>
  <c r="G47" i="14" s="1"/>
  <c r="N46" i="14"/>
  <c r="H46" i="14"/>
  <c r="G46" i="14"/>
  <c r="F46" i="14"/>
  <c r="N45" i="14"/>
  <c r="F45" i="14"/>
  <c r="N44" i="14"/>
  <c r="M44" i="14"/>
  <c r="H44" i="14"/>
  <c r="G44" i="14"/>
  <c r="F44" i="14"/>
  <c r="N43" i="14"/>
  <c r="G43" i="14"/>
  <c r="F43" i="14"/>
  <c r="H43" i="14" s="1"/>
  <c r="O43" i="14" s="1"/>
  <c r="N42" i="14"/>
  <c r="F42" i="14"/>
  <c r="N41" i="14"/>
  <c r="G41" i="14"/>
  <c r="F41" i="14"/>
  <c r="H41" i="14" s="1"/>
  <c r="N40" i="14"/>
  <c r="L40" i="14"/>
  <c r="M40" i="14" s="1"/>
  <c r="H40" i="14"/>
  <c r="O40" i="14" s="1"/>
  <c r="G40" i="14"/>
  <c r="F40" i="14"/>
  <c r="N39" i="14"/>
  <c r="F39" i="14"/>
  <c r="G39" i="14" s="1"/>
  <c r="N38" i="14"/>
  <c r="M38" i="14"/>
  <c r="L38" i="14"/>
  <c r="H38" i="14"/>
  <c r="G38" i="14"/>
  <c r="F38" i="14"/>
  <c r="N37" i="14"/>
  <c r="M37" i="14"/>
  <c r="H37" i="14"/>
  <c r="G37" i="14"/>
  <c r="F37" i="14"/>
  <c r="N36" i="14"/>
  <c r="M36" i="14"/>
  <c r="H36" i="14"/>
  <c r="G36" i="14"/>
  <c r="F36" i="14"/>
  <c r="N35" i="14"/>
  <c r="M35" i="14"/>
  <c r="H35" i="14"/>
  <c r="G35" i="14"/>
  <c r="F35" i="14"/>
  <c r="N34" i="14"/>
  <c r="H34" i="14"/>
  <c r="G34" i="14"/>
  <c r="F34" i="14"/>
  <c r="N33" i="14"/>
  <c r="M33" i="14"/>
  <c r="H33" i="14"/>
  <c r="O33" i="14" s="1"/>
  <c r="G33" i="14"/>
  <c r="F33" i="14"/>
  <c r="N32" i="14"/>
  <c r="H32" i="14"/>
  <c r="G32" i="14"/>
  <c r="F32" i="14"/>
  <c r="N31" i="14"/>
  <c r="M31" i="14"/>
  <c r="H31" i="14"/>
  <c r="G31" i="14"/>
  <c r="F31" i="14"/>
  <c r="N30" i="14"/>
  <c r="H30" i="14"/>
  <c r="G30" i="14"/>
  <c r="F30" i="14"/>
  <c r="N28" i="14"/>
  <c r="M28" i="14"/>
  <c r="L28" i="14"/>
  <c r="H28" i="14"/>
  <c r="F28" i="14"/>
  <c r="G28" i="14" s="1"/>
  <c r="N26" i="14"/>
  <c r="H26" i="14"/>
  <c r="O26" i="14" s="1"/>
  <c r="G26" i="14"/>
  <c r="F26" i="14"/>
  <c r="N25" i="14"/>
  <c r="F25" i="14"/>
  <c r="N24" i="14"/>
  <c r="H24" i="14"/>
  <c r="O24" i="14" s="1"/>
  <c r="G24" i="14"/>
  <c r="F24" i="14"/>
  <c r="N23" i="14"/>
  <c r="F23" i="14"/>
  <c r="N22" i="14"/>
  <c r="F22" i="14"/>
  <c r="O21" i="14"/>
  <c r="N21" i="14"/>
  <c r="H21" i="14"/>
  <c r="G21" i="14"/>
  <c r="F21" i="14"/>
  <c r="N19" i="14"/>
  <c r="H19" i="14"/>
  <c r="O19" i="14" s="1"/>
  <c r="G19" i="14"/>
  <c r="F19" i="14"/>
  <c r="N17" i="14"/>
  <c r="H17" i="14"/>
  <c r="O17" i="14" s="1"/>
  <c r="G17" i="14"/>
  <c r="F17" i="14"/>
  <c r="N16" i="14"/>
  <c r="G16" i="14"/>
  <c r="F16" i="14"/>
  <c r="H16" i="14" s="1"/>
  <c r="O16" i="14" s="1"/>
  <c r="O15" i="14"/>
  <c r="N15" i="14"/>
  <c r="G15" i="14"/>
  <c r="F15" i="14"/>
  <c r="H15" i="14" s="1"/>
  <c r="N13" i="14"/>
  <c r="F13" i="14"/>
  <c r="H13" i="14" s="1"/>
  <c r="O13" i="14" s="1"/>
  <c r="O11" i="14"/>
  <c r="N11" i="14"/>
  <c r="H11" i="14"/>
  <c r="F11" i="14"/>
  <c r="G11" i="14" s="1"/>
  <c r="O10" i="14"/>
  <c r="N10" i="14"/>
  <c r="H10" i="14"/>
  <c r="G10" i="14"/>
  <c r="F10" i="14"/>
  <c r="N8" i="14"/>
  <c r="F8" i="14"/>
  <c r="G8" i="14" s="1"/>
  <c r="N6" i="14"/>
  <c r="H6" i="14"/>
  <c r="O6" i="14" s="1"/>
  <c r="F6" i="14"/>
  <c r="G6" i="14" s="1"/>
  <c r="N4" i="14"/>
  <c r="F4" i="14"/>
  <c r="H4" i="14" s="1"/>
  <c r="B86" i="13"/>
  <c r="B83" i="13"/>
  <c r="B89" i="13" s="1"/>
  <c r="D82" i="13"/>
  <c r="B84" i="13" s="1"/>
  <c r="D81" i="13"/>
  <c r="D80" i="13"/>
  <c r="D79" i="13"/>
  <c r="B85" i="13" s="1"/>
  <c r="H78" i="13"/>
  <c r="D76" i="13"/>
  <c r="D70" i="13"/>
  <c r="C70" i="13"/>
  <c r="B70" i="13"/>
  <c r="N68" i="13"/>
  <c r="F68" i="13"/>
  <c r="H68" i="13" s="1"/>
  <c r="O68" i="13" s="1"/>
  <c r="N67" i="13"/>
  <c r="H67" i="13"/>
  <c r="O67" i="13" s="1"/>
  <c r="G67" i="13"/>
  <c r="F67" i="13"/>
  <c r="O66" i="13"/>
  <c r="N66" i="13"/>
  <c r="M66" i="13"/>
  <c r="F66" i="13"/>
  <c r="H66" i="13" s="1"/>
  <c r="N65" i="13"/>
  <c r="F65" i="13"/>
  <c r="N64" i="13"/>
  <c r="F64" i="13"/>
  <c r="N62" i="13"/>
  <c r="F62" i="13"/>
  <c r="O61" i="13"/>
  <c r="N61" i="13"/>
  <c r="F61" i="13"/>
  <c r="H61" i="13" s="1"/>
  <c r="N60" i="13"/>
  <c r="H60" i="13"/>
  <c r="O60" i="13" s="1"/>
  <c r="G60" i="13"/>
  <c r="F60" i="13"/>
  <c r="N56" i="13"/>
  <c r="F56" i="13"/>
  <c r="H56" i="13" s="1"/>
  <c r="N55" i="13"/>
  <c r="H55" i="13"/>
  <c r="G55" i="13"/>
  <c r="F55" i="13"/>
  <c r="N54" i="13"/>
  <c r="H54" i="13"/>
  <c r="O54" i="13" s="1"/>
  <c r="F54" i="13"/>
  <c r="G54" i="13" s="1"/>
  <c r="N53" i="13"/>
  <c r="G53" i="13"/>
  <c r="F53" i="13"/>
  <c r="H53" i="13" s="1"/>
  <c r="N52" i="13"/>
  <c r="H52" i="13"/>
  <c r="O52" i="13" s="1"/>
  <c r="G52" i="13"/>
  <c r="F52" i="13"/>
  <c r="N51" i="13"/>
  <c r="F51" i="13"/>
  <c r="G51" i="13" s="1"/>
  <c r="N50" i="13"/>
  <c r="M50" i="13"/>
  <c r="H50" i="13"/>
  <c r="G50" i="13"/>
  <c r="F50" i="13"/>
  <c r="N49" i="13"/>
  <c r="H49" i="13"/>
  <c r="O49" i="13" s="1"/>
  <c r="G49" i="13"/>
  <c r="F49" i="13"/>
  <c r="N48" i="13"/>
  <c r="G48" i="13"/>
  <c r="F48" i="13"/>
  <c r="H48" i="13" s="1"/>
  <c r="O48" i="13" s="1"/>
  <c r="N47" i="13"/>
  <c r="F47" i="13"/>
  <c r="N46" i="13"/>
  <c r="G46" i="13"/>
  <c r="F46" i="13"/>
  <c r="H46" i="13" s="1"/>
  <c r="N45" i="13"/>
  <c r="F45" i="13"/>
  <c r="N44" i="13"/>
  <c r="G44" i="13"/>
  <c r="F44" i="13"/>
  <c r="H44" i="13" s="1"/>
  <c r="O43" i="13"/>
  <c r="N43" i="13"/>
  <c r="F43" i="13"/>
  <c r="H43" i="13" s="1"/>
  <c r="N42" i="13"/>
  <c r="F42" i="13"/>
  <c r="N41" i="13"/>
  <c r="F41" i="13"/>
  <c r="H41" i="13" s="1"/>
  <c r="M41" i="13" s="1"/>
  <c r="N40" i="13"/>
  <c r="F40" i="13"/>
  <c r="N39" i="13"/>
  <c r="F39" i="13"/>
  <c r="N38" i="13"/>
  <c r="F38" i="13"/>
  <c r="L38" i="13" s="1"/>
  <c r="N37" i="13"/>
  <c r="G37" i="13"/>
  <c r="F37" i="13"/>
  <c r="H37" i="13" s="1"/>
  <c r="N36" i="13"/>
  <c r="F36" i="13"/>
  <c r="H36" i="13" s="1"/>
  <c r="N35" i="13"/>
  <c r="G35" i="13"/>
  <c r="F35" i="13"/>
  <c r="H35" i="13" s="1"/>
  <c r="O34" i="13"/>
  <c r="N34" i="13"/>
  <c r="H34" i="13"/>
  <c r="M34" i="13" s="1"/>
  <c r="G34" i="13"/>
  <c r="F34" i="13"/>
  <c r="N33" i="13"/>
  <c r="G33" i="13"/>
  <c r="F33" i="13"/>
  <c r="H33" i="13" s="1"/>
  <c r="O32" i="13"/>
  <c r="N32" i="13"/>
  <c r="F32" i="13"/>
  <c r="H32" i="13" s="1"/>
  <c r="M32" i="13" s="1"/>
  <c r="N31" i="13"/>
  <c r="G31" i="13"/>
  <c r="F31" i="13"/>
  <c r="H31" i="13" s="1"/>
  <c r="N30" i="13"/>
  <c r="H30" i="13"/>
  <c r="F30" i="13"/>
  <c r="G30" i="13" s="1"/>
  <c r="N28" i="13"/>
  <c r="H28" i="13"/>
  <c r="F28" i="13"/>
  <c r="N26" i="13"/>
  <c r="F26" i="13"/>
  <c r="H26" i="13" s="1"/>
  <c r="O26" i="13" s="1"/>
  <c r="N25" i="13"/>
  <c r="F25" i="13"/>
  <c r="N24" i="13"/>
  <c r="F24" i="13"/>
  <c r="O23" i="13"/>
  <c r="N23" i="13"/>
  <c r="H23" i="13"/>
  <c r="G23" i="13"/>
  <c r="F23" i="13"/>
  <c r="N22" i="13"/>
  <c r="G22" i="13"/>
  <c r="F22" i="13"/>
  <c r="H22" i="13" s="1"/>
  <c r="O22" i="13" s="1"/>
  <c r="N21" i="13"/>
  <c r="H21" i="13"/>
  <c r="O21" i="13" s="1"/>
  <c r="G21" i="13"/>
  <c r="F21" i="13"/>
  <c r="O19" i="13"/>
  <c r="N19" i="13"/>
  <c r="G19" i="13"/>
  <c r="F19" i="13"/>
  <c r="H19" i="13" s="1"/>
  <c r="N17" i="13"/>
  <c r="F17" i="13"/>
  <c r="H17" i="13" s="1"/>
  <c r="O17" i="13" s="1"/>
  <c r="N16" i="13"/>
  <c r="H16" i="13"/>
  <c r="O16" i="13" s="1"/>
  <c r="F16" i="13"/>
  <c r="G16" i="13" s="1"/>
  <c r="O15" i="13"/>
  <c r="N15" i="13"/>
  <c r="H15" i="13"/>
  <c r="G15" i="13"/>
  <c r="F15" i="13"/>
  <c r="N13" i="13"/>
  <c r="H13" i="13"/>
  <c r="O13" i="13" s="1"/>
  <c r="F13" i="13"/>
  <c r="G13" i="13" s="1"/>
  <c r="N11" i="13"/>
  <c r="H11" i="13"/>
  <c r="O11" i="13" s="1"/>
  <c r="F11" i="13"/>
  <c r="G11" i="13" s="1"/>
  <c r="N10" i="13"/>
  <c r="H10" i="13"/>
  <c r="O10" i="13" s="1"/>
  <c r="G10" i="13"/>
  <c r="F10" i="13"/>
  <c r="N8" i="13"/>
  <c r="F8" i="13"/>
  <c r="N6" i="13"/>
  <c r="F6" i="13"/>
  <c r="N4" i="13"/>
  <c r="F4" i="13"/>
  <c r="H4" i="13" s="1"/>
  <c r="B86" i="12"/>
  <c r="B83" i="12"/>
  <c r="D81" i="12"/>
  <c r="D80" i="12"/>
  <c r="D79" i="12"/>
  <c r="B85" i="12" s="1"/>
  <c r="H78" i="12"/>
  <c r="D76" i="12"/>
  <c r="D70" i="12"/>
  <c r="C70" i="12"/>
  <c r="B70" i="12"/>
  <c r="N68" i="12"/>
  <c r="F68" i="12"/>
  <c r="G68" i="12" s="1"/>
  <c r="N67" i="12"/>
  <c r="F67" i="12"/>
  <c r="G67" i="12" s="1"/>
  <c r="N66" i="12"/>
  <c r="H66" i="12"/>
  <c r="G66" i="12"/>
  <c r="F66" i="12"/>
  <c r="O65" i="12"/>
  <c r="N65" i="12"/>
  <c r="L65" i="12"/>
  <c r="M65" i="12" s="1"/>
  <c r="H65" i="12"/>
  <c r="G65" i="12"/>
  <c r="F65" i="12"/>
  <c r="N64" i="12"/>
  <c r="L64" i="12"/>
  <c r="G64" i="12"/>
  <c r="F64" i="12"/>
  <c r="H64" i="12" s="1"/>
  <c r="N62" i="12"/>
  <c r="H62" i="12"/>
  <c r="F62" i="12"/>
  <c r="G62" i="12" s="1"/>
  <c r="N61" i="12"/>
  <c r="H61" i="12"/>
  <c r="O61" i="12" s="1"/>
  <c r="F61" i="12"/>
  <c r="G61" i="12" s="1"/>
  <c r="N60" i="12"/>
  <c r="F60" i="12"/>
  <c r="G60" i="12" s="1"/>
  <c r="N56" i="12"/>
  <c r="H56" i="12"/>
  <c r="G56" i="12"/>
  <c r="F56" i="12"/>
  <c r="N55" i="12"/>
  <c r="H55" i="12"/>
  <c r="M55" i="12" s="1"/>
  <c r="F55" i="12"/>
  <c r="G55" i="12" s="1"/>
  <c r="N54" i="12"/>
  <c r="F54" i="12"/>
  <c r="N53" i="12"/>
  <c r="G53" i="12"/>
  <c r="F53" i="12"/>
  <c r="H53" i="12" s="1"/>
  <c r="N52" i="12"/>
  <c r="F52" i="12"/>
  <c r="H52" i="12" s="1"/>
  <c r="O52" i="12" s="1"/>
  <c r="N51" i="12"/>
  <c r="F51" i="12"/>
  <c r="N50" i="12"/>
  <c r="F50" i="12"/>
  <c r="H50" i="12" s="1"/>
  <c r="O49" i="12"/>
  <c r="N49" i="12"/>
  <c r="H49" i="12"/>
  <c r="F49" i="12"/>
  <c r="G49" i="12" s="1"/>
  <c r="N48" i="12"/>
  <c r="H48" i="12"/>
  <c r="O48" i="12" s="1"/>
  <c r="F48" i="12"/>
  <c r="G48" i="12" s="1"/>
  <c r="N47" i="12"/>
  <c r="M47" i="12"/>
  <c r="O47" i="12" s="1"/>
  <c r="G47" i="12"/>
  <c r="F47" i="12"/>
  <c r="H47" i="12" s="1"/>
  <c r="N46" i="12"/>
  <c r="H46" i="12"/>
  <c r="F46" i="12"/>
  <c r="G46" i="12" s="1"/>
  <c r="N45" i="12"/>
  <c r="M45" i="12"/>
  <c r="O45" i="12" s="1"/>
  <c r="G45" i="12"/>
  <c r="F45" i="12"/>
  <c r="H45" i="12" s="1"/>
  <c r="N44" i="12"/>
  <c r="H44" i="12"/>
  <c r="F44" i="12"/>
  <c r="G44" i="12" s="1"/>
  <c r="N43" i="12"/>
  <c r="F43" i="12"/>
  <c r="G43" i="12" s="1"/>
  <c r="N42" i="12"/>
  <c r="M42" i="12"/>
  <c r="H42" i="12"/>
  <c r="O42" i="12" s="1"/>
  <c r="G42" i="12"/>
  <c r="F42" i="12"/>
  <c r="N41" i="12"/>
  <c r="H41" i="12"/>
  <c r="F41" i="12"/>
  <c r="G41" i="12" s="1"/>
  <c r="N40" i="12"/>
  <c r="H40" i="12"/>
  <c r="F40" i="12"/>
  <c r="L40" i="12" s="1"/>
  <c r="M40" i="12" s="1"/>
  <c r="N39" i="12"/>
  <c r="G39" i="12"/>
  <c r="F39" i="12"/>
  <c r="H39" i="12" s="1"/>
  <c r="N38" i="12"/>
  <c r="L38" i="12"/>
  <c r="F38" i="12"/>
  <c r="N37" i="12"/>
  <c r="H37" i="12"/>
  <c r="M37" i="12" s="1"/>
  <c r="F37" i="12"/>
  <c r="G37" i="12" s="1"/>
  <c r="N36" i="12"/>
  <c r="F36" i="12"/>
  <c r="N35" i="12"/>
  <c r="H35" i="12"/>
  <c r="M35" i="12" s="1"/>
  <c r="F35" i="12"/>
  <c r="G35" i="12" s="1"/>
  <c r="N34" i="12"/>
  <c r="F34" i="12"/>
  <c r="O33" i="12"/>
  <c r="N33" i="12"/>
  <c r="H33" i="12"/>
  <c r="M33" i="12" s="1"/>
  <c r="F33" i="12"/>
  <c r="G33" i="12" s="1"/>
  <c r="N32" i="12"/>
  <c r="F32" i="12"/>
  <c r="N31" i="12"/>
  <c r="H31" i="12"/>
  <c r="M31" i="12" s="1"/>
  <c r="F31" i="12"/>
  <c r="G31" i="12" s="1"/>
  <c r="N30" i="12"/>
  <c r="F30" i="12"/>
  <c r="N28" i="12"/>
  <c r="L28" i="12"/>
  <c r="F28" i="12"/>
  <c r="N26" i="12"/>
  <c r="F26" i="12"/>
  <c r="N25" i="12"/>
  <c r="G25" i="12"/>
  <c r="F25" i="12"/>
  <c r="H25" i="12" s="1"/>
  <c r="O25" i="12" s="1"/>
  <c r="N24" i="12"/>
  <c r="H24" i="12"/>
  <c r="O24" i="12" s="1"/>
  <c r="G24" i="12"/>
  <c r="F24" i="12"/>
  <c r="N23" i="12"/>
  <c r="H23" i="12"/>
  <c r="O23" i="12" s="1"/>
  <c r="G23" i="12"/>
  <c r="F23" i="12"/>
  <c r="N22" i="12"/>
  <c r="G22" i="12"/>
  <c r="F22" i="12"/>
  <c r="H22" i="12" s="1"/>
  <c r="O22" i="12" s="1"/>
  <c r="N21" i="12"/>
  <c r="G21" i="12"/>
  <c r="F21" i="12"/>
  <c r="H21" i="12" s="1"/>
  <c r="O21" i="12" s="1"/>
  <c r="O19" i="12"/>
  <c r="N19" i="12"/>
  <c r="H19" i="12"/>
  <c r="F19" i="12"/>
  <c r="G19" i="12" s="1"/>
  <c r="O17" i="12"/>
  <c r="N17" i="12"/>
  <c r="H17" i="12"/>
  <c r="F17" i="12"/>
  <c r="G17" i="12" s="1"/>
  <c r="N16" i="12"/>
  <c r="H16" i="12"/>
  <c r="O16" i="12" s="1"/>
  <c r="F16" i="12"/>
  <c r="G16" i="12" s="1"/>
  <c r="N15" i="12"/>
  <c r="H15" i="12"/>
  <c r="O15" i="12" s="1"/>
  <c r="F15" i="12"/>
  <c r="G15" i="12" s="1"/>
  <c r="N13" i="12"/>
  <c r="H13" i="12"/>
  <c r="O13" i="12" s="1"/>
  <c r="G13" i="12"/>
  <c r="F13" i="12"/>
  <c r="N11" i="12"/>
  <c r="F11" i="12"/>
  <c r="N10" i="12"/>
  <c r="F10" i="12"/>
  <c r="O8" i="12"/>
  <c r="N8" i="12"/>
  <c r="G8" i="12"/>
  <c r="F8" i="12"/>
  <c r="H8" i="12" s="1"/>
  <c r="N6" i="12"/>
  <c r="H6" i="12"/>
  <c r="O6" i="12" s="1"/>
  <c r="G6" i="12"/>
  <c r="F6" i="12"/>
  <c r="N4" i="12"/>
  <c r="F4" i="12"/>
  <c r="H4" i="12" s="1"/>
  <c r="B86" i="11"/>
  <c r="B85" i="11"/>
  <c r="B83" i="11"/>
  <c r="D81" i="11"/>
  <c r="D80" i="11"/>
  <c r="D79" i="11"/>
  <c r="D82" i="11" s="1"/>
  <c r="B84" i="11" s="1"/>
  <c r="H78" i="11"/>
  <c r="D76" i="11"/>
  <c r="D70" i="11"/>
  <c r="C70" i="11"/>
  <c r="B70" i="11"/>
  <c r="N68" i="11"/>
  <c r="H68" i="11"/>
  <c r="O68" i="11" s="1"/>
  <c r="G68" i="11"/>
  <c r="F68" i="11"/>
  <c r="N67" i="11"/>
  <c r="F67" i="11"/>
  <c r="N66" i="11"/>
  <c r="G66" i="11"/>
  <c r="F66" i="11"/>
  <c r="H66" i="11" s="1"/>
  <c r="N65" i="11"/>
  <c r="G65" i="11"/>
  <c r="F65" i="11"/>
  <c r="L65" i="11" s="1"/>
  <c r="N64" i="11"/>
  <c r="L64" i="11"/>
  <c r="G64" i="11" s="1"/>
  <c r="H64" i="11"/>
  <c r="F64" i="11"/>
  <c r="N62" i="11"/>
  <c r="F62" i="11"/>
  <c r="G62" i="11" s="1"/>
  <c r="N61" i="11"/>
  <c r="H61" i="11"/>
  <c r="O61" i="11" s="1"/>
  <c r="G61" i="11"/>
  <c r="F61" i="11"/>
  <c r="N60" i="11"/>
  <c r="F60" i="11"/>
  <c r="N56" i="11"/>
  <c r="G56" i="11"/>
  <c r="F56" i="11"/>
  <c r="H56" i="11" s="1"/>
  <c r="N55" i="11"/>
  <c r="F55" i="11"/>
  <c r="N54" i="11"/>
  <c r="F54" i="11"/>
  <c r="N53" i="11"/>
  <c r="H53" i="11"/>
  <c r="M53" i="11" s="1"/>
  <c r="F53" i="11"/>
  <c r="G53" i="11" s="1"/>
  <c r="O52" i="11"/>
  <c r="N52" i="11"/>
  <c r="H52" i="11"/>
  <c r="F52" i="11"/>
  <c r="G52" i="11" s="1"/>
  <c r="O51" i="11"/>
  <c r="N51" i="11"/>
  <c r="M51" i="11"/>
  <c r="G51" i="11"/>
  <c r="F51" i="11"/>
  <c r="H51" i="11" s="1"/>
  <c r="N50" i="11"/>
  <c r="H50" i="11"/>
  <c r="F50" i="11"/>
  <c r="G50" i="11" s="1"/>
  <c r="N49" i="11"/>
  <c r="F49" i="11"/>
  <c r="N48" i="11"/>
  <c r="H48" i="11"/>
  <c r="O48" i="11" s="1"/>
  <c r="F48" i="11"/>
  <c r="G48" i="11" s="1"/>
  <c r="N47" i="11"/>
  <c r="H47" i="11"/>
  <c r="G47" i="11"/>
  <c r="F47" i="11"/>
  <c r="N46" i="11"/>
  <c r="F46" i="11"/>
  <c r="N45" i="11"/>
  <c r="M45" i="11"/>
  <c r="H45" i="11"/>
  <c r="G45" i="11"/>
  <c r="F45" i="11"/>
  <c r="N44" i="11"/>
  <c r="F44" i="11"/>
  <c r="G44" i="11" s="1"/>
  <c r="N43" i="11"/>
  <c r="G43" i="11"/>
  <c r="F43" i="11"/>
  <c r="H43" i="11" s="1"/>
  <c r="O43" i="11" s="1"/>
  <c r="N42" i="11"/>
  <c r="H42" i="11"/>
  <c r="G42" i="11"/>
  <c r="F42" i="11"/>
  <c r="O41" i="11"/>
  <c r="N41" i="11"/>
  <c r="H41" i="11"/>
  <c r="M41" i="11" s="1"/>
  <c r="G41" i="11"/>
  <c r="F41" i="11"/>
  <c r="N40" i="11"/>
  <c r="H40" i="11"/>
  <c r="F40" i="11"/>
  <c r="N39" i="11"/>
  <c r="M39" i="11"/>
  <c r="H39" i="11"/>
  <c r="G39" i="11"/>
  <c r="F39" i="11"/>
  <c r="N38" i="11"/>
  <c r="L38" i="11"/>
  <c r="M38" i="11" s="1"/>
  <c r="O38" i="11" s="1"/>
  <c r="G38" i="11"/>
  <c r="F38" i="11"/>
  <c r="H38" i="11" s="1"/>
  <c r="N37" i="11"/>
  <c r="M37" i="11"/>
  <c r="H37" i="11"/>
  <c r="F37" i="11"/>
  <c r="G37" i="11" s="1"/>
  <c r="N36" i="11"/>
  <c r="G36" i="11"/>
  <c r="F36" i="11"/>
  <c r="H36" i="11" s="1"/>
  <c r="N35" i="11"/>
  <c r="F35" i="11"/>
  <c r="G35" i="11" s="1"/>
  <c r="N34" i="11"/>
  <c r="M34" i="11"/>
  <c r="G34" i="11"/>
  <c r="F34" i="11"/>
  <c r="H34" i="11" s="1"/>
  <c r="N33" i="11"/>
  <c r="F33" i="11"/>
  <c r="G33" i="11" s="1"/>
  <c r="N32" i="11"/>
  <c r="M32" i="11"/>
  <c r="G32" i="11"/>
  <c r="F32" i="11"/>
  <c r="H32" i="11" s="1"/>
  <c r="N31" i="11"/>
  <c r="M31" i="11"/>
  <c r="H31" i="11"/>
  <c r="F31" i="11"/>
  <c r="G31" i="11" s="1"/>
  <c r="N30" i="11"/>
  <c r="G30" i="11"/>
  <c r="F30" i="11"/>
  <c r="H30" i="11" s="1"/>
  <c r="N28" i="11"/>
  <c r="L28" i="11"/>
  <c r="G28" i="11"/>
  <c r="F28" i="11"/>
  <c r="H28" i="11" s="1"/>
  <c r="N26" i="11"/>
  <c r="G26" i="11"/>
  <c r="F26" i="11"/>
  <c r="H26" i="11" s="1"/>
  <c r="O26" i="11" s="1"/>
  <c r="N25" i="11"/>
  <c r="H25" i="11"/>
  <c r="O25" i="11" s="1"/>
  <c r="G25" i="11"/>
  <c r="F25" i="11"/>
  <c r="O24" i="11"/>
  <c r="N24" i="11"/>
  <c r="H24" i="11"/>
  <c r="G24" i="11"/>
  <c r="F24" i="11"/>
  <c r="O23" i="11"/>
  <c r="N23" i="11"/>
  <c r="G23" i="11"/>
  <c r="F23" i="11"/>
  <c r="H23" i="11" s="1"/>
  <c r="N22" i="11"/>
  <c r="H22" i="11"/>
  <c r="O22" i="11" s="1"/>
  <c r="F22" i="11"/>
  <c r="G22" i="11" s="1"/>
  <c r="O21" i="11"/>
  <c r="N21" i="11"/>
  <c r="H21" i="11"/>
  <c r="G21" i="11"/>
  <c r="F21" i="11"/>
  <c r="O19" i="11"/>
  <c r="N19" i="11"/>
  <c r="H19" i="11"/>
  <c r="F19" i="11"/>
  <c r="G19" i="11" s="1"/>
  <c r="N17" i="11"/>
  <c r="H17" i="11"/>
  <c r="O17" i="11" s="1"/>
  <c r="F17" i="11"/>
  <c r="G17" i="11" s="1"/>
  <c r="N16" i="11"/>
  <c r="F16" i="11"/>
  <c r="N15" i="11"/>
  <c r="G15" i="11"/>
  <c r="F15" i="11"/>
  <c r="H15" i="11" s="1"/>
  <c r="O15" i="11" s="1"/>
  <c r="N13" i="11"/>
  <c r="F13" i="11"/>
  <c r="N11" i="11"/>
  <c r="G11" i="11"/>
  <c r="F11" i="11"/>
  <c r="H11" i="11" s="1"/>
  <c r="O11" i="11" s="1"/>
  <c r="N10" i="11"/>
  <c r="G10" i="11"/>
  <c r="F10" i="11"/>
  <c r="H10" i="11" s="1"/>
  <c r="O10" i="11" s="1"/>
  <c r="N8" i="11"/>
  <c r="H8" i="11"/>
  <c r="O8" i="11" s="1"/>
  <c r="G8" i="11"/>
  <c r="F8" i="11"/>
  <c r="O6" i="11"/>
  <c r="N6" i="11"/>
  <c r="H6" i="11"/>
  <c r="G6" i="11"/>
  <c r="F6" i="11"/>
  <c r="N4" i="11"/>
  <c r="F4" i="11"/>
  <c r="H4" i="11" s="1"/>
  <c r="B86" i="10"/>
  <c r="B83" i="10"/>
  <c r="D81" i="10"/>
  <c r="D80" i="10"/>
  <c r="D79" i="10"/>
  <c r="H78" i="10"/>
  <c r="D76" i="10"/>
  <c r="D70" i="10"/>
  <c r="C70" i="10"/>
  <c r="B70" i="10"/>
  <c r="N68" i="10"/>
  <c r="H68" i="10"/>
  <c r="O68" i="10" s="1"/>
  <c r="F68" i="10"/>
  <c r="G68" i="10" s="1"/>
  <c r="N67" i="10"/>
  <c r="F67" i="10"/>
  <c r="H67" i="10" s="1"/>
  <c r="O67" i="10" s="1"/>
  <c r="N66" i="10"/>
  <c r="G66" i="10"/>
  <c r="F66" i="10"/>
  <c r="H66" i="10" s="1"/>
  <c r="N65" i="10"/>
  <c r="H65" i="10"/>
  <c r="F65" i="10"/>
  <c r="L65" i="10" s="1"/>
  <c r="N64" i="10"/>
  <c r="L64" i="10"/>
  <c r="H64" i="10"/>
  <c r="G64" i="10"/>
  <c r="F64" i="10"/>
  <c r="N62" i="10"/>
  <c r="F62" i="10"/>
  <c r="H62" i="10" s="1"/>
  <c r="N61" i="10"/>
  <c r="F61" i="10"/>
  <c r="H61" i="10" s="1"/>
  <c r="O61" i="10" s="1"/>
  <c r="N60" i="10"/>
  <c r="F60" i="10"/>
  <c r="H60" i="10" s="1"/>
  <c r="O60" i="10" s="1"/>
  <c r="N56" i="10"/>
  <c r="F56" i="10"/>
  <c r="H56" i="10" s="1"/>
  <c r="O55" i="10"/>
  <c r="N55" i="10"/>
  <c r="F55" i="10"/>
  <c r="H55" i="10" s="1"/>
  <c r="M55" i="10" s="1"/>
  <c r="N54" i="10"/>
  <c r="F54" i="10"/>
  <c r="N53" i="10"/>
  <c r="F53" i="10"/>
  <c r="H53" i="10" s="1"/>
  <c r="N52" i="10"/>
  <c r="H52" i="10"/>
  <c r="O52" i="10" s="1"/>
  <c r="F52" i="10"/>
  <c r="G52" i="10" s="1"/>
  <c r="N51" i="10"/>
  <c r="M51" i="10"/>
  <c r="O51" i="10" s="1"/>
  <c r="H51" i="10"/>
  <c r="F51" i="10"/>
  <c r="G51" i="10" s="1"/>
  <c r="N50" i="10"/>
  <c r="H50" i="10"/>
  <c r="F50" i="10"/>
  <c r="G50" i="10" s="1"/>
  <c r="O49" i="10"/>
  <c r="N49" i="10"/>
  <c r="H49" i="10"/>
  <c r="G49" i="10"/>
  <c r="F49" i="10"/>
  <c r="N48" i="10"/>
  <c r="F48" i="10"/>
  <c r="H48" i="10" s="1"/>
  <c r="O48" i="10" s="1"/>
  <c r="N47" i="10"/>
  <c r="M47" i="10"/>
  <c r="H47" i="10"/>
  <c r="G47" i="10"/>
  <c r="F47" i="10"/>
  <c r="N46" i="10"/>
  <c r="F46" i="10"/>
  <c r="H46" i="10" s="1"/>
  <c r="N45" i="10"/>
  <c r="H45" i="10"/>
  <c r="G45" i="10"/>
  <c r="F45" i="10"/>
  <c r="N44" i="10"/>
  <c r="F44" i="10"/>
  <c r="H44" i="10" s="1"/>
  <c r="N43" i="10"/>
  <c r="F43" i="10"/>
  <c r="N42" i="10"/>
  <c r="H42" i="10"/>
  <c r="G42" i="10"/>
  <c r="F42" i="10"/>
  <c r="N41" i="10"/>
  <c r="H41" i="10"/>
  <c r="G41" i="10"/>
  <c r="F41" i="10"/>
  <c r="N40" i="10"/>
  <c r="F40" i="10"/>
  <c r="L40" i="10" s="1"/>
  <c r="N39" i="10"/>
  <c r="M39" i="10"/>
  <c r="H39" i="10"/>
  <c r="G39" i="10"/>
  <c r="F39" i="10"/>
  <c r="N38" i="10"/>
  <c r="L38" i="10"/>
  <c r="M38" i="10" s="1"/>
  <c r="G38" i="10"/>
  <c r="F38" i="10"/>
  <c r="H38" i="10" s="1"/>
  <c r="N37" i="10"/>
  <c r="H37" i="10"/>
  <c r="G37" i="10"/>
  <c r="F37" i="10"/>
  <c r="N36" i="10"/>
  <c r="G36" i="10"/>
  <c r="F36" i="10"/>
  <c r="H36" i="10" s="1"/>
  <c r="N35" i="10"/>
  <c r="H35" i="10"/>
  <c r="G35" i="10"/>
  <c r="F35" i="10"/>
  <c r="N34" i="10"/>
  <c r="G34" i="10"/>
  <c r="F34" i="10"/>
  <c r="H34" i="10" s="1"/>
  <c r="N33" i="10"/>
  <c r="M33" i="10"/>
  <c r="H33" i="10"/>
  <c r="G33" i="10"/>
  <c r="F33" i="10"/>
  <c r="N32" i="10"/>
  <c r="G32" i="10"/>
  <c r="F32" i="10"/>
  <c r="H32" i="10" s="1"/>
  <c r="N31" i="10"/>
  <c r="H31" i="10"/>
  <c r="G31" i="10"/>
  <c r="F31" i="10"/>
  <c r="N30" i="10"/>
  <c r="G30" i="10"/>
  <c r="F30" i="10"/>
  <c r="H30" i="10" s="1"/>
  <c r="N28" i="10"/>
  <c r="M28" i="10"/>
  <c r="L28" i="10"/>
  <c r="G28" i="10" s="1"/>
  <c r="H28" i="10"/>
  <c r="F28" i="10"/>
  <c r="N26" i="10"/>
  <c r="G26" i="10"/>
  <c r="F26" i="10"/>
  <c r="H26" i="10" s="1"/>
  <c r="O26" i="10" s="1"/>
  <c r="N25" i="10"/>
  <c r="H25" i="10"/>
  <c r="O25" i="10" s="1"/>
  <c r="G25" i="10"/>
  <c r="F25" i="10"/>
  <c r="N24" i="10"/>
  <c r="H24" i="10"/>
  <c r="O24" i="10" s="1"/>
  <c r="G24" i="10"/>
  <c r="F24" i="10"/>
  <c r="N23" i="10"/>
  <c r="F23" i="10"/>
  <c r="H23" i="10" s="1"/>
  <c r="O23" i="10" s="1"/>
  <c r="O22" i="10"/>
  <c r="N22" i="10"/>
  <c r="F22" i="10"/>
  <c r="H22" i="10" s="1"/>
  <c r="N21" i="10"/>
  <c r="H21" i="10"/>
  <c r="O21" i="10" s="1"/>
  <c r="F21" i="10"/>
  <c r="G21" i="10" s="1"/>
  <c r="O19" i="10"/>
  <c r="N19" i="10"/>
  <c r="H19" i="10"/>
  <c r="G19" i="10"/>
  <c r="F19" i="10"/>
  <c r="N17" i="10"/>
  <c r="F17" i="10"/>
  <c r="N16" i="10"/>
  <c r="H16" i="10"/>
  <c r="O16" i="10" s="1"/>
  <c r="F16" i="10"/>
  <c r="G16" i="10" s="1"/>
  <c r="N15" i="10"/>
  <c r="F15" i="10"/>
  <c r="H15" i="10" s="1"/>
  <c r="O15" i="10" s="1"/>
  <c r="N13" i="10"/>
  <c r="F13" i="10"/>
  <c r="O11" i="10"/>
  <c r="N11" i="10"/>
  <c r="H11" i="10"/>
  <c r="G11" i="10"/>
  <c r="F11" i="10"/>
  <c r="N10" i="10"/>
  <c r="G10" i="10"/>
  <c r="F10" i="10"/>
  <c r="H10" i="10" s="1"/>
  <c r="O10" i="10" s="1"/>
  <c r="N8" i="10"/>
  <c r="H8" i="10"/>
  <c r="O8" i="10" s="1"/>
  <c r="G8" i="10"/>
  <c r="F8" i="10"/>
  <c r="N6" i="10"/>
  <c r="H6" i="10"/>
  <c r="O6" i="10" s="1"/>
  <c r="G6" i="10"/>
  <c r="F6" i="10"/>
  <c r="O4" i="10"/>
  <c r="N4" i="10"/>
  <c r="F4" i="10"/>
  <c r="H4" i="10" s="1"/>
  <c r="B85" i="9"/>
  <c r="B82" i="9"/>
  <c r="D80" i="9"/>
  <c r="D79" i="9"/>
  <c r="D78" i="9"/>
  <c r="H77" i="9"/>
  <c r="D75" i="9"/>
  <c r="D69" i="9"/>
  <c r="C69" i="9"/>
  <c r="B69" i="9"/>
  <c r="N67" i="9"/>
  <c r="F67" i="9"/>
  <c r="O66" i="9"/>
  <c r="N66" i="9"/>
  <c r="G66" i="9"/>
  <c r="F66" i="9"/>
  <c r="H66" i="9" s="1"/>
  <c r="N65" i="9"/>
  <c r="H65" i="9"/>
  <c r="F65" i="9"/>
  <c r="G65" i="9" s="1"/>
  <c r="N64" i="9"/>
  <c r="H64" i="9"/>
  <c r="F64" i="9"/>
  <c r="L64" i="9" s="1"/>
  <c r="N63" i="9"/>
  <c r="F63" i="9"/>
  <c r="N61" i="9"/>
  <c r="F61" i="9"/>
  <c r="H61" i="9" s="1"/>
  <c r="N60" i="9"/>
  <c r="F60" i="9"/>
  <c r="N59" i="9"/>
  <c r="G59" i="9"/>
  <c r="F59" i="9"/>
  <c r="H59" i="9" s="1"/>
  <c r="O59" i="9" s="1"/>
  <c r="N55" i="9"/>
  <c r="H55" i="9"/>
  <c r="F55" i="9"/>
  <c r="G55" i="9" s="1"/>
  <c r="N54" i="9"/>
  <c r="H54" i="9"/>
  <c r="O54" i="9" s="1"/>
  <c r="F54" i="9"/>
  <c r="G54" i="9" s="1"/>
  <c r="N53" i="9"/>
  <c r="G53" i="9"/>
  <c r="F53" i="9"/>
  <c r="H53" i="9" s="1"/>
  <c r="N52" i="9"/>
  <c r="H52" i="9"/>
  <c r="O52" i="9" s="1"/>
  <c r="G52" i="9"/>
  <c r="F52" i="9"/>
  <c r="N51" i="9"/>
  <c r="F51" i="9"/>
  <c r="N50" i="9"/>
  <c r="M50" i="9"/>
  <c r="H50" i="9"/>
  <c r="G50" i="9"/>
  <c r="F50" i="9"/>
  <c r="O49" i="9"/>
  <c r="N49" i="9"/>
  <c r="H49" i="9"/>
  <c r="G49" i="9"/>
  <c r="F49" i="9"/>
  <c r="N48" i="9"/>
  <c r="F48" i="9"/>
  <c r="O47" i="9"/>
  <c r="N47" i="9"/>
  <c r="F47" i="9"/>
  <c r="H47" i="9" s="1"/>
  <c r="M47" i="9" s="1"/>
  <c r="N46" i="9"/>
  <c r="G46" i="9"/>
  <c r="F46" i="9"/>
  <c r="H46" i="9" s="1"/>
  <c r="O45" i="9"/>
  <c r="N45" i="9"/>
  <c r="F45" i="9"/>
  <c r="H45" i="9" s="1"/>
  <c r="M45" i="9" s="1"/>
  <c r="N44" i="9"/>
  <c r="F44" i="9"/>
  <c r="O43" i="9"/>
  <c r="N43" i="9"/>
  <c r="H43" i="9"/>
  <c r="F43" i="9"/>
  <c r="G43" i="9" s="1"/>
  <c r="N42" i="9"/>
  <c r="F42" i="9"/>
  <c r="N41" i="9"/>
  <c r="H41" i="9"/>
  <c r="M41" i="9" s="1"/>
  <c r="O41" i="9" s="1"/>
  <c r="F41" i="9"/>
  <c r="G41" i="9" s="1"/>
  <c r="N40" i="9"/>
  <c r="F40" i="9"/>
  <c r="N39" i="9"/>
  <c r="F39" i="9"/>
  <c r="H39" i="9" s="1"/>
  <c r="N38" i="9"/>
  <c r="F38" i="9"/>
  <c r="L38" i="9" s="1"/>
  <c r="N37" i="9"/>
  <c r="G37" i="9"/>
  <c r="F37" i="9"/>
  <c r="H37" i="9" s="1"/>
  <c r="N36" i="9"/>
  <c r="F36" i="9"/>
  <c r="H36" i="9" s="1"/>
  <c r="N35" i="9"/>
  <c r="G35" i="9"/>
  <c r="F35" i="9"/>
  <c r="H35" i="9" s="1"/>
  <c r="N34" i="9"/>
  <c r="H34" i="9"/>
  <c r="G34" i="9"/>
  <c r="F34" i="9"/>
  <c r="N33" i="9"/>
  <c r="G33" i="9"/>
  <c r="F33" i="9"/>
  <c r="H33" i="9" s="1"/>
  <c r="N32" i="9"/>
  <c r="F32" i="9"/>
  <c r="H32" i="9" s="1"/>
  <c r="M32" i="9" s="1"/>
  <c r="N31" i="9"/>
  <c r="G31" i="9"/>
  <c r="F31" i="9"/>
  <c r="H31" i="9" s="1"/>
  <c r="N30" i="9"/>
  <c r="F30" i="9"/>
  <c r="H30" i="9" s="1"/>
  <c r="N28" i="9"/>
  <c r="F28" i="9"/>
  <c r="N26" i="9"/>
  <c r="F26" i="9"/>
  <c r="N25" i="9"/>
  <c r="F25" i="9"/>
  <c r="H25" i="9" s="1"/>
  <c r="O25" i="9" s="1"/>
  <c r="N24" i="9"/>
  <c r="F24" i="9"/>
  <c r="O23" i="9"/>
  <c r="N23" i="9"/>
  <c r="G23" i="9"/>
  <c r="F23" i="9"/>
  <c r="H23" i="9" s="1"/>
  <c r="N22" i="9"/>
  <c r="G22" i="9"/>
  <c r="F22" i="9"/>
  <c r="H22" i="9" s="1"/>
  <c r="O22" i="9" s="1"/>
  <c r="N21" i="9"/>
  <c r="H21" i="9"/>
  <c r="O21" i="9" s="1"/>
  <c r="G21" i="9"/>
  <c r="F21" i="9"/>
  <c r="N19" i="9"/>
  <c r="G19" i="9"/>
  <c r="F19" i="9"/>
  <c r="H19" i="9" s="1"/>
  <c r="O19" i="9" s="1"/>
  <c r="O17" i="9"/>
  <c r="N17" i="9"/>
  <c r="F17" i="9"/>
  <c r="H17" i="9" s="1"/>
  <c r="O16" i="9"/>
  <c r="N16" i="9"/>
  <c r="H16" i="9"/>
  <c r="F16" i="9"/>
  <c r="G16" i="9" s="1"/>
  <c r="N15" i="9"/>
  <c r="H15" i="9"/>
  <c r="O15" i="9" s="1"/>
  <c r="G15" i="9"/>
  <c r="F15" i="9"/>
  <c r="O13" i="9"/>
  <c r="N13" i="9"/>
  <c r="H13" i="9"/>
  <c r="F13" i="9"/>
  <c r="G13" i="9" s="1"/>
  <c r="N11" i="9"/>
  <c r="F11" i="9"/>
  <c r="N10" i="9"/>
  <c r="F10" i="9"/>
  <c r="H10" i="9" s="1"/>
  <c r="O10" i="9" s="1"/>
  <c r="N8" i="9"/>
  <c r="F8" i="9"/>
  <c r="H8" i="9" s="1"/>
  <c r="O8" i="9" s="1"/>
  <c r="N6" i="9"/>
  <c r="F6" i="9"/>
  <c r="N4" i="9"/>
  <c r="F4" i="9"/>
  <c r="H4" i="9" s="1"/>
  <c r="O4" i="9" s="1"/>
  <c r="B83" i="8"/>
  <c r="B82" i="8"/>
  <c r="B80" i="8"/>
  <c r="D79" i="8"/>
  <c r="B81" i="8" s="1"/>
  <c r="D78" i="8"/>
  <c r="D77" i="8"/>
  <c r="D76" i="8"/>
  <c r="H75" i="8"/>
  <c r="D73" i="8"/>
  <c r="D67" i="8"/>
  <c r="C67" i="8"/>
  <c r="B67" i="8"/>
  <c r="O65" i="8"/>
  <c r="N65" i="8"/>
  <c r="H65" i="8"/>
  <c r="F65" i="8"/>
  <c r="G65" i="8" s="1"/>
  <c r="N64" i="8"/>
  <c r="F64" i="8"/>
  <c r="N63" i="8"/>
  <c r="M63" i="8"/>
  <c r="H63" i="8"/>
  <c r="G63" i="8"/>
  <c r="F63" i="8"/>
  <c r="N62" i="8"/>
  <c r="L62" i="8"/>
  <c r="M62" i="8" s="1"/>
  <c r="H62" i="8"/>
  <c r="G62" i="8"/>
  <c r="F62" i="8"/>
  <c r="N61" i="8"/>
  <c r="M61" i="8"/>
  <c r="L61" i="8"/>
  <c r="G61" i="8" s="1"/>
  <c r="F61" i="8"/>
  <c r="H61" i="8" s="1"/>
  <c r="N59" i="8"/>
  <c r="H59" i="8"/>
  <c r="F59" i="8"/>
  <c r="G59" i="8" s="1"/>
  <c r="O58" i="8"/>
  <c r="N58" i="8"/>
  <c r="H58" i="8"/>
  <c r="F58" i="8"/>
  <c r="G58" i="8" s="1"/>
  <c r="N57" i="8"/>
  <c r="F57" i="8"/>
  <c r="G57" i="8" s="1"/>
  <c r="N53" i="8"/>
  <c r="M53" i="8"/>
  <c r="H53" i="8"/>
  <c r="G53" i="8"/>
  <c r="F53" i="8"/>
  <c r="N52" i="8"/>
  <c r="G52" i="8"/>
  <c r="F52" i="8"/>
  <c r="H52" i="8" s="1"/>
  <c r="O52" i="8" s="1"/>
  <c r="N51" i="8"/>
  <c r="H51" i="8"/>
  <c r="G51" i="8"/>
  <c r="F51" i="8"/>
  <c r="N50" i="8"/>
  <c r="G50" i="8"/>
  <c r="F50" i="8"/>
  <c r="H50" i="8" s="1"/>
  <c r="O49" i="8"/>
  <c r="N49" i="8"/>
  <c r="G49" i="8"/>
  <c r="F49" i="8"/>
  <c r="H49" i="8" s="1"/>
  <c r="O48" i="8"/>
  <c r="N48" i="8"/>
  <c r="H48" i="8"/>
  <c r="F48" i="8"/>
  <c r="G48" i="8" s="1"/>
  <c r="N47" i="8"/>
  <c r="F47" i="8"/>
  <c r="N46" i="8"/>
  <c r="H46" i="8"/>
  <c r="M46" i="8" s="1"/>
  <c r="O46" i="8" s="1"/>
  <c r="F46" i="8"/>
  <c r="G46" i="8" s="1"/>
  <c r="N45" i="8"/>
  <c r="F45" i="8"/>
  <c r="O44" i="8"/>
  <c r="N44" i="8"/>
  <c r="F44" i="8"/>
  <c r="H44" i="8" s="1"/>
  <c r="M44" i="8" s="1"/>
  <c r="N43" i="8"/>
  <c r="H43" i="8"/>
  <c r="O43" i="8" s="1"/>
  <c r="F43" i="8"/>
  <c r="G43" i="8" s="1"/>
  <c r="N42" i="8"/>
  <c r="F42" i="8"/>
  <c r="H42" i="8" s="1"/>
  <c r="N41" i="8"/>
  <c r="H41" i="8"/>
  <c r="F41" i="8"/>
  <c r="G41" i="8" s="1"/>
  <c r="N40" i="8"/>
  <c r="F40" i="8"/>
  <c r="L40" i="8" s="1"/>
  <c r="N39" i="8"/>
  <c r="F39" i="8"/>
  <c r="N38" i="8"/>
  <c r="F38" i="8"/>
  <c r="N37" i="8"/>
  <c r="F37" i="8"/>
  <c r="H37" i="8" s="1"/>
  <c r="N36" i="8"/>
  <c r="F36" i="8"/>
  <c r="N35" i="8"/>
  <c r="F35" i="8"/>
  <c r="H35" i="8" s="1"/>
  <c r="N34" i="8"/>
  <c r="F34" i="8"/>
  <c r="N33" i="8"/>
  <c r="F33" i="8"/>
  <c r="H33" i="8" s="1"/>
  <c r="N32" i="8"/>
  <c r="F32" i="8"/>
  <c r="N31" i="8"/>
  <c r="F31" i="8"/>
  <c r="H31" i="8" s="1"/>
  <c r="N30" i="8"/>
  <c r="F30" i="8"/>
  <c r="N28" i="8"/>
  <c r="G28" i="8"/>
  <c r="F28" i="8"/>
  <c r="L28" i="8" s="1"/>
  <c r="N26" i="8"/>
  <c r="F26" i="8"/>
  <c r="N25" i="8"/>
  <c r="F25" i="8"/>
  <c r="N24" i="8"/>
  <c r="F24" i="8"/>
  <c r="H24" i="8" s="1"/>
  <c r="O24" i="8" s="1"/>
  <c r="N23" i="8"/>
  <c r="G23" i="8"/>
  <c r="F23" i="8"/>
  <c r="H23" i="8" s="1"/>
  <c r="O23" i="8" s="1"/>
  <c r="N22" i="8"/>
  <c r="H22" i="8"/>
  <c r="O22" i="8" s="1"/>
  <c r="G22" i="8"/>
  <c r="F22" i="8"/>
  <c r="N21" i="8"/>
  <c r="G21" i="8"/>
  <c r="F21" i="8"/>
  <c r="H21" i="8" s="1"/>
  <c r="O21" i="8" s="1"/>
  <c r="O19" i="8"/>
  <c r="N19" i="8"/>
  <c r="G19" i="8"/>
  <c r="F19" i="8"/>
  <c r="H19" i="8" s="1"/>
  <c r="N17" i="8"/>
  <c r="G17" i="8"/>
  <c r="F17" i="8"/>
  <c r="H17" i="8" s="1"/>
  <c r="O17" i="8" s="1"/>
  <c r="O16" i="8"/>
  <c r="N16" i="8"/>
  <c r="H16" i="8"/>
  <c r="F16" i="8"/>
  <c r="G16" i="8" s="1"/>
  <c r="O15" i="8"/>
  <c r="N15" i="8"/>
  <c r="H15" i="8"/>
  <c r="F15" i="8"/>
  <c r="G15" i="8" s="1"/>
  <c r="N13" i="8"/>
  <c r="H13" i="8"/>
  <c r="O13" i="8" s="1"/>
  <c r="F13" i="8"/>
  <c r="G13" i="8" s="1"/>
  <c r="N11" i="8"/>
  <c r="H11" i="8"/>
  <c r="O11" i="8" s="1"/>
  <c r="F11" i="8"/>
  <c r="G11" i="8" s="1"/>
  <c r="N10" i="8"/>
  <c r="F10" i="8"/>
  <c r="N8" i="8"/>
  <c r="F8" i="8"/>
  <c r="N6" i="8"/>
  <c r="F6" i="8"/>
  <c r="H6" i="8" s="1"/>
  <c r="O6" i="8" s="1"/>
  <c r="N4" i="8"/>
  <c r="F4" i="8"/>
  <c r="H4" i="8" s="1"/>
  <c r="B83" i="7"/>
  <c r="B80" i="7"/>
  <c r="D77" i="7"/>
  <c r="D76" i="7"/>
  <c r="D79" i="7" s="1"/>
  <c r="B81" i="7" s="1"/>
  <c r="H75" i="7"/>
  <c r="D73" i="7"/>
  <c r="D67" i="7"/>
  <c r="C67" i="7"/>
  <c r="B67" i="7"/>
  <c r="N65" i="7"/>
  <c r="F65" i="7"/>
  <c r="G65" i="7" s="1"/>
  <c r="N64" i="7"/>
  <c r="H64" i="7"/>
  <c r="O64" i="7" s="1"/>
  <c r="G64" i="7"/>
  <c r="F64" i="7"/>
  <c r="N63" i="7"/>
  <c r="G63" i="7"/>
  <c r="F63" i="7"/>
  <c r="H63" i="7" s="1"/>
  <c r="N62" i="7"/>
  <c r="F62" i="7"/>
  <c r="N61" i="7"/>
  <c r="L61" i="7"/>
  <c r="G61" i="7"/>
  <c r="F61" i="7"/>
  <c r="H61" i="7" s="1"/>
  <c r="N59" i="7"/>
  <c r="F59" i="7"/>
  <c r="H59" i="7" s="1"/>
  <c r="N58" i="7"/>
  <c r="H58" i="7"/>
  <c r="O58" i="7" s="1"/>
  <c r="F58" i="7"/>
  <c r="G58" i="7" s="1"/>
  <c r="N57" i="7"/>
  <c r="F57" i="7"/>
  <c r="H57" i="7" s="1"/>
  <c r="O57" i="7" s="1"/>
  <c r="O53" i="7"/>
  <c r="N53" i="7"/>
  <c r="G53" i="7"/>
  <c r="F53" i="7"/>
  <c r="H53" i="7" s="1"/>
  <c r="M53" i="7" s="1"/>
  <c r="N52" i="7"/>
  <c r="G52" i="7"/>
  <c r="F52" i="7"/>
  <c r="H52" i="7" s="1"/>
  <c r="O52" i="7" s="1"/>
  <c r="N51" i="7"/>
  <c r="F51" i="7"/>
  <c r="N50" i="7"/>
  <c r="G50" i="7"/>
  <c r="F50" i="7"/>
  <c r="H50" i="7" s="1"/>
  <c r="N49" i="7"/>
  <c r="G49" i="7"/>
  <c r="F49" i="7"/>
  <c r="H49" i="7" s="1"/>
  <c r="O49" i="7" s="1"/>
  <c r="N48" i="7"/>
  <c r="F48" i="7"/>
  <c r="H48" i="7" s="1"/>
  <c r="O48" i="7" s="1"/>
  <c r="N47" i="7"/>
  <c r="F47" i="7"/>
  <c r="H47" i="7" s="1"/>
  <c r="N46" i="7"/>
  <c r="F46" i="7"/>
  <c r="H46" i="7" s="1"/>
  <c r="N45" i="7"/>
  <c r="F45" i="7"/>
  <c r="H45" i="7" s="1"/>
  <c r="M45" i="7" s="1"/>
  <c r="N44" i="7"/>
  <c r="F44" i="7"/>
  <c r="H44" i="7" s="1"/>
  <c r="O43" i="7"/>
  <c r="N43" i="7"/>
  <c r="H43" i="7"/>
  <c r="G43" i="7"/>
  <c r="F43" i="7"/>
  <c r="N42" i="7"/>
  <c r="M42" i="7"/>
  <c r="H42" i="7"/>
  <c r="F42" i="7"/>
  <c r="G42" i="7" s="1"/>
  <c r="N41" i="7"/>
  <c r="M41" i="7"/>
  <c r="H41" i="7"/>
  <c r="G41" i="7"/>
  <c r="F41" i="7"/>
  <c r="N40" i="7"/>
  <c r="M40" i="7"/>
  <c r="L40" i="7"/>
  <c r="F40" i="7"/>
  <c r="H40" i="7" s="1"/>
  <c r="O39" i="7"/>
  <c r="N39" i="7"/>
  <c r="F39" i="7"/>
  <c r="H39" i="7" s="1"/>
  <c r="M39" i="7" s="1"/>
  <c r="N38" i="7"/>
  <c r="F38" i="7"/>
  <c r="N37" i="7"/>
  <c r="G37" i="7"/>
  <c r="F37" i="7"/>
  <c r="H37" i="7" s="1"/>
  <c r="M37" i="7" s="1"/>
  <c r="N36" i="7"/>
  <c r="F36" i="7"/>
  <c r="N35" i="7"/>
  <c r="G35" i="7"/>
  <c r="F35" i="7"/>
  <c r="H35" i="7" s="1"/>
  <c r="M35" i="7" s="1"/>
  <c r="N34" i="7"/>
  <c r="F34" i="7"/>
  <c r="N33" i="7"/>
  <c r="G33" i="7"/>
  <c r="F33" i="7"/>
  <c r="H33" i="7" s="1"/>
  <c r="N32" i="7"/>
  <c r="F32" i="7"/>
  <c r="N31" i="7"/>
  <c r="G31" i="7"/>
  <c r="F31" i="7"/>
  <c r="H31" i="7" s="1"/>
  <c r="M31" i="7" s="1"/>
  <c r="N30" i="7"/>
  <c r="F30" i="7"/>
  <c r="N28" i="7"/>
  <c r="F28" i="7"/>
  <c r="N26" i="7"/>
  <c r="F26" i="7"/>
  <c r="N25" i="7"/>
  <c r="F25" i="7"/>
  <c r="H25" i="7" s="1"/>
  <c r="O25" i="7" s="1"/>
  <c r="N24" i="7"/>
  <c r="H24" i="7"/>
  <c r="O24" i="7" s="1"/>
  <c r="F24" i="7"/>
  <c r="G24" i="7" s="1"/>
  <c r="N23" i="7"/>
  <c r="H23" i="7"/>
  <c r="O23" i="7" s="1"/>
  <c r="G23" i="7"/>
  <c r="F23" i="7"/>
  <c r="N22" i="7"/>
  <c r="G22" i="7"/>
  <c r="F22" i="7"/>
  <c r="H22" i="7" s="1"/>
  <c r="O22" i="7" s="1"/>
  <c r="N21" i="7"/>
  <c r="G21" i="7"/>
  <c r="F21" i="7"/>
  <c r="H21" i="7" s="1"/>
  <c r="O21" i="7" s="1"/>
  <c r="N19" i="7"/>
  <c r="G19" i="7"/>
  <c r="F19" i="7"/>
  <c r="H19" i="7" s="1"/>
  <c r="O19" i="7" s="1"/>
  <c r="O17" i="7"/>
  <c r="N17" i="7"/>
  <c r="F17" i="7"/>
  <c r="H17" i="7" s="1"/>
  <c r="O16" i="7"/>
  <c r="N16" i="7"/>
  <c r="H16" i="7"/>
  <c r="G16" i="7"/>
  <c r="F16" i="7"/>
  <c r="N15" i="7"/>
  <c r="H15" i="7"/>
  <c r="O15" i="7" s="1"/>
  <c r="G15" i="7"/>
  <c r="F15" i="7"/>
  <c r="N13" i="7"/>
  <c r="H13" i="7"/>
  <c r="O13" i="7" s="1"/>
  <c r="G13" i="7"/>
  <c r="F13" i="7"/>
  <c r="N11" i="7"/>
  <c r="F11" i="7"/>
  <c r="N10" i="7"/>
  <c r="F10" i="7"/>
  <c r="N8" i="7"/>
  <c r="F8" i="7"/>
  <c r="H8" i="7" s="1"/>
  <c r="O8" i="7" s="1"/>
  <c r="N6" i="7"/>
  <c r="H6" i="7"/>
  <c r="O6" i="7" s="1"/>
  <c r="F6" i="7"/>
  <c r="G6" i="7" s="1"/>
  <c r="N4" i="7"/>
  <c r="H4" i="7"/>
  <c r="F4" i="7"/>
  <c r="B80" i="6"/>
  <c r="B79" i="6"/>
  <c r="B77" i="6"/>
  <c r="D74" i="6"/>
  <c r="D73" i="6"/>
  <c r="D76" i="6" s="1"/>
  <c r="B78" i="6" s="1"/>
  <c r="H72" i="6"/>
  <c r="D70" i="6"/>
  <c r="D64" i="6"/>
  <c r="C64" i="6"/>
  <c r="B64" i="6"/>
  <c r="N62" i="6"/>
  <c r="H62" i="6"/>
  <c r="O62" i="6" s="1"/>
  <c r="G62" i="6"/>
  <c r="F62" i="6"/>
  <c r="N61" i="6"/>
  <c r="F61" i="6"/>
  <c r="N60" i="6"/>
  <c r="F60" i="6"/>
  <c r="H60" i="6" s="1"/>
  <c r="N59" i="6"/>
  <c r="G59" i="6"/>
  <c r="F59" i="6"/>
  <c r="L59" i="6" s="1"/>
  <c r="N58" i="6"/>
  <c r="L58" i="6"/>
  <c r="H58" i="6"/>
  <c r="F58" i="6"/>
  <c r="N56" i="6"/>
  <c r="G56" i="6"/>
  <c r="F56" i="6"/>
  <c r="H56" i="6" s="1"/>
  <c r="O56" i="6" s="1"/>
  <c r="N55" i="6"/>
  <c r="F55" i="6"/>
  <c r="N51" i="6"/>
  <c r="F51" i="6"/>
  <c r="N50" i="6"/>
  <c r="F50" i="6"/>
  <c r="H50" i="6" s="1"/>
  <c r="N49" i="6"/>
  <c r="G49" i="6"/>
  <c r="F49" i="6"/>
  <c r="H49" i="6" s="1"/>
  <c r="O49" i="6" s="1"/>
  <c r="O48" i="6"/>
  <c r="N48" i="6"/>
  <c r="H48" i="6"/>
  <c r="F48" i="6"/>
  <c r="G48" i="6" s="1"/>
  <c r="O47" i="6"/>
  <c r="N47" i="6"/>
  <c r="F47" i="6"/>
  <c r="H47" i="6" s="1"/>
  <c r="M47" i="6" s="1"/>
  <c r="N46" i="6"/>
  <c r="H46" i="6"/>
  <c r="F46" i="6"/>
  <c r="G46" i="6" s="1"/>
  <c r="N45" i="6"/>
  <c r="F45" i="6"/>
  <c r="H45" i="6" s="1"/>
  <c r="M45" i="6" s="1"/>
  <c r="N44" i="6"/>
  <c r="H44" i="6"/>
  <c r="F44" i="6"/>
  <c r="G44" i="6" s="1"/>
  <c r="O43" i="6"/>
  <c r="N43" i="6"/>
  <c r="H43" i="6"/>
  <c r="F43" i="6"/>
  <c r="G43" i="6" s="1"/>
  <c r="N42" i="6"/>
  <c r="M42" i="6"/>
  <c r="H42" i="6"/>
  <c r="G42" i="6"/>
  <c r="F42" i="6"/>
  <c r="N41" i="6"/>
  <c r="M41" i="6"/>
  <c r="H41" i="6"/>
  <c r="O41" i="6" s="1"/>
  <c r="F41" i="6"/>
  <c r="G41" i="6" s="1"/>
  <c r="N40" i="6"/>
  <c r="L40" i="6"/>
  <c r="F40" i="6"/>
  <c r="H40" i="6" s="1"/>
  <c r="O39" i="6"/>
  <c r="N39" i="6"/>
  <c r="F39" i="6"/>
  <c r="H39" i="6" s="1"/>
  <c r="M39" i="6" s="1"/>
  <c r="N38" i="6"/>
  <c r="F38" i="6"/>
  <c r="O37" i="6"/>
  <c r="N37" i="6"/>
  <c r="H37" i="6"/>
  <c r="M37" i="6" s="1"/>
  <c r="G37" i="6"/>
  <c r="F37" i="6"/>
  <c r="N36" i="6"/>
  <c r="F36" i="6"/>
  <c r="N35" i="6"/>
  <c r="G35" i="6"/>
  <c r="F35" i="6"/>
  <c r="H35" i="6" s="1"/>
  <c r="M35" i="6" s="1"/>
  <c r="N34" i="6"/>
  <c r="F34" i="6"/>
  <c r="N33" i="6"/>
  <c r="G33" i="6"/>
  <c r="F33" i="6"/>
  <c r="H33" i="6" s="1"/>
  <c r="M33" i="6" s="1"/>
  <c r="N32" i="6"/>
  <c r="F32" i="6"/>
  <c r="N31" i="6"/>
  <c r="G31" i="6"/>
  <c r="F31" i="6"/>
  <c r="H31" i="6" s="1"/>
  <c r="N30" i="6"/>
  <c r="F30" i="6"/>
  <c r="N28" i="6"/>
  <c r="F28" i="6"/>
  <c r="N26" i="6"/>
  <c r="F26" i="6"/>
  <c r="N25" i="6"/>
  <c r="F25" i="6"/>
  <c r="H25" i="6" s="1"/>
  <c r="O25" i="6" s="1"/>
  <c r="N24" i="6"/>
  <c r="H24" i="6"/>
  <c r="O24" i="6" s="1"/>
  <c r="F24" i="6"/>
  <c r="G24" i="6" s="1"/>
  <c r="N23" i="6"/>
  <c r="H23" i="6"/>
  <c r="O23" i="6" s="1"/>
  <c r="G23" i="6"/>
  <c r="F23" i="6"/>
  <c r="N22" i="6"/>
  <c r="G22" i="6"/>
  <c r="F22" i="6"/>
  <c r="H22" i="6" s="1"/>
  <c r="O22" i="6" s="1"/>
  <c r="N21" i="6"/>
  <c r="F21" i="6"/>
  <c r="N19" i="6"/>
  <c r="G19" i="6"/>
  <c r="F19" i="6"/>
  <c r="H19" i="6" s="1"/>
  <c r="O19" i="6" s="1"/>
  <c r="N17" i="6"/>
  <c r="G17" i="6"/>
  <c r="F17" i="6"/>
  <c r="H17" i="6" s="1"/>
  <c r="O17" i="6" s="1"/>
  <c r="O16" i="6"/>
  <c r="N16" i="6"/>
  <c r="H16" i="6"/>
  <c r="G16" i="6"/>
  <c r="F16" i="6"/>
  <c r="N15" i="6"/>
  <c r="H15" i="6"/>
  <c r="O15" i="6" s="1"/>
  <c r="G15" i="6"/>
  <c r="F15" i="6"/>
  <c r="N13" i="6"/>
  <c r="H13" i="6"/>
  <c r="O13" i="6" s="1"/>
  <c r="G13" i="6"/>
  <c r="F13" i="6"/>
  <c r="N11" i="6"/>
  <c r="F11" i="6"/>
  <c r="N10" i="6"/>
  <c r="F10" i="6"/>
  <c r="O8" i="6"/>
  <c r="N8" i="6"/>
  <c r="F8" i="6"/>
  <c r="H8" i="6" s="1"/>
  <c r="N6" i="6"/>
  <c r="H6" i="6"/>
  <c r="O6" i="6" s="1"/>
  <c r="F6" i="6"/>
  <c r="G6" i="6" s="1"/>
  <c r="N4" i="6"/>
  <c r="H4" i="6"/>
  <c r="F4" i="6"/>
  <c r="B80" i="5"/>
  <c r="B79" i="5"/>
  <c r="B77" i="5"/>
  <c r="B83" i="5" s="1"/>
  <c r="D74" i="5"/>
  <c r="D73" i="5"/>
  <c r="D76" i="5" s="1"/>
  <c r="B78" i="5" s="1"/>
  <c r="H72" i="5"/>
  <c r="D70" i="5"/>
  <c r="D64" i="5"/>
  <c r="C64" i="5"/>
  <c r="B64" i="5"/>
  <c r="N62" i="5"/>
  <c r="H62" i="5"/>
  <c r="O62" i="5" s="1"/>
  <c r="G62" i="5"/>
  <c r="F62" i="5"/>
  <c r="N61" i="5"/>
  <c r="F61" i="5"/>
  <c r="N60" i="5"/>
  <c r="F60" i="5"/>
  <c r="H60" i="5" s="1"/>
  <c r="N59" i="5"/>
  <c r="L59" i="5"/>
  <c r="M59" i="5" s="1"/>
  <c r="O59" i="5" s="1"/>
  <c r="H59" i="5"/>
  <c r="G59" i="5"/>
  <c r="F59" i="5"/>
  <c r="N58" i="5"/>
  <c r="L58" i="5"/>
  <c r="H58" i="5"/>
  <c r="F58" i="5"/>
  <c r="N56" i="5"/>
  <c r="H56" i="5"/>
  <c r="O56" i="5" s="1"/>
  <c r="G56" i="5"/>
  <c r="F56" i="5"/>
  <c r="N55" i="5"/>
  <c r="F55" i="5"/>
  <c r="H55" i="5" s="1"/>
  <c r="O55" i="5" s="1"/>
  <c r="N51" i="5"/>
  <c r="F51" i="5"/>
  <c r="N50" i="5"/>
  <c r="G50" i="5"/>
  <c r="F50" i="5"/>
  <c r="H50" i="5" s="1"/>
  <c r="N49" i="5"/>
  <c r="F49" i="5"/>
  <c r="H49" i="5" s="1"/>
  <c r="O49" i="5" s="1"/>
  <c r="O48" i="5"/>
  <c r="N48" i="5"/>
  <c r="H48" i="5"/>
  <c r="F48" i="5"/>
  <c r="G48" i="5" s="1"/>
  <c r="O47" i="5"/>
  <c r="N47" i="5"/>
  <c r="M47" i="5"/>
  <c r="H47" i="5"/>
  <c r="F47" i="5"/>
  <c r="G47" i="5" s="1"/>
  <c r="N46" i="5"/>
  <c r="H46" i="5"/>
  <c r="F46" i="5"/>
  <c r="G46" i="5" s="1"/>
  <c r="O45" i="5"/>
  <c r="N45" i="5"/>
  <c r="M45" i="5"/>
  <c r="H45" i="5"/>
  <c r="F45" i="5"/>
  <c r="G45" i="5" s="1"/>
  <c r="N44" i="5"/>
  <c r="H44" i="5"/>
  <c r="F44" i="5"/>
  <c r="G44" i="5" s="1"/>
  <c r="O43" i="5"/>
  <c r="N43" i="5"/>
  <c r="H43" i="5"/>
  <c r="G43" i="5"/>
  <c r="F43" i="5"/>
  <c r="N42" i="5"/>
  <c r="M42" i="5"/>
  <c r="H42" i="5"/>
  <c r="G42" i="5"/>
  <c r="F42" i="5"/>
  <c r="N41" i="5"/>
  <c r="M41" i="5"/>
  <c r="H41" i="5"/>
  <c r="G41" i="5"/>
  <c r="F41" i="5"/>
  <c r="N40" i="5"/>
  <c r="M40" i="5"/>
  <c r="L40" i="5"/>
  <c r="G40" i="5" s="1"/>
  <c r="H40" i="5"/>
  <c r="F40" i="5"/>
  <c r="O39" i="5"/>
  <c r="N39" i="5"/>
  <c r="M39" i="5"/>
  <c r="H39" i="5"/>
  <c r="G39" i="5"/>
  <c r="F39" i="5"/>
  <c r="N38" i="5"/>
  <c r="F38" i="5"/>
  <c r="O37" i="5"/>
  <c r="N37" i="5"/>
  <c r="F37" i="5"/>
  <c r="H37" i="5" s="1"/>
  <c r="M37" i="5" s="1"/>
  <c r="N36" i="5"/>
  <c r="F36" i="5"/>
  <c r="O35" i="5"/>
  <c r="N35" i="5"/>
  <c r="F35" i="5"/>
  <c r="H35" i="5" s="1"/>
  <c r="M35" i="5" s="1"/>
  <c r="N34" i="5"/>
  <c r="F34" i="5"/>
  <c r="O33" i="5"/>
  <c r="N33" i="5"/>
  <c r="F33" i="5"/>
  <c r="H33" i="5" s="1"/>
  <c r="M33" i="5" s="1"/>
  <c r="N32" i="5"/>
  <c r="F32" i="5"/>
  <c r="O31" i="5"/>
  <c r="N31" i="5"/>
  <c r="F31" i="5"/>
  <c r="H31" i="5" s="1"/>
  <c r="M31" i="5" s="1"/>
  <c r="N30" i="5"/>
  <c r="F30" i="5"/>
  <c r="N28" i="5"/>
  <c r="F28" i="5"/>
  <c r="N26" i="5"/>
  <c r="F26" i="5"/>
  <c r="N25" i="5"/>
  <c r="F25" i="5"/>
  <c r="H25" i="5" s="1"/>
  <c r="O25" i="5" s="1"/>
  <c r="N24" i="5"/>
  <c r="F24" i="5"/>
  <c r="H24" i="5" s="1"/>
  <c r="O24" i="5" s="1"/>
  <c r="N23" i="5"/>
  <c r="H23" i="5"/>
  <c r="O23" i="5" s="1"/>
  <c r="G23" i="5"/>
  <c r="F23" i="5"/>
  <c r="N22" i="5"/>
  <c r="G22" i="5"/>
  <c r="F22" i="5"/>
  <c r="H22" i="5" s="1"/>
  <c r="O22" i="5" s="1"/>
  <c r="N21" i="5"/>
  <c r="F21" i="5"/>
  <c r="N19" i="5"/>
  <c r="F19" i="5"/>
  <c r="H19" i="5" s="1"/>
  <c r="O19" i="5" s="1"/>
  <c r="N17" i="5"/>
  <c r="F17" i="5"/>
  <c r="H17" i="5" s="1"/>
  <c r="O17" i="5" s="1"/>
  <c r="O16" i="5"/>
  <c r="N16" i="5"/>
  <c r="H16" i="5"/>
  <c r="F16" i="5"/>
  <c r="G16" i="5" s="1"/>
  <c r="N15" i="5"/>
  <c r="H15" i="5"/>
  <c r="O15" i="5" s="1"/>
  <c r="F15" i="5"/>
  <c r="G15" i="5" s="1"/>
  <c r="N13" i="5"/>
  <c r="H13" i="5"/>
  <c r="O13" i="5" s="1"/>
  <c r="G13" i="5"/>
  <c r="F13" i="5"/>
  <c r="N11" i="5"/>
  <c r="F11" i="5"/>
  <c r="N10" i="5"/>
  <c r="F10" i="5"/>
  <c r="N8" i="5"/>
  <c r="F8" i="5"/>
  <c r="H8" i="5" s="1"/>
  <c r="O8" i="5" s="1"/>
  <c r="N6" i="5"/>
  <c r="F6" i="5"/>
  <c r="H6" i="5" s="1"/>
  <c r="O6" i="5" s="1"/>
  <c r="N4" i="5"/>
  <c r="H4" i="5"/>
  <c r="F4" i="5"/>
  <c r="B79" i="4"/>
  <c r="B78" i="4"/>
  <c r="B76" i="4"/>
  <c r="D73" i="4"/>
  <c r="D74" i="4" s="1"/>
  <c r="H72" i="4"/>
  <c r="D72" i="4"/>
  <c r="D75" i="4" s="1"/>
  <c r="B77" i="4" s="1"/>
  <c r="D69" i="4"/>
  <c r="D63" i="4"/>
  <c r="C63" i="4"/>
  <c r="B63" i="4"/>
  <c r="N61" i="4"/>
  <c r="H61" i="4"/>
  <c r="O61" i="4" s="1"/>
  <c r="G61" i="4"/>
  <c r="F61" i="4"/>
  <c r="N60" i="4"/>
  <c r="H60" i="4"/>
  <c r="G60" i="4"/>
  <c r="F60" i="4"/>
  <c r="N59" i="4"/>
  <c r="L59" i="4"/>
  <c r="H59" i="4"/>
  <c r="F59" i="4"/>
  <c r="N58" i="4"/>
  <c r="L58" i="4"/>
  <c r="H58" i="4"/>
  <c r="F58" i="4"/>
  <c r="N56" i="4"/>
  <c r="H56" i="4"/>
  <c r="O56" i="4" s="1"/>
  <c r="G56" i="4"/>
  <c r="F56" i="4"/>
  <c r="N55" i="4"/>
  <c r="G55" i="4"/>
  <c r="F55" i="4"/>
  <c r="H55" i="4" s="1"/>
  <c r="O55" i="4" s="1"/>
  <c r="N51" i="4"/>
  <c r="F51" i="4"/>
  <c r="H51" i="4" s="1"/>
  <c r="N50" i="4"/>
  <c r="G50" i="4"/>
  <c r="F50" i="4"/>
  <c r="H50" i="4" s="1"/>
  <c r="N49" i="4"/>
  <c r="G49" i="4"/>
  <c r="F49" i="4"/>
  <c r="H49" i="4" s="1"/>
  <c r="O49" i="4" s="1"/>
  <c r="N48" i="4"/>
  <c r="F48" i="4"/>
  <c r="H48" i="4" s="1"/>
  <c r="O48" i="4" s="1"/>
  <c r="N47" i="4"/>
  <c r="F47" i="4"/>
  <c r="N46" i="4"/>
  <c r="M46" i="4"/>
  <c r="H46" i="4"/>
  <c r="G46" i="4"/>
  <c r="F46" i="4"/>
  <c r="N45" i="4"/>
  <c r="F45" i="4"/>
  <c r="H45" i="4" s="1"/>
  <c r="N44" i="4"/>
  <c r="M44" i="4"/>
  <c r="H44" i="4"/>
  <c r="G44" i="4"/>
  <c r="F44" i="4"/>
  <c r="N43" i="4"/>
  <c r="H43" i="4"/>
  <c r="O43" i="4" s="1"/>
  <c r="F43" i="4"/>
  <c r="G43" i="4" s="1"/>
  <c r="N42" i="4"/>
  <c r="H42" i="4"/>
  <c r="G42" i="4"/>
  <c r="F42" i="4"/>
  <c r="N41" i="4"/>
  <c r="H41" i="4"/>
  <c r="F41" i="4"/>
  <c r="G41" i="4" s="1"/>
  <c r="N40" i="4"/>
  <c r="L40" i="4"/>
  <c r="H40" i="4"/>
  <c r="F40" i="4"/>
  <c r="N39" i="4"/>
  <c r="F39" i="4"/>
  <c r="H39" i="4" s="1"/>
  <c r="N38" i="4"/>
  <c r="M38" i="4"/>
  <c r="L38" i="4"/>
  <c r="H38" i="4"/>
  <c r="G38" i="4"/>
  <c r="F38" i="4"/>
  <c r="N37" i="4"/>
  <c r="F37" i="4"/>
  <c r="H37" i="4" s="1"/>
  <c r="O36" i="4"/>
  <c r="N36" i="4"/>
  <c r="M36" i="4"/>
  <c r="H36" i="4"/>
  <c r="F36" i="4"/>
  <c r="G36" i="4" s="1"/>
  <c r="N35" i="4"/>
  <c r="F35" i="4"/>
  <c r="H35" i="4" s="1"/>
  <c r="O34" i="4"/>
  <c r="N34" i="4"/>
  <c r="M34" i="4"/>
  <c r="H34" i="4"/>
  <c r="F34" i="4"/>
  <c r="G34" i="4" s="1"/>
  <c r="N33" i="4"/>
  <c r="F33" i="4"/>
  <c r="H33" i="4" s="1"/>
  <c r="O32" i="4"/>
  <c r="N32" i="4"/>
  <c r="M32" i="4"/>
  <c r="H32" i="4"/>
  <c r="F32" i="4"/>
  <c r="G32" i="4" s="1"/>
  <c r="N31" i="4"/>
  <c r="F31" i="4"/>
  <c r="H31" i="4" s="1"/>
  <c r="O30" i="4"/>
  <c r="N30" i="4"/>
  <c r="M30" i="4"/>
  <c r="H30" i="4"/>
  <c r="F30" i="4"/>
  <c r="G30" i="4" s="1"/>
  <c r="N28" i="4"/>
  <c r="F28" i="4"/>
  <c r="L28" i="4" s="1"/>
  <c r="O26" i="4"/>
  <c r="N26" i="4"/>
  <c r="H26" i="4"/>
  <c r="F26" i="4"/>
  <c r="G26" i="4" s="1"/>
  <c r="N25" i="4"/>
  <c r="F25" i="4"/>
  <c r="H25" i="4" s="1"/>
  <c r="O25" i="4" s="1"/>
  <c r="N24" i="4"/>
  <c r="H24" i="4"/>
  <c r="O24" i="4" s="1"/>
  <c r="G24" i="4"/>
  <c r="F24" i="4"/>
  <c r="N23" i="4"/>
  <c r="H23" i="4"/>
  <c r="O23" i="4" s="1"/>
  <c r="G23" i="4"/>
  <c r="F23" i="4"/>
  <c r="N22" i="4"/>
  <c r="F22" i="4"/>
  <c r="N21" i="4"/>
  <c r="F21" i="4"/>
  <c r="H21" i="4" s="1"/>
  <c r="O21" i="4" s="1"/>
  <c r="N19" i="4"/>
  <c r="F19" i="4"/>
  <c r="H19" i="4" s="1"/>
  <c r="O19" i="4" s="1"/>
  <c r="O17" i="4"/>
  <c r="N17" i="4"/>
  <c r="H17" i="4"/>
  <c r="G17" i="4"/>
  <c r="F17" i="4"/>
  <c r="N16" i="4"/>
  <c r="H16" i="4"/>
  <c r="O16" i="4" s="1"/>
  <c r="F16" i="4"/>
  <c r="G16" i="4" s="1"/>
  <c r="N15" i="4"/>
  <c r="H15" i="4"/>
  <c r="O15" i="4" s="1"/>
  <c r="G15" i="4"/>
  <c r="F15" i="4"/>
  <c r="N13" i="4"/>
  <c r="F13" i="4"/>
  <c r="H13" i="4" s="1"/>
  <c r="O13" i="4" s="1"/>
  <c r="N11" i="4"/>
  <c r="F11" i="4"/>
  <c r="H11" i="4" s="1"/>
  <c r="O11" i="4" s="1"/>
  <c r="O10" i="4"/>
  <c r="N10" i="4"/>
  <c r="H10" i="4"/>
  <c r="F10" i="4"/>
  <c r="G10" i="4" s="1"/>
  <c r="N8" i="4"/>
  <c r="F8" i="4"/>
  <c r="H8" i="4" s="1"/>
  <c r="O8" i="4" s="1"/>
  <c r="N6" i="4"/>
  <c r="H6" i="4"/>
  <c r="O6" i="4" s="1"/>
  <c r="G6" i="4"/>
  <c r="F6" i="4"/>
  <c r="N4" i="4"/>
  <c r="F4" i="4"/>
  <c r="H4" i="4" s="1"/>
  <c r="B83" i="3"/>
  <c r="B82" i="3"/>
  <c r="B81" i="3"/>
  <c r="B80" i="3"/>
  <c r="D77" i="3"/>
  <c r="H76" i="3"/>
  <c r="D76" i="3"/>
  <c r="D79" i="3" s="1"/>
  <c r="D73" i="3"/>
  <c r="D78" i="3" s="1"/>
  <c r="D67" i="3"/>
  <c r="C67" i="3"/>
  <c r="B67" i="3"/>
  <c r="N65" i="3"/>
  <c r="F65" i="3"/>
  <c r="H65" i="3" s="1"/>
  <c r="O65" i="3" s="1"/>
  <c r="N64" i="3"/>
  <c r="F64" i="3"/>
  <c r="N63" i="3"/>
  <c r="H63" i="3"/>
  <c r="F63" i="3"/>
  <c r="L63" i="3" s="1"/>
  <c r="N62" i="3"/>
  <c r="L62" i="3"/>
  <c r="H62" i="3"/>
  <c r="F62" i="3"/>
  <c r="N60" i="3"/>
  <c r="H60" i="3"/>
  <c r="O60" i="3" s="1"/>
  <c r="G60" i="3"/>
  <c r="F60" i="3"/>
  <c r="N59" i="3"/>
  <c r="H59" i="3"/>
  <c r="G59" i="3"/>
  <c r="F59" i="3"/>
  <c r="N58" i="3"/>
  <c r="F58" i="3"/>
  <c r="H58" i="3" s="1"/>
  <c r="O58" i="3" s="1"/>
  <c r="N53" i="3"/>
  <c r="F53" i="3"/>
  <c r="N52" i="3"/>
  <c r="F52" i="3"/>
  <c r="H52" i="3" s="1"/>
  <c r="O52" i="3" s="1"/>
  <c r="N51" i="3"/>
  <c r="F51" i="3"/>
  <c r="H51" i="3" s="1"/>
  <c r="O51" i="3" s="1"/>
  <c r="N50" i="3"/>
  <c r="F50" i="3"/>
  <c r="H50" i="3" s="1"/>
  <c r="N49" i="3"/>
  <c r="F49" i="3"/>
  <c r="H49" i="3" s="1"/>
  <c r="N48" i="3"/>
  <c r="F48" i="3"/>
  <c r="H48" i="3" s="1"/>
  <c r="N47" i="3"/>
  <c r="F47" i="3"/>
  <c r="H47" i="3" s="1"/>
  <c r="O46" i="3"/>
  <c r="N46" i="3"/>
  <c r="H46" i="3"/>
  <c r="F46" i="3"/>
  <c r="G46" i="3" s="1"/>
  <c r="N45" i="3"/>
  <c r="H45" i="3"/>
  <c r="O45" i="3" s="1"/>
  <c r="G45" i="3"/>
  <c r="F45" i="3"/>
  <c r="N43" i="3"/>
  <c r="H43" i="3"/>
  <c r="G43" i="3"/>
  <c r="F43" i="3"/>
  <c r="N42" i="3"/>
  <c r="H42" i="3"/>
  <c r="G42" i="3"/>
  <c r="F42" i="3"/>
  <c r="N41" i="3"/>
  <c r="L41" i="3"/>
  <c r="M41" i="3" s="1"/>
  <c r="H41" i="3"/>
  <c r="F41" i="3"/>
  <c r="N40" i="3"/>
  <c r="M40" i="3"/>
  <c r="H40" i="3"/>
  <c r="O40" i="3" s="1"/>
  <c r="F40" i="3"/>
  <c r="G40" i="3" s="1"/>
  <c r="N39" i="3"/>
  <c r="L39" i="3"/>
  <c r="F39" i="3"/>
  <c r="H39" i="3" s="1"/>
  <c r="N38" i="3"/>
  <c r="F38" i="3"/>
  <c r="H38" i="3" s="1"/>
  <c r="N37" i="3"/>
  <c r="F37" i="3"/>
  <c r="H37" i="3" s="1"/>
  <c r="N36" i="3"/>
  <c r="F36" i="3"/>
  <c r="H36" i="3" s="1"/>
  <c r="N35" i="3"/>
  <c r="F35" i="3"/>
  <c r="H35" i="3" s="1"/>
  <c r="N34" i="3"/>
  <c r="F34" i="3"/>
  <c r="H34" i="3" s="1"/>
  <c r="N33" i="3"/>
  <c r="F33" i="3"/>
  <c r="H33" i="3" s="1"/>
  <c r="N32" i="3"/>
  <c r="F32" i="3"/>
  <c r="H32" i="3" s="1"/>
  <c r="N31" i="3"/>
  <c r="F31" i="3"/>
  <c r="H31" i="3" s="1"/>
  <c r="N29" i="3"/>
  <c r="F29" i="3"/>
  <c r="L29" i="3" s="1"/>
  <c r="O27" i="3"/>
  <c r="N27" i="3"/>
  <c r="F27" i="3"/>
  <c r="H27" i="3" s="1"/>
  <c r="N26" i="3"/>
  <c r="F26" i="3"/>
  <c r="H26" i="3" s="1"/>
  <c r="O26" i="3" s="1"/>
  <c r="N25" i="3"/>
  <c r="H25" i="3"/>
  <c r="O25" i="3" s="1"/>
  <c r="G25" i="3"/>
  <c r="F25" i="3"/>
  <c r="N24" i="3"/>
  <c r="G24" i="3"/>
  <c r="F24" i="3"/>
  <c r="H24" i="3" s="1"/>
  <c r="O24" i="3" s="1"/>
  <c r="N23" i="3"/>
  <c r="F23" i="3"/>
  <c r="N22" i="3"/>
  <c r="G22" i="3"/>
  <c r="F22" i="3"/>
  <c r="H22" i="3" s="1"/>
  <c r="O22" i="3" s="1"/>
  <c r="N20" i="3"/>
  <c r="F20" i="3"/>
  <c r="H20" i="3" s="1"/>
  <c r="O20" i="3" s="1"/>
  <c r="O18" i="3"/>
  <c r="N18" i="3"/>
  <c r="H18" i="3"/>
  <c r="G18" i="3"/>
  <c r="F18" i="3"/>
  <c r="N17" i="3"/>
  <c r="H17" i="3"/>
  <c r="O17" i="3" s="1"/>
  <c r="F17" i="3"/>
  <c r="G17" i="3" s="1"/>
  <c r="N16" i="3"/>
  <c r="H16" i="3"/>
  <c r="O16" i="3" s="1"/>
  <c r="G16" i="3"/>
  <c r="F16" i="3"/>
  <c r="N14" i="3"/>
  <c r="F14" i="3"/>
  <c r="H14" i="3" s="1"/>
  <c r="O14" i="3" s="1"/>
  <c r="N13" i="3"/>
  <c r="F13" i="3"/>
  <c r="H13" i="3" s="1"/>
  <c r="O13" i="3" s="1"/>
  <c r="N11" i="3"/>
  <c r="F11" i="3"/>
  <c r="H11" i="3" s="1"/>
  <c r="O11" i="3" s="1"/>
  <c r="N10" i="3"/>
  <c r="F10" i="3"/>
  <c r="H10" i="3" s="1"/>
  <c r="O10" i="3" s="1"/>
  <c r="N8" i="3"/>
  <c r="H8" i="3"/>
  <c r="O8" i="3" s="1"/>
  <c r="G8" i="3"/>
  <c r="F8" i="3"/>
  <c r="N6" i="3"/>
  <c r="G6" i="3"/>
  <c r="F6" i="3"/>
  <c r="H6" i="3" s="1"/>
  <c r="O6" i="3" s="1"/>
  <c r="N4" i="3"/>
  <c r="F4" i="3"/>
  <c r="H4" i="3" s="1"/>
  <c r="B81" i="2"/>
  <c r="B78" i="2"/>
  <c r="D75" i="2"/>
  <c r="H74" i="2"/>
  <c r="D74" i="2"/>
  <c r="D71" i="2"/>
  <c r="D65" i="2"/>
  <c r="C65" i="2"/>
  <c r="B65" i="2"/>
  <c r="N63" i="2"/>
  <c r="F63" i="2"/>
  <c r="H63" i="2" s="1"/>
  <c r="O63" i="2" s="1"/>
  <c r="O61" i="2"/>
  <c r="N61" i="2"/>
  <c r="H61" i="2"/>
  <c r="M61" i="2" s="1"/>
  <c r="F61" i="2"/>
  <c r="G61" i="2" s="1"/>
  <c r="N60" i="2"/>
  <c r="F60" i="2"/>
  <c r="O59" i="2"/>
  <c r="N59" i="2"/>
  <c r="M59" i="2"/>
  <c r="L59" i="2"/>
  <c r="H59" i="2"/>
  <c r="G59" i="2"/>
  <c r="F59" i="2"/>
  <c r="N57" i="2"/>
  <c r="F57" i="2"/>
  <c r="O56" i="2"/>
  <c r="N56" i="2"/>
  <c r="H56" i="2"/>
  <c r="F56" i="2"/>
  <c r="G56" i="2" s="1"/>
  <c r="N51" i="2"/>
  <c r="F51" i="2"/>
  <c r="H51" i="2" s="1"/>
  <c r="O51" i="2" s="1"/>
  <c r="O50" i="2"/>
  <c r="N50" i="2"/>
  <c r="M50" i="2"/>
  <c r="H50" i="2"/>
  <c r="G50" i="2"/>
  <c r="F50" i="2"/>
  <c r="N49" i="2"/>
  <c r="F49" i="2"/>
  <c r="H49" i="2" s="1"/>
  <c r="O48" i="2"/>
  <c r="N48" i="2"/>
  <c r="M48" i="2"/>
  <c r="H48" i="2"/>
  <c r="G48" i="2"/>
  <c r="F48" i="2"/>
  <c r="N47" i="2"/>
  <c r="F47" i="2"/>
  <c r="H47" i="2" s="1"/>
  <c r="O46" i="2"/>
  <c r="N46" i="2"/>
  <c r="H46" i="2"/>
  <c r="F46" i="2"/>
  <c r="G46" i="2" s="1"/>
  <c r="N45" i="2"/>
  <c r="H45" i="2"/>
  <c r="O45" i="2" s="1"/>
  <c r="F45" i="2"/>
  <c r="G45" i="2" s="1"/>
  <c r="N43" i="2"/>
  <c r="H43" i="2"/>
  <c r="G43" i="2"/>
  <c r="F43" i="2"/>
  <c r="N42" i="2"/>
  <c r="H42" i="2"/>
  <c r="F42" i="2"/>
  <c r="G42" i="2" s="1"/>
  <c r="N41" i="2"/>
  <c r="L41" i="2"/>
  <c r="M41" i="2" s="1"/>
  <c r="H41" i="2"/>
  <c r="O41" i="2" s="1"/>
  <c r="F41" i="2"/>
  <c r="N40" i="2"/>
  <c r="F40" i="2"/>
  <c r="H40" i="2" s="1"/>
  <c r="N39" i="2"/>
  <c r="M39" i="2"/>
  <c r="H39" i="2"/>
  <c r="O39" i="2" s="1"/>
  <c r="F39" i="2"/>
  <c r="G39" i="2" s="1"/>
  <c r="N38" i="2"/>
  <c r="F38" i="2"/>
  <c r="H38" i="2" s="1"/>
  <c r="N37" i="2"/>
  <c r="M37" i="2"/>
  <c r="H37" i="2"/>
  <c r="O37" i="2" s="1"/>
  <c r="F37" i="2"/>
  <c r="G37" i="2" s="1"/>
  <c r="N36" i="2"/>
  <c r="F36" i="2"/>
  <c r="H36" i="2" s="1"/>
  <c r="N35" i="2"/>
  <c r="M35" i="2"/>
  <c r="H35" i="2"/>
  <c r="O35" i="2" s="1"/>
  <c r="F35" i="2"/>
  <c r="G35" i="2" s="1"/>
  <c r="N34" i="2"/>
  <c r="F34" i="2"/>
  <c r="H34" i="2" s="1"/>
  <c r="N33" i="2"/>
  <c r="M33" i="2"/>
  <c r="H33" i="2"/>
  <c r="O33" i="2" s="1"/>
  <c r="F33" i="2"/>
  <c r="G33" i="2" s="1"/>
  <c r="N32" i="2"/>
  <c r="F32" i="2"/>
  <c r="H32" i="2" s="1"/>
  <c r="N31" i="2"/>
  <c r="M31" i="2"/>
  <c r="H31" i="2"/>
  <c r="F31" i="2"/>
  <c r="G31" i="2" s="1"/>
  <c r="N29" i="2"/>
  <c r="F29" i="2"/>
  <c r="L29" i="2" s="1"/>
  <c r="O27" i="2"/>
  <c r="N27" i="2"/>
  <c r="H27" i="2"/>
  <c r="F27" i="2"/>
  <c r="G27" i="2" s="1"/>
  <c r="N26" i="2"/>
  <c r="H26" i="2"/>
  <c r="O26" i="2" s="1"/>
  <c r="F26" i="2"/>
  <c r="G26" i="2" s="1"/>
  <c r="N25" i="2"/>
  <c r="H25" i="2"/>
  <c r="O25" i="2" s="1"/>
  <c r="G25" i="2"/>
  <c r="F25" i="2"/>
  <c r="N24" i="2"/>
  <c r="F24" i="2"/>
  <c r="H24" i="2" s="1"/>
  <c r="O24" i="2" s="1"/>
  <c r="N23" i="2"/>
  <c r="F23" i="2"/>
  <c r="H23" i="2" s="1"/>
  <c r="O23" i="2" s="1"/>
  <c r="O22" i="2"/>
  <c r="N22" i="2"/>
  <c r="F22" i="2"/>
  <c r="H22" i="2" s="1"/>
  <c r="N20" i="2"/>
  <c r="F20" i="2"/>
  <c r="H20" i="2" s="1"/>
  <c r="O20" i="2" s="1"/>
  <c r="N18" i="2"/>
  <c r="H18" i="2"/>
  <c r="O18" i="2" s="1"/>
  <c r="G18" i="2"/>
  <c r="F18" i="2"/>
  <c r="N17" i="2"/>
  <c r="G17" i="2"/>
  <c r="F17" i="2"/>
  <c r="H17" i="2" s="1"/>
  <c r="O17" i="2" s="1"/>
  <c r="N16" i="2"/>
  <c r="F16" i="2"/>
  <c r="N14" i="2"/>
  <c r="F14" i="2"/>
  <c r="H14" i="2" s="1"/>
  <c r="O14" i="2" s="1"/>
  <c r="N13" i="2"/>
  <c r="F13" i="2"/>
  <c r="H13" i="2" s="1"/>
  <c r="O13" i="2" s="1"/>
  <c r="O11" i="2"/>
  <c r="N11" i="2"/>
  <c r="H11" i="2"/>
  <c r="G11" i="2"/>
  <c r="F11" i="2"/>
  <c r="N10" i="2"/>
  <c r="H10" i="2"/>
  <c r="O10" i="2" s="1"/>
  <c r="G10" i="2"/>
  <c r="F10" i="2"/>
  <c r="N8" i="2"/>
  <c r="H8" i="2"/>
  <c r="O8" i="2" s="1"/>
  <c r="G8" i="2"/>
  <c r="F8" i="2"/>
  <c r="N6" i="2"/>
  <c r="F6" i="2"/>
  <c r="H6" i="2" s="1"/>
  <c r="O6" i="2" s="1"/>
  <c r="N4" i="2"/>
  <c r="F4" i="2"/>
  <c r="H4" i="2" s="1"/>
  <c r="B80" i="1"/>
  <c r="B77" i="1"/>
  <c r="D74" i="1"/>
  <c r="H73" i="1"/>
  <c r="D73" i="1"/>
  <c r="B79" i="1" s="1"/>
  <c r="D70" i="1"/>
  <c r="D75" i="1" s="1"/>
  <c r="D64" i="1"/>
  <c r="C64" i="1"/>
  <c r="B64" i="1"/>
  <c r="N62" i="1"/>
  <c r="F62" i="1"/>
  <c r="H62" i="1" s="1"/>
  <c r="O62" i="1" s="1"/>
  <c r="N60" i="1"/>
  <c r="M60" i="1"/>
  <c r="O60" i="1" s="1"/>
  <c r="H60" i="1"/>
  <c r="F60" i="1"/>
  <c r="G60" i="1" s="1"/>
  <c r="N59" i="1"/>
  <c r="F59" i="1"/>
  <c r="L59" i="1" s="1"/>
  <c r="N58" i="1"/>
  <c r="F58" i="1"/>
  <c r="L58" i="1" s="1"/>
  <c r="N56" i="1"/>
  <c r="F56" i="1"/>
  <c r="H56" i="1" s="1"/>
  <c r="O56" i="1" s="1"/>
  <c r="O55" i="1"/>
  <c r="N55" i="1"/>
  <c r="H55" i="1"/>
  <c r="F55" i="1"/>
  <c r="G55" i="1" s="1"/>
  <c r="N50" i="1"/>
  <c r="F50" i="1"/>
  <c r="H50" i="1" s="1"/>
  <c r="N49" i="1"/>
  <c r="M49" i="1"/>
  <c r="O49" i="1" s="1"/>
  <c r="H49" i="1"/>
  <c r="F49" i="1"/>
  <c r="G49" i="1" s="1"/>
  <c r="N48" i="1"/>
  <c r="F48" i="1"/>
  <c r="H48" i="1" s="1"/>
  <c r="N47" i="1"/>
  <c r="M47" i="1"/>
  <c r="O47" i="1" s="1"/>
  <c r="H47" i="1"/>
  <c r="F47" i="1"/>
  <c r="G47" i="1" s="1"/>
  <c r="N46" i="1"/>
  <c r="F46" i="1"/>
  <c r="H46" i="1" s="1"/>
  <c r="O46" i="1" s="1"/>
  <c r="N45" i="1"/>
  <c r="H45" i="1"/>
  <c r="O45" i="1" s="1"/>
  <c r="G45" i="1"/>
  <c r="F45" i="1"/>
  <c r="N43" i="1"/>
  <c r="H43" i="1"/>
  <c r="F43" i="1"/>
  <c r="G43" i="1" s="1"/>
  <c r="N42" i="1"/>
  <c r="H42" i="1"/>
  <c r="G42" i="1"/>
  <c r="F42" i="1"/>
  <c r="N41" i="1"/>
  <c r="L41" i="1"/>
  <c r="F41" i="1"/>
  <c r="H41" i="1" s="1"/>
  <c r="N40" i="1"/>
  <c r="M40" i="1"/>
  <c r="H40" i="1"/>
  <c r="G40" i="1"/>
  <c r="F40" i="1"/>
  <c r="N39" i="1"/>
  <c r="F39" i="1"/>
  <c r="L39" i="1" s="1"/>
  <c r="N38" i="1"/>
  <c r="M38" i="1"/>
  <c r="O38" i="1" s="1"/>
  <c r="H38" i="1"/>
  <c r="F38" i="1"/>
  <c r="G38" i="1" s="1"/>
  <c r="N37" i="1"/>
  <c r="F37" i="1"/>
  <c r="H37" i="1" s="1"/>
  <c r="N36" i="1"/>
  <c r="M36" i="1"/>
  <c r="O36" i="1" s="1"/>
  <c r="H36" i="1"/>
  <c r="F36" i="1"/>
  <c r="G36" i="1" s="1"/>
  <c r="N35" i="1"/>
  <c r="F35" i="1"/>
  <c r="H35" i="1" s="1"/>
  <c r="N34" i="1"/>
  <c r="M34" i="1"/>
  <c r="O34" i="1" s="1"/>
  <c r="H34" i="1"/>
  <c r="F34" i="1"/>
  <c r="G34" i="1" s="1"/>
  <c r="N33" i="1"/>
  <c r="F33" i="1"/>
  <c r="H33" i="1" s="1"/>
  <c r="N32" i="1"/>
  <c r="F32" i="1"/>
  <c r="H32" i="1" s="1"/>
  <c r="M32" i="1" s="1"/>
  <c r="N31" i="1"/>
  <c r="F31" i="1"/>
  <c r="H31" i="1" s="1"/>
  <c r="N29" i="1"/>
  <c r="F29" i="1"/>
  <c r="L29" i="1" s="1"/>
  <c r="N27" i="1"/>
  <c r="F27" i="1"/>
  <c r="H27" i="1" s="1"/>
  <c r="O27" i="1" s="1"/>
  <c r="N26" i="1"/>
  <c r="H26" i="1"/>
  <c r="O26" i="1" s="1"/>
  <c r="F26" i="1"/>
  <c r="G26" i="1" s="1"/>
  <c r="N25" i="1"/>
  <c r="H25" i="1"/>
  <c r="O25" i="1" s="1"/>
  <c r="F25" i="1"/>
  <c r="G25" i="1" s="1"/>
  <c r="N24" i="1"/>
  <c r="F24" i="1"/>
  <c r="H24" i="1" s="1"/>
  <c r="O24" i="1" s="1"/>
  <c r="N23" i="1"/>
  <c r="F23" i="1"/>
  <c r="N22" i="1"/>
  <c r="F22" i="1"/>
  <c r="H22" i="1" s="1"/>
  <c r="O22" i="1" s="1"/>
  <c r="N20" i="1"/>
  <c r="F20" i="1"/>
  <c r="H20" i="1" s="1"/>
  <c r="O20" i="1" s="1"/>
  <c r="N18" i="1"/>
  <c r="F18" i="1"/>
  <c r="H18" i="1" s="1"/>
  <c r="O18" i="1" s="1"/>
  <c r="N17" i="1"/>
  <c r="H17" i="1"/>
  <c r="O17" i="1" s="1"/>
  <c r="G17" i="1"/>
  <c r="F17" i="1"/>
  <c r="N16" i="1"/>
  <c r="G16" i="1"/>
  <c r="F16" i="1"/>
  <c r="H16" i="1" s="1"/>
  <c r="O16" i="1" s="1"/>
  <c r="N14" i="1"/>
  <c r="F14" i="1"/>
  <c r="O13" i="1"/>
  <c r="N13" i="1"/>
  <c r="F13" i="1"/>
  <c r="H13" i="1" s="1"/>
  <c r="O11" i="1"/>
  <c r="N11" i="1"/>
  <c r="F11" i="1"/>
  <c r="H11" i="1" s="1"/>
  <c r="N10" i="1"/>
  <c r="H10" i="1"/>
  <c r="O10" i="1" s="1"/>
  <c r="G10" i="1"/>
  <c r="F10" i="1"/>
  <c r="N8" i="1"/>
  <c r="H8" i="1"/>
  <c r="O8" i="1" s="1"/>
  <c r="F8" i="1"/>
  <c r="G8" i="1" s="1"/>
  <c r="N6" i="1"/>
  <c r="H6" i="1"/>
  <c r="O6" i="1" s="1"/>
  <c r="F6" i="1"/>
  <c r="G6" i="1" s="1"/>
  <c r="N4" i="1"/>
  <c r="F4" i="1"/>
  <c r="H4" i="1" s="1"/>
  <c r="O4" i="1" s="1"/>
  <c r="O40" i="4" l="1"/>
  <c r="H21" i="5"/>
  <c r="O21" i="5" s="1"/>
  <c r="G21" i="5"/>
  <c r="H55" i="6"/>
  <c r="O55" i="6" s="1"/>
  <c r="G55" i="6"/>
  <c r="M29" i="3"/>
  <c r="O37" i="4"/>
  <c r="M37" i="4"/>
  <c r="H21" i="6"/>
  <c r="O21" i="6" s="1"/>
  <c r="G21" i="6"/>
  <c r="M43" i="2"/>
  <c r="O43" i="2"/>
  <c r="H10" i="6"/>
  <c r="O10" i="6" s="1"/>
  <c r="G10" i="6"/>
  <c r="M47" i="2"/>
  <c r="O47" i="2" s="1"/>
  <c r="M47" i="3"/>
  <c r="O47" i="3" s="1"/>
  <c r="M41" i="1"/>
  <c r="O41" i="1" s="1"/>
  <c r="O31" i="2"/>
  <c r="O4" i="3"/>
  <c r="M50" i="1"/>
  <c r="O50" i="1" s="1"/>
  <c r="G40" i="4"/>
  <c r="M40" i="4"/>
  <c r="G24" i="1"/>
  <c r="M32" i="2"/>
  <c r="O32" i="2"/>
  <c r="O36" i="2"/>
  <c r="M36" i="2"/>
  <c r="M40" i="2"/>
  <c r="O40" i="2" s="1"/>
  <c r="M31" i="3"/>
  <c r="O31" i="3" s="1"/>
  <c r="O37" i="3"/>
  <c r="M37" i="3"/>
  <c r="G41" i="3"/>
  <c r="M49" i="3"/>
  <c r="O49" i="3" s="1"/>
  <c r="M63" i="3"/>
  <c r="O63" i="3" s="1"/>
  <c r="G63" i="3"/>
  <c r="O44" i="4"/>
  <c r="M33" i="7"/>
  <c r="O33" i="7"/>
  <c r="O36" i="3"/>
  <c r="M36" i="3"/>
  <c r="M48" i="3"/>
  <c r="O48" i="3" s="1"/>
  <c r="M62" i="3"/>
  <c r="O62" i="3" s="1"/>
  <c r="M35" i="1"/>
  <c r="O35" i="1" s="1"/>
  <c r="O42" i="1"/>
  <c r="M42" i="1"/>
  <c r="H16" i="2"/>
  <c r="O16" i="2" s="1"/>
  <c r="G16" i="2"/>
  <c r="O41" i="3"/>
  <c r="O31" i="4"/>
  <c r="M31" i="4"/>
  <c r="M58" i="5"/>
  <c r="G58" i="5"/>
  <c r="M43" i="3"/>
  <c r="O43" i="3" s="1"/>
  <c r="O31" i="1"/>
  <c r="M31" i="1"/>
  <c r="G41" i="2"/>
  <c r="D76" i="2"/>
  <c r="O32" i="3"/>
  <c r="M32" i="3"/>
  <c r="M38" i="3"/>
  <c r="O38" i="3" s="1"/>
  <c r="M50" i="3"/>
  <c r="O50" i="3" s="1"/>
  <c r="B86" i="3"/>
  <c r="G22" i="4"/>
  <c r="H22" i="4"/>
  <c r="O22" i="4" s="1"/>
  <c r="O38" i="4"/>
  <c r="H10" i="8"/>
  <c r="O10" i="8" s="1"/>
  <c r="G10" i="8"/>
  <c r="G23" i="3"/>
  <c r="H23" i="3"/>
  <c r="O23" i="3" s="1"/>
  <c r="G53" i="3"/>
  <c r="H53" i="3"/>
  <c r="M51" i="4"/>
  <c r="O51" i="4" s="1"/>
  <c r="B80" i="2"/>
  <c r="D77" i="2"/>
  <c r="B79" i="2" s="1"/>
  <c r="B84" i="2" s="1"/>
  <c r="M49" i="2"/>
  <c r="O49" i="2" s="1"/>
  <c r="O39" i="3"/>
  <c r="G51" i="7"/>
  <c r="H51" i="7"/>
  <c r="G14" i="1"/>
  <c r="H14" i="1"/>
  <c r="O14" i="1" s="1"/>
  <c r="O40" i="1"/>
  <c r="O42" i="4"/>
  <c r="M42" i="4"/>
  <c r="M33" i="4"/>
  <c r="O33" i="4" s="1"/>
  <c r="H23" i="1"/>
  <c r="O23" i="1" s="1"/>
  <c r="G23" i="1"/>
  <c r="G64" i="3"/>
  <c r="H64" i="3"/>
  <c r="M35" i="4"/>
  <c r="O35" i="4" s="1"/>
  <c r="O32" i="1"/>
  <c r="O48" i="1"/>
  <c r="M48" i="1"/>
  <c r="O4" i="2"/>
  <c r="M33" i="3"/>
  <c r="O33" i="3" s="1"/>
  <c r="H44" i="9"/>
  <c r="G44" i="9"/>
  <c r="M34" i="2"/>
  <c r="O34" i="2"/>
  <c r="O38" i="2"/>
  <c r="M38" i="2"/>
  <c r="G57" i="2"/>
  <c r="H57" i="2"/>
  <c r="O57" i="2" s="1"/>
  <c r="M34" i="3"/>
  <c r="O34" i="3" s="1"/>
  <c r="M39" i="3"/>
  <c r="O4" i="4"/>
  <c r="M28" i="4"/>
  <c r="M39" i="4"/>
  <c r="O39" i="4" s="1"/>
  <c r="M31" i="6"/>
  <c r="O31" i="6" s="1"/>
  <c r="M47" i="7"/>
  <c r="O47" i="7"/>
  <c r="O35" i="3"/>
  <c r="M35" i="3"/>
  <c r="L60" i="2"/>
  <c r="H60" i="2"/>
  <c r="M45" i="4"/>
  <c r="O45" i="4" s="1"/>
  <c r="O33" i="1"/>
  <c r="M33" i="1"/>
  <c r="M37" i="1"/>
  <c r="O37" i="1" s="1"/>
  <c r="O42" i="2"/>
  <c r="O46" i="4"/>
  <c r="G62" i="3"/>
  <c r="M59" i="4"/>
  <c r="G59" i="4"/>
  <c r="O41" i="5"/>
  <c r="O58" i="5"/>
  <c r="H34" i="6"/>
  <c r="G34" i="6"/>
  <c r="L28" i="7"/>
  <c r="H28" i="7"/>
  <c r="G28" i="7"/>
  <c r="H36" i="7"/>
  <c r="G36" i="7"/>
  <c r="O40" i="7"/>
  <c r="M63" i="7"/>
  <c r="O63" i="7"/>
  <c r="H48" i="9"/>
  <c r="O48" i="9" s="1"/>
  <c r="G48" i="9"/>
  <c r="G64" i="9"/>
  <c r="M64" i="9"/>
  <c r="O64" i="9" s="1"/>
  <c r="M65" i="10"/>
  <c r="O65" i="10" s="1"/>
  <c r="G65" i="10"/>
  <c r="O60" i="6"/>
  <c r="M60" i="6"/>
  <c r="G49" i="11"/>
  <c r="H49" i="11"/>
  <c r="O49" i="11" s="1"/>
  <c r="H42" i="14"/>
  <c r="G42" i="14"/>
  <c r="G22" i="1"/>
  <c r="G56" i="1"/>
  <c r="G59" i="1"/>
  <c r="G23" i="2"/>
  <c r="G63" i="2"/>
  <c r="G13" i="3"/>
  <c r="G29" i="3"/>
  <c r="M59" i="3"/>
  <c r="O59" i="3" s="1"/>
  <c r="G11" i="4"/>
  <c r="G28" i="4"/>
  <c r="H32" i="5"/>
  <c r="G32" i="5"/>
  <c r="H36" i="5"/>
  <c r="G36" i="5"/>
  <c r="H11" i="6"/>
  <c r="O11" i="6" s="1"/>
  <c r="G11" i="6"/>
  <c r="L38" i="6"/>
  <c r="M38" i="6" s="1"/>
  <c r="H38" i="6"/>
  <c r="G38" i="6"/>
  <c r="G60" i="6"/>
  <c r="H30" i="7"/>
  <c r="G30" i="7"/>
  <c r="M59" i="7"/>
  <c r="O59" i="7" s="1"/>
  <c r="H57" i="8"/>
  <c r="O57" i="8" s="1"/>
  <c r="M36" i="9"/>
  <c r="O36" i="9" s="1"/>
  <c r="O4" i="13"/>
  <c r="M33" i="13"/>
  <c r="O33" i="13" s="1"/>
  <c r="G36" i="13"/>
  <c r="H64" i="8"/>
  <c r="O64" i="8" s="1"/>
  <c r="G64" i="8"/>
  <c r="O41" i="10"/>
  <c r="M41" i="10"/>
  <c r="M36" i="13"/>
  <c r="O36" i="13" s="1"/>
  <c r="G11" i="1"/>
  <c r="G64" i="1" s="1"/>
  <c r="G27" i="1"/>
  <c r="G31" i="1"/>
  <c r="G33" i="1"/>
  <c r="G35" i="1"/>
  <c r="G37" i="1"/>
  <c r="G39" i="1"/>
  <c r="G48" i="1"/>
  <c r="G50" i="1"/>
  <c r="H59" i="1"/>
  <c r="M59" i="1" s="1"/>
  <c r="G62" i="1"/>
  <c r="G13" i="2"/>
  <c r="G29" i="2"/>
  <c r="G47" i="2"/>
  <c r="G49" i="2"/>
  <c r="G51" i="2"/>
  <c r="G20" i="3"/>
  <c r="H29" i="3"/>
  <c r="G32" i="3"/>
  <c r="G34" i="3"/>
  <c r="G36" i="3"/>
  <c r="G38" i="3"/>
  <c r="G47" i="3"/>
  <c r="G49" i="3"/>
  <c r="G51" i="3"/>
  <c r="G19" i="4"/>
  <c r="H28" i="4"/>
  <c r="D70" i="4" s="1"/>
  <c r="D82" i="4" s="1"/>
  <c r="D83" i="4" s="1"/>
  <c r="G31" i="4"/>
  <c r="G33" i="4"/>
  <c r="G35" i="4"/>
  <c r="G37" i="4"/>
  <c r="H47" i="4"/>
  <c r="G47" i="4"/>
  <c r="M50" i="4"/>
  <c r="O50" i="4" s="1"/>
  <c r="H26" i="5"/>
  <c r="O26" i="5" s="1"/>
  <c r="G26" i="5"/>
  <c r="B83" i="6"/>
  <c r="M51" i="8"/>
  <c r="O51" i="8"/>
  <c r="H26" i="9"/>
  <c r="O26" i="9" s="1"/>
  <c r="G26" i="9"/>
  <c r="O32" i="9"/>
  <c r="G36" i="9"/>
  <c r="M35" i="10"/>
  <c r="O35" i="10" s="1"/>
  <c r="M53" i="10"/>
  <c r="O53" i="10" s="1"/>
  <c r="B85" i="10"/>
  <c r="D82" i="10"/>
  <c r="B84" i="10" s="1"/>
  <c r="G18" i="1"/>
  <c r="H39" i="1"/>
  <c r="M39" i="1" s="1"/>
  <c r="G41" i="1"/>
  <c r="G46" i="1"/>
  <c r="G20" i="2"/>
  <c r="H29" i="2"/>
  <c r="G32" i="2"/>
  <c r="G34" i="2"/>
  <c r="G36" i="2"/>
  <c r="G38" i="2"/>
  <c r="G40" i="2"/>
  <c r="G10" i="3"/>
  <c r="G67" i="3" s="1"/>
  <c r="G26" i="3"/>
  <c r="G8" i="4"/>
  <c r="G63" i="4" s="1"/>
  <c r="G25" i="4"/>
  <c r="G39" i="4"/>
  <c r="G45" i="4"/>
  <c r="H10" i="5"/>
  <c r="O10" i="5" s="1"/>
  <c r="G10" i="5"/>
  <c r="O42" i="5"/>
  <c r="G55" i="5"/>
  <c r="O4" i="6"/>
  <c r="H26" i="6"/>
  <c r="O26" i="6" s="1"/>
  <c r="G26" i="6"/>
  <c r="H32" i="6"/>
  <c r="G32" i="6"/>
  <c r="H61" i="6"/>
  <c r="O61" i="6" s="1"/>
  <c r="G61" i="6"/>
  <c r="H34" i="7"/>
  <c r="G34" i="7"/>
  <c r="H11" i="9"/>
  <c r="O11" i="9" s="1"/>
  <c r="G11" i="9"/>
  <c r="O33" i="9"/>
  <c r="M33" i="9"/>
  <c r="O28" i="10"/>
  <c r="O42" i="15"/>
  <c r="H51" i="5"/>
  <c r="G51" i="5"/>
  <c r="B82" i="4"/>
  <c r="L28" i="5"/>
  <c r="G28" i="5" s="1"/>
  <c r="H28" i="5"/>
  <c r="D71" i="5" s="1"/>
  <c r="D83" i="5" s="1"/>
  <c r="D84" i="5" s="1"/>
  <c r="O40" i="5"/>
  <c r="O35" i="6"/>
  <c r="O42" i="6"/>
  <c r="O45" i="6"/>
  <c r="O37" i="7"/>
  <c r="O41" i="7"/>
  <c r="O44" i="7"/>
  <c r="M44" i="7"/>
  <c r="M46" i="9"/>
  <c r="O46" i="9" s="1"/>
  <c r="H54" i="12"/>
  <c r="O54" i="12" s="1"/>
  <c r="G54" i="12"/>
  <c r="H11" i="5"/>
  <c r="O11" i="5" s="1"/>
  <c r="G11" i="5"/>
  <c r="L28" i="6"/>
  <c r="M28" i="6" s="1"/>
  <c r="H28" i="6"/>
  <c r="H36" i="6"/>
  <c r="G36" i="6"/>
  <c r="L38" i="7"/>
  <c r="H38" i="7"/>
  <c r="G38" i="7"/>
  <c r="M43" i="1"/>
  <c r="O43" i="1" s="1"/>
  <c r="G58" i="1"/>
  <c r="G6" i="2"/>
  <c r="G24" i="2"/>
  <c r="M42" i="2"/>
  <c r="G14" i="3"/>
  <c r="M42" i="3"/>
  <c r="O42" i="3" s="1"/>
  <c r="G58" i="3"/>
  <c r="G65" i="3"/>
  <c r="G13" i="4"/>
  <c r="M41" i="4"/>
  <c r="O41" i="4" s="1"/>
  <c r="G51" i="4"/>
  <c r="M58" i="4"/>
  <c r="O58" i="4" s="1"/>
  <c r="G58" i="4"/>
  <c r="O60" i="5"/>
  <c r="M60" i="5"/>
  <c r="M50" i="6"/>
  <c r="O50" i="6" s="1"/>
  <c r="M30" i="9"/>
  <c r="O30" i="9" s="1"/>
  <c r="M61" i="9"/>
  <c r="O61" i="9"/>
  <c r="H43" i="10"/>
  <c r="O43" i="10" s="1"/>
  <c r="G43" i="10"/>
  <c r="M39" i="12"/>
  <c r="O39" i="12" s="1"/>
  <c r="H10" i="7"/>
  <c r="O10" i="7" s="1"/>
  <c r="G10" i="7"/>
  <c r="H45" i="8"/>
  <c r="G45" i="8"/>
  <c r="G13" i="1"/>
  <c r="G29" i="1"/>
  <c r="H58" i="1"/>
  <c r="M58" i="1" s="1"/>
  <c r="G14" i="2"/>
  <c r="G52" i="3"/>
  <c r="G21" i="4"/>
  <c r="G48" i="4"/>
  <c r="H30" i="5"/>
  <c r="G30" i="5"/>
  <c r="H34" i="5"/>
  <c r="G34" i="5"/>
  <c r="L38" i="5"/>
  <c r="H38" i="5"/>
  <c r="G38" i="5"/>
  <c r="G60" i="5"/>
  <c r="G50" i="6"/>
  <c r="M58" i="6"/>
  <c r="O58" i="6" s="1"/>
  <c r="G58" i="6"/>
  <c r="H11" i="7"/>
  <c r="O11" i="7" s="1"/>
  <c r="G11" i="7"/>
  <c r="O31" i="7"/>
  <c r="L62" i="7"/>
  <c r="M62" i="7" s="1"/>
  <c r="H62" i="7"/>
  <c r="G30" i="9"/>
  <c r="O4" i="11"/>
  <c r="H24" i="13"/>
  <c r="O24" i="13" s="1"/>
  <c r="G24" i="13"/>
  <c r="D76" i="1"/>
  <c r="B78" i="1" s="1"/>
  <c r="B83" i="1" s="1"/>
  <c r="O4" i="8"/>
  <c r="G20" i="1"/>
  <c r="H29" i="1"/>
  <c r="G32" i="1"/>
  <c r="G22" i="2"/>
  <c r="G11" i="3"/>
  <c r="G27" i="3"/>
  <c r="G31" i="3"/>
  <c r="G33" i="3"/>
  <c r="G35" i="3"/>
  <c r="G37" i="3"/>
  <c r="G39" i="3"/>
  <c r="G48" i="3"/>
  <c r="G50" i="3"/>
  <c r="O4" i="5"/>
  <c r="H30" i="6"/>
  <c r="G30" i="6"/>
  <c r="M40" i="6"/>
  <c r="O40" i="6" s="1"/>
  <c r="H26" i="7"/>
  <c r="O26" i="7" s="1"/>
  <c r="G26" i="7"/>
  <c r="H32" i="7"/>
  <c r="G32" i="7"/>
  <c r="O42" i="7"/>
  <c r="O45" i="7"/>
  <c r="O50" i="7"/>
  <c r="M50" i="7"/>
  <c r="M34" i="9"/>
  <c r="O34" i="9"/>
  <c r="H67" i="9"/>
  <c r="O67" i="9" s="1"/>
  <c r="G67" i="9"/>
  <c r="G25" i="14"/>
  <c r="H25" i="14"/>
  <c r="O25" i="14" s="1"/>
  <c r="O59" i="4"/>
  <c r="M50" i="5"/>
  <c r="O50" i="5" s="1"/>
  <c r="H61" i="5"/>
  <c r="O61" i="5" s="1"/>
  <c r="G61" i="5"/>
  <c r="O33" i="6"/>
  <c r="H51" i="6"/>
  <c r="G51" i="6"/>
  <c r="M59" i="6"/>
  <c r="O4" i="7"/>
  <c r="O35" i="7"/>
  <c r="M46" i="7"/>
  <c r="O46" i="7" s="1"/>
  <c r="O42" i="8"/>
  <c r="M42" i="8"/>
  <c r="M39" i="9"/>
  <c r="O39" i="9" s="1"/>
  <c r="H10" i="12"/>
  <c r="O10" i="12" s="1"/>
  <c r="G10" i="12"/>
  <c r="O56" i="13"/>
  <c r="M56" i="13"/>
  <c r="H8" i="8"/>
  <c r="O8" i="8" s="1"/>
  <c r="G8" i="8"/>
  <c r="H30" i="8"/>
  <c r="G30" i="8"/>
  <c r="H34" i="8"/>
  <c r="G34" i="8"/>
  <c r="L38" i="8"/>
  <c r="H38" i="8"/>
  <c r="G38" i="8"/>
  <c r="O41" i="8"/>
  <c r="M41" i="8"/>
  <c r="H42" i="9"/>
  <c r="G42" i="9"/>
  <c r="H13" i="10"/>
  <c r="O13" i="10" s="1"/>
  <c r="G13" i="10"/>
  <c r="G70" i="10" s="1"/>
  <c r="O32" i="10"/>
  <c r="M32" i="10"/>
  <c r="O38" i="10"/>
  <c r="M62" i="10"/>
  <c r="O62" i="10" s="1"/>
  <c r="O55" i="13"/>
  <c r="M55" i="13"/>
  <c r="D75" i="5"/>
  <c r="D75" i="6"/>
  <c r="M31" i="8"/>
  <c r="O31" i="8" s="1"/>
  <c r="O35" i="8"/>
  <c r="M35" i="8"/>
  <c r="H39" i="8"/>
  <c r="G39" i="8"/>
  <c r="H24" i="9"/>
  <c r="O24" i="9" s="1"/>
  <c r="G24" i="9"/>
  <c r="O53" i="9"/>
  <c r="M53" i="9"/>
  <c r="O45" i="10"/>
  <c r="M56" i="10"/>
  <c r="O56" i="10" s="1"/>
  <c r="O28" i="11"/>
  <c r="M28" i="11"/>
  <c r="O4" i="14"/>
  <c r="G17" i="5"/>
  <c r="G40" i="6"/>
  <c r="G17" i="7"/>
  <c r="G40" i="7"/>
  <c r="G44" i="7"/>
  <c r="G46" i="7"/>
  <c r="G48" i="7"/>
  <c r="G59" i="7"/>
  <c r="H65" i="7"/>
  <c r="O65" i="7" s="1"/>
  <c r="B82" i="7"/>
  <c r="B86" i="7" s="1"/>
  <c r="H25" i="8"/>
  <c r="O25" i="8" s="1"/>
  <c r="G25" i="8"/>
  <c r="G31" i="8"/>
  <c r="G35" i="8"/>
  <c r="B86" i="8"/>
  <c r="G10" i="9"/>
  <c r="L40" i="9"/>
  <c r="M40" i="9" s="1"/>
  <c r="H40" i="9"/>
  <c r="M30" i="10"/>
  <c r="O36" i="10"/>
  <c r="M36" i="10"/>
  <c r="M45" i="10"/>
  <c r="G56" i="10"/>
  <c r="G46" i="11"/>
  <c r="H46" i="11"/>
  <c r="O4" i="12"/>
  <c r="O50" i="12"/>
  <c r="M50" i="12"/>
  <c r="M53" i="13"/>
  <c r="O53" i="13" s="1"/>
  <c r="G6" i="5"/>
  <c r="G24" i="5"/>
  <c r="O62" i="8"/>
  <c r="G40" i="9"/>
  <c r="H60" i="9"/>
  <c r="O60" i="9" s="1"/>
  <c r="G60" i="9"/>
  <c r="O33" i="10"/>
  <c r="O42" i="10"/>
  <c r="M64" i="10"/>
  <c r="O64" i="10" s="1"/>
  <c r="B89" i="10"/>
  <c r="O35" i="12"/>
  <c r="G50" i="12"/>
  <c r="M46" i="13"/>
  <c r="O46" i="13" s="1"/>
  <c r="B89" i="14"/>
  <c r="M44" i="5"/>
  <c r="O44" i="5" s="1"/>
  <c r="M46" i="5"/>
  <c r="O46" i="5" s="1"/>
  <c r="M44" i="6"/>
  <c r="O44" i="6" s="1"/>
  <c r="M46" i="6"/>
  <c r="O46" i="6" s="1"/>
  <c r="H26" i="8"/>
  <c r="O26" i="8" s="1"/>
  <c r="G26" i="8"/>
  <c r="H32" i="8"/>
  <c r="G32" i="8"/>
  <c r="H36" i="8"/>
  <c r="G36" i="8"/>
  <c r="O31" i="9"/>
  <c r="M31" i="9"/>
  <c r="O37" i="9"/>
  <c r="M37" i="9"/>
  <c r="O50" i="9"/>
  <c r="O39" i="10"/>
  <c r="O46" i="10"/>
  <c r="M46" i="10"/>
  <c r="H16" i="11"/>
  <c r="O16" i="11" s="1"/>
  <c r="G16" i="11"/>
  <c r="O37" i="11"/>
  <c r="L40" i="11"/>
  <c r="M40" i="11" s="1"/>
  <c r="O40" i="11" s="1"/>
  <c r="G40" i="11"/>
  <c r="M30" i="13"/>
  <c r="O30" i="13" s="1"/>
  <c r="G45" i="14"/>
  <c r="H45" i="14"/>
  <c r="H59" i="6"/>
  <c r="M65" i="9"/>
  <c r="O65" i="9" s="1"/>
  <c r="H17" i="10"/>
  <c r="O17" i="10" s="1"/>
  <c r="G17" i="10"/>
  <c r="O34" i="10"/>
  <c r="M34" i="10"/>
  <c r="H55" i="11"/>
  <c r="G55" i="11"/>
  <c r="O44" i="12"/>
  <c r="M44" i="12"/>
  <c r="M66" i="12"/>
  <c r="O66" i="12" s="1"/>
  <c r="O34" i="14"/>
  <c r="M60" i="4"/>
  <c r="O60" i="4" s="1"/>
  <c r="G19" i="5"/>
  <c r="G31" i="5"/>
  <c r="G33" i="5"/>
  <c r="G35" i="5"/>
  <c r="G37" i="5"/>
  <c r="G49" i="5"/>
  <c r="G57" i="7"/>
  <c r="M33" i="8"/>
  <c r="O33" i="8" s="1"/>
  <c r="O37" i="8"/>
  <c r="M37" i="8"/>
  <c r="H47" i="8"/>
  <c r="G47" i="8"/>
  <c r="M50" i="8"/>
  <c r="O50" i="8" s="1"/>
  <c r="O59" i="8"/>
  <c r="M59" i="8"/>
  <c r="H51" i="9"/>
  <c r="G51" i="9"/>
  <c r="O31" i="10"/>
  <c r="O37" i="10"/>
  <c r="G61" i="10"/>
  <c r="H62" i="11"/>
  <c r="O41" i="12"/>
  <c r="M34" i="14"/>
  <c r="H39" i="14"/>
  <c r="M45" i="15"/>
  <c r="O45" i="15" s="1"/>
  <c r="G8" i="5"/>
  <c r="G25" i="5"/>
  <c r="G8" i="6"/>
  <c r="G25" i="6"/>
  <c r="G39" i="6"/>
  <c r="G45" i="6"/>
  <c r="G47" i="6"/>
  <c r="G8" i="7"/>
  <c r="G25" i="7"/>
  <c r="G39" i="7"/>
  <c r="G45" i="7"/>
  <c r="G47" i="7"/>
  <c r="M61" i="7"/>
  <c r="O61" i="7" s="1"/>
  <c r="D78" i="7"/>
  <c r="H28" i="8"/>
  <c r="G33" i="8"/>
  <c r="G37" i="8"/>
  <c r="O53" i="8"/>
  <c r="O63" i="8"/>
  <c r="G17" i="9"/>
  <c r="G32" i="9"/>
  <c r="M35" i="9"/>
  <c r="O35" i="9" s="1"/>
  <c r="G38" i="9"/>
  <c r="L63" i="9"/>
  <c r="H63" i="9"/>
  <c r="B84" i="9"/>
  <c r="D81" i="9"/>
  <c r="B83" i="9" s="1"/>
  <c r="B88" i="9" s="1"/>
  <c r="G23" i="10"/>
  <c r="M31" i="10"/>
  <c r="M37" i="10"/>
  <c r="O47" i="10"/>
  <c r="H54" i="10"/>
  <c r="O54" i="10" s="1"/>
  <c r="G54" i="10"/>
  <c r="M41" i="12"/>
  <c r="M56" i="12"/>
  <c r="O56" i="12" s="1"/>
  <c r="M64" i="12"/>
  <c r="O64" i="12" s="1"/>
  <c r="H39" i="13"/>
  <c r="G39" i="13"/>
  <c r="H31" i="15"/>
  <c r="G31" i="15"/>
  <c r="G45" i="15"/>
  <c r="O61" i="8"/>
  <c r="H6" i="9"/>
  <c r="O6" i="9" s="1"/>
  <c r="G6" i="9"/>
  <c r="L28" i="9"/>
  <c r="M28" i="9" s="1"/>
  <c r="H28" i="9"/>
  <c r="H38" i="9"/>
  <c r="M55" i="9"/>
  <c r="O55" i="9" s="1"/>
  <c r="O44" i="10"/>
  <c r="M44" i="10"/>
  <c r="M66" i="10"/>
  <c r="O66" i="10" s="1"/>
  <c r="O31" i="11"/>
  <c r="H62" i="13"/>
  <c r="G62" i="13"/>
  <c r="L65" i="14"/>
  <c r="H65" i="14"/>
  <c r="M41" i="15"/>
  <c r="O41" i="15" s="1"/>
  <c r="O8" i="16"/>
  <c r="H19" i="16"/>
  <c r="O19" i="16" s="1"/>
  <c r="G19" i="16"/>
  <c r="G70" i="16" s="1"/>
  <c r="O32" i="11"/>
  <c r="H30" i="12"/>
  <c r="G30" i="12"/>
  <c r="H36" i="12"/>
  <c r="G36" i="12"/>
  <c r="H51" i="12"/>
  <c r="G51" i="12"/>
  <c r="H25" i="13"/>
  <c r="O25" i="13" s="1"/>
  <c r="G25" i="13"/>
  <c r="L40" i="13"/>
  <c r="H40" i="13"/>
  <c r="H47" i="13"/>
  <c r="G47" i="13"/>
  <c r="M51" i="14"/>
  <c r="O51" i="14" s="1"/>
  <c r="H19" i="15"/>
  <c r="O19" i="15" s="1"/>
  <c r="G19" i="15"/>
  <c r="O66" i="16"/>
  <c r="M66" i="16"/>
  <c r="H35" i="11"/>
  <c r="O56" i="11"/>
  <c r="M56" i="11"/>
  <c r="M66" i="11"/>
  <c r="O66" i="11" s="1"/>
  <c r="H11" i="12"/>
  <c r="O11" i="12" s="1"/>
  <c r="G11" i="12"/>
  <c r="G70" i="12" s="1"/>
  <c r="H60" i="12"/>
  <c r="O60" i="12" s="1"/>
  <c r="O50" i="13"/>
  <c r="M32" i="14"/>
  <c r="O32" i="14" s="1"/>
  <c r="O37" i="14"/>
  <c r="O55" i="14"/>
  <c r="M55" i="14"/>
  <c r="L28" i="15"/>
  <c r="H28" i="15"/>
  <c r="H37" i="15"/>
  <c r="G37" i="15"/>
  <c r="M42" i="15"/>
  <c r="G52" i="15"/>
  <c r="H52" i="15"/>
  <c r="O52" i="15" s="1"/>
  <c r="G66" i="15"/>
  <c r="H66" i="15"/>
  <c r="G22" i="16"/>
  <c r="H22" i="16"/>
  <c r="O22" i="16" s="1"/>
  <c r="M56" i="16"/>
  <c r="O56" i="16" s="1"/>
  <c r="O42" i="18"/>
  <c r="G70" i="11"/>
  <c r="H6" i="13"/>
  <c r="O6" i="13" s="1"/>
  <c r="G6" i="13"/>
  <c r="M31" i="13"/>
  <c r="O31" i="13" s="1"/>
  <c r="M37" i="13"/>
  <c r="O37" i="13" s="1"/>
  <c r="L64" i="13"/>
  <c r="M64" i="13" s="1"/>
  <c r="H64" i="13"/>
  <c r="O30" i="14"/>
  <c r="H66" i="14"/>
  <c r="G66" i="14"/>
  <c r="H21" i="15"/>
  <c r="O21" i="15" s="1"/>
  <c r="G21" i="15"/>
  <c r="M39" i="15"/>
  <c r="O39" i="15" s="1"/>
  <c r="O46" i="15"/>
  <c r="H35" i="16"/>
  <c r="G35" i="16"/>
  <c r="G40" i="10"/>
  <c r="G44" i="10"/>
  <c r="G46" i="10"/>
  <c r="G48" i="10"/>
  <c r="M50" i="10"/>
  <c r="O50" i="10" s="1"/>
  <c r="G62" i="10"/>
  <c r="H44" i="11"/>
  <c r="H67" i="12"/>
  <c r="O67" i="12" s="1"/>
  <c r="G17" i="13"/>
  <c r="G26" i="13"/>
  <c r="M44" i="13"/>
  <c r="O44" i="13" s="1"/>
  <c r="H22" i="14"/>
  <c r="O22" i="14" s="1"/>
  <c r="G22" i="14"/>
  <c r="M30" i="14"/>
  <c r="O35" i="14"/>
  <c r="O4" i="15"/>
  <c r="M62" i="15"/>
  <c r="O62" i="15" s="1"/>
  <c r="M53" i="16"/>
  <c r="O53" i="16" s="1"/>
  <c r="H40" i="10"/>
  <c r="M40" i="10" s="1"/>
  <c r="O30" i="11"/>
  <c r="O36" i="11"/>
  <c r="O50" i="11"/>
  <c r="M50" i="11"/>
  <c r="H60" i="11"/>
  <c r="O60" i="11" s="1"/>
  <c r="G60" i="11"/>
  <c r="H67" i="11"/>
  <c r="O67" i="11" s="1"/>
  <c r="G67" i="11"/>
  <c r="H34" i="12"/>
  <c r="G34" i="12"/>
  <c r="H8" i="13"/>
  <c r="O8" i="13" s="1"/>
  <c r="G8" i="13"/>
  <c r="H56" i="14"/>
  <c r="G56" i="14"/>
  <c r="H35" i="15"/>
  <c r="G35" i="15"/>
  <c r="M46" i="15"/>
  <c r="M56" i="15"/>
  <c r="O56" i="15"/>
  <c r="H49" i="16"/>
  <c r="O49" i="16" s="1"/>
  <c r="G49" i="16"/>
  <c r="G8" i="9"/>
  <c r="G25" i="9"/>
  <c r="G39" i="9"/>
  <c r="G45" i="9"/>
  <c r="G47" i="9"/>
  <c r="G61" i="9"/>
  <c r="G15" i="10"/>
  <c r="G55" i="10"/>
  <c r="G60" i="10"/>
  <c r="G67" i="10"/>
  <c r="H33" i="11"/>
  <c r="O47" i="11"/>
  <c r="M64" i="11"/>
  <c r="O64" i="11" s="1"/>
  <c r="O40" i="12"/>
  <c r="G52" i="12"/>
  <c r="H51" i="13"/>
  <c r="H65" i="13"/>
  <c r="G65" i="13"/>
  <c r="H8" i="14"/>
  <c r="O8" i="14" s="1"/>
  <c r="H23" i="14"/>
  <c r="O23" i="14" s="1"/>
  <c r="G23" i="14"/>
  <c r="M46" i="14"/>
  <c r="O46" i="14" s="1"/>
  <c r="M62" i="14"/>
  <c r="O62" i="14" s="1"/>
  <c r="G22" i="15"/>
  <c r="O4" i="18"/>
  <c r="H11" i="18"/>
  <c r="O11" i="18" s="1"/>
  <c r="G11" i="18"/>
  <c r="H34" i="18"/>
  <c r="G34" i="18"/>
  <c r="G40" i="8"/>
  <c r="G44" i="8"/>
  <c r="G22" i="10"/>
  <c r="M42" i="10"/>
  <c r="G53" i="10"/>
  <c r="H13" i="11"/>
  <c r="O13" i="11" s="1"/>
  <c r="G13" i="11"/>
  <c r="M30" i="11"/>
  <c r="M36" i="11"/>
  <c r="M47" i="11"/>
  <c r="O53" i="11"/>
  <c r="H26" i="12"/>
  <c r="O26" i="12" s="1"/>
  <c r="G26" i="12"/>
  <c r="H43" i="12"/>
  <c r="O43" i="12" s="1"/>
  <c r="M46" i="12"/>
  <c r="O46" i="12" s="1"/>
  <c r="O55" i="12"/>
  <c r="H68" i="12"/>
  <c r="O68" i="12" s="1"/>
  <c r="D82" i="12"/>
  <c r="B84" i="12" s="1"/>
  <c r="B89" i="12" s="1"/>
  <c r="L28" i="13"/>
  <c r="M28" i="13" s="1"/>
  <c r="O28" i="13" s="1"/>
  <c r="G32" i="13"/>
  <c r="M35" i="13"/>
  <c r="O35" i="13" s="1"/>
  <c r="G38" i="13"/>
  <c r="H45" i="13"/>
  <c r="G45" i="13"/>
  <c r="L65" i="13"/>
  <c r="O38" i="14"/>
  <c r="H53" i="14"/>
  <c r="G53" i="14"/>
  <c r="G67" i="14"/>
  <c r="M47" i="15"/>
  <c r="O47" i="15" s="1"/>
  <c r="M55" i="18"/>
  <c r="O55" i="18" s="1"/>
  <c r="G6" i="8"/>
  <c r="G24" i="8"/>
  <c r="H40" i="8"/>
  <c r="M40" i="8" s="1"/>
  <c r="G42" i="8"/>
  <c r="O39" i="11"/>
  <c r="H54" i="11"/>
  <c r="O54" i="11" s="1"/>
  <c r="G54" i="11"/>
  <c r="O31" i="12"/>
  <c r="O37" i="12"/>
  <c r="H38" i="13"/>
  <c r="O41" i="13"/>
  <c r="O31" i="14"/>
  <c r="O41" i="14"/>
  <c r="M41" i="14"/>
  <c r="L64" i="14"/>
  <c r="M64" i="14" s="1"/>
  <c r="G64" i="14"/>
  <c r="H33" i="15"/>
  <c r="G33" i="15"/>
  <c r="M28" i="16"/>
  <c r="H37" i="16"/>
  <c r="G37" i="16"/>
  <c r="B89" i="16"/>
  <c r="O34" i="11"/>
  <c r="O45" i="11"/>
  <c r="B89" i="11"/>
  <c r="H28" i="12"/>
  <c r="M28" i="12" s="1"/>
  <c r="G28" i="12"/>
  <c r="H32" i="12"/>
  <c r="G32" i="12"/>
  <c r="H38" i="12"/>
  <c r="G38" i="12"/>
  <c r="O53" i="12"/>
  <c r="M53" i="12"/>
  <c r="M62" i="12"/>
  <c r="O62" i="12" s="1"/>
  <c r="H42" i="13"/>
  <c r="G42" i="13"/>
  <c r="O28" i="14"/>
  <c r="O36" i="14"/>
  <c r="O44" i="14"/>
  <c r="M47" i="14"/>
  <c r="O47" i="14" s="1"/>
  <c r="O64" i="14"/>
  <c r="H44" i="15"/>
  <c r="G44" i="15"/>
  <c r="O55" i="16"/>
  <c r="O65" i="16"/>
  <c r="O56" i="18"/>
  <c r="M56" i="18"/>
  <c r="M32" i="16"/>
  <c r="O32" i="16" s="1"/>
  <c r="O40" i="18"/>
  <c r="H51" i="18"/>
  <c r="D77" i="18" s="1"/>
  <c r="D89" i="18" s="1"/>
  <c r="D90" i="18" s="1"/>
  <c r="G51" i="18"/>
  <c r="G40" i="12"/>
  <c r="O51" i="15"/>
  <c r="H21" i="16"/>
  <c r="O21" i="16" s="1"/>
  <c r="G21" i="16"/>
  <c r="M36" i="16"/>
  <c r="O36" i="16" s="1"/>
  <c r="H52" i="16"/>
  <c r="O52" i="16" s="1"/>
  <c r="G52" i="16"/>
  <c r="G65" i="18"/>
  <c r="M65" i="18"/>
  <c r="O65" i="18" s="1"/>
  <c r="H64" i="15"/>
  <c r="H33" i="16"/>
  <c r="G33" i="16"/>
  <c r="M42" i="16"/>
  <c r="O42" i="16" s="1"/>
  <c r="O45" i="16"/>
  <c r="H26" i="18"/>
  <c r="O26" i="18" s="1"/>
  <c r="G26" i="18"/>
  <c r="H32" i="18"/>
  <c r="G32" i="18"/>
  <c r="L38" i="18"/>
  <c r="M38" i="18" s="1"/>
  <c r="H38" i="18"/>
  <c r="G38" i="18"/>
  <c r="O46" i="18"/>
  <c r="O66" i="18"/>
  <c r="H65" i="11"/>
  <c r="M30" i="16"/>
  <c r="O30" i="16" s="1"/>
  <c r="L28" i="18"/>
  <c r="M28" i="18" s="1"/>
  <c r="H28" i="18"/>
  <c r="M42" i="11"/>
  <c r="O42" i="11" s="1"/>
  <c r="G41" i="13"/>
  <c r="G43" i="13"/>
  <c r="G61" i="13"/>
  <c r="G68" i="13"/>
  <c r="G13" i="14"/>
  <c r="G54" i="14"/>
  <c r="G10" i="15"/>
  <c r="G40" i="15"/>
  <c r="H50" i="16"/>
  <c r="G50" i="16"/>
  <c r="O44" i="18"/>
  <c r="G56" i="13"/>
  <c r="G66" i="13"/>
  <c r="G17" i="15"/>
  <c r="H40" i="15"/>
  <c r="G42" i="15"/>
  <c r="G47" i="15"/>
  <c r="G61" i="15"/>
  <c r="L65" i="15"/>
  <c r="M65" i="15" s="1"/>
  <c r="O65" i="15" s="1"/>
  <c r="G65" i="15"/>
  <c r="O34" i="16"/>
  <c r="M34" i="16"/>
  <c r="H30" i="18"/>
  <c r="G30" i="18"/>
  <c r="H36" i="18"/>
  <c r="G36" i="18"/>
  <c r="O53" i="18"/>
  <c r="M53" i="18"/>
  <c r="O55" i="15"/>
  <c r="H23" i="16"/>
  <c r="O23" i="16" s="1"/>
  <c r="H31" i="16"/>
  <c r="G31" i="16"/>
  <c r="H10" i="18"/>
  <c r="O10" i="18" s="1"/>
  <c r="G10" i="18"/>
  <c r="O64" i="18"/>
  <c r="M39" i="16"/>
  <c r="O39" i="16" s="1"/>
  <c r="M45" i="16"/>
  <c r="M47" i="16"/>
  <c r="O47" i="16" s="1"/>
  <c r="L40" i="18"/>
  <c r="M40" i="18" s="1"/>
  <c r="M44" i="18"/>
  <c r="M46" i="18"/>
  <c r="O50" i="18"/>
  <c r="M62" i="18"/>
  <c r="O62" i="18" s="1"/>
  <c r="D82" i="15"/>
  <c r="B84" i="15" s="1"/>
  <c r="B89" i="15" s="1"/>
  <c r="G64" i="18"/>
  <c r="M41" i="18"/>
  <c r="O41" i="18" s="1"/>
  <c r="G80" i="10" l="1"/>
  <c r="G80" i="12"/>
  <c r="M32" i="6"/>
  <c r="O32" i="6"/>
  <c r="O44" i="15"/>
  <c r="M44" i="15"/>
  <c r="G67" i="8"/>
  <c r="O65" i="13"/>
  <c r="M34" i="8"/>
  <c r="O34" i="8"/>
  <c r="M30" i="7"/>
  <c r="O30" i="7"/>
  <c r="M30" i="5"/>
  <c r="O30" i="5" s="1"/>
  <c r="M45" i="14"/>
  <c r="O45" i="14" s="1"/>
  <c r="M38" i="7"/>
  <c r="M42" i="14"/>
  <c r="O42" i="14"/>
  <c r="O65" i="14"/>
  <c r="O38" i="9"/>
  <c r="O30" i="10"/>
  <c r="D74" i="8"/>
  <c r="D86" i="8" s="1"/>
  <c r="D87" i="8" s="1"/>
  <c r="M34" i="7"/>
  <c r="O34" i="7" s="1"/>
  <c r="O38" i="6"/>
  <c r="M60" i="2"/>
  <c r="O60" i="2" s="1"/>
  <c r="M53" i="3"/>
  <c r="O53" i="3" s="1"/>
  <c r="M51" i="13"/>
  <c r="O51" i="13" s="1"/>
  <c r="O38" i="7"/>
  <c r="O51" i="12"/>
  <c r="M51" i="12"/>
  <c r="M62" i="11"/>
  <c r="O62" i="11"/>
  <c r="O55" i="11"/>
  <c r="M55" i="11"/>
  <c r="M30" i="8"/>
  <c r="O30" i="8" s="1"/>
  <c r="O59" i="1"/>
  <c r="G74" i="4"/>
  <c r="O38" i="18"/>
  <c r="M32" i="12"/>
  <c r="O32" i="12"/>
  <c r="M37" i="16"/>
  <c r="O37" i="16" s="1"/>
  <c r="G28" i="13"/>
  <c r="G64" i="13"/>
  <c r="M28" i="15"/>
  <c r="G28" i="15"/>
  <c r="M36" i="12"/>
  <c r="O36" i="12" s="1"/>
  <c r="M65" i="14"/>
  <c r="G65" i="14"/>
  <c r="G70" i="14" s="1"/>
  <c r="G28" i="9"/>
  <c r="G69" i="9" s="1"/>
  <c r="M39" i="13"/>
  <c r="O39" i="13"/>
  <c r="D77" i="10"/>
  <c r="D89" i="10" s="1"/>
  <c r="D90" i="10" s="1"/>
  <c r="O40" i="9"/>
  <c r="M32" i="7"/>
  <c r="O32" i="7" s="1"/>
  <c r="M36" i="6"/>
  <c r="O36" i="6" s="1"/>
  <c r="O29" i="2"/>
  <c r="O47" i="4"/>
  <c r="M47" i="4"/>
  <c r="D77" i="13"/>
  <c r="D89" i="13" s="1"/>
  <c r="D90" i="13" s="1"/>
  <c r="G60" i="2"/>
  <c r="M29" i="2"/>
  <c r="M51" i="18"/>
  <c r="O51" i="18" s="1"/>
  <c r="M66" i="14"/>
  <c r="O66" i="14"/>
  <c r="M28" i="5"/>
  <c r="O28" i="16"/>
  <c r="M56" i="14"/>
  <c r="O56" i="14" s="1"/>
  <c r="O64" i="13"/>
  <c r="O28" i="9"/>
  <c r="G63" i="9"/>
  <c r="M63" i="9"/>
  <c r="O63" i="9" s="1"/>
  <c r="M47" i="8"/>
  <c r="O47" i="8"/>
  <c r="M42" i="9"/>
  <c r="O42" i="9" s="1"/>
  <c r="M40" i="15"/>
  <c r="O40" i="15" s="1"/>
  <c r="G28" i="6"/>
  <c r="G64" i="6" s="1"/>
  <c r="M51" i="5"/>
  <c r="O51" i="5" s="1"/>
  <c r="M64" i="3"/>
  <c r="O64" i="3" s="1"/>
  <c r="M51" i="7"/>
  <c r="O51" i="7" s="1"/>
  <c r="M38" i="13"/>
  <c r="O38" i="13" s="1"/>
  <c r="M37" i="15"/>
  <c r="O37" i="15" s="1"/>
  <c r="O28" i="12"/>
  <c r="G40" i="18"/>
  <c r="M44" i="11"/>
  <c r="O44" i="11"/>
  <c r="M35" i="11"/>
  <c r="O35" i="11" s="1"/>
  <c r="M30" i="12"/>
  <c r="O30" i="12" s="1"/>
  <c r="M62" i="13"/>
  <c r="O62" i="13" s="1"/>
  <c r="D77" i="12"/>
  <c r="D89" i="12" s="1"/>
  <c r="D90" i="12" s="1"/>
  <c r="D74" i="7"/>
  <c r="D86" i="7" s="1"/>
  <c r="D87" i="7" s="1"/>
  <c r="O58" i="1"/>
  <c r="O28" i="6"/>
  <c r="O29" i="3"/>
  <c r="M36" i="7"/>
  <c r="O36" i="7"/>
  <c r="M35" i="15"/>
  <c r="O35" i="15" s="1"/>
  <c r="O31" i="15"/>
  <c r="M31" i="15"/>
  <c r="M32" i="18"/>
  <c r="O32" i="18" s="1"/>
  <c r="M35" i="16"/>
  <c r="O35" i="16"/>
  <c r="M47" i="13"/>
  <c r="O47" i="13" s="1"/>
  <c r="M44" i="9"/>
  <c r="O44" i="9" s="1"/>
  <c r="M42" i="13"/>
  <c r="G80" i="13" s="1"/>
  <c r="D77" i="15"/>
  <c r="D89" i="15" s="1"/>
  <c r="D90" i="15" s="1"/>
  <c r="O40" i="13"/>
  <c r="D77" i="11"/>
  <c r="D89" i="11" s="1"/>
  <c r="D90" i="11" s="1"/>
  <c r="O39" i="1"/>
  <c r="M36" i="5"/>
  <c r="O36" i="5"/>
  <c r="M46" i="11"/>
  <c r="O46" i="11"/>
  <c r="G65" i="2"/>
  <c r="M36" i="18"/>
  <c r="O36" i="18"/>
  <c r="O65" i="11"/>
  <c r="M65" i="11"/>
  <c r="M65" i="13"/>
  <c r="M40" i="13"/>
  <c r="M36" i="8"/>
  <c r="O36" i="8"/>
  <c r="O38" i="8"/>
  <c r="M51" i="6"/>
  <c r="O51" i="6"/>
  <c r="M30" i="6"/>
  <c r="O30" i="6" s="1"/>
  <c r="M38" i="5"/>
  <c r="O38" i="5" s="1"/>
  <c r="O28" i="4"/>
  <c r="M28" i="7"/>
  <c r="O28" i="7" s="1"/>
  <c r="D71" i="1"/>
  <c r="D83" i="1" s="1"/>
  <c r="D84" i="1" s="1"/>
  <c r="M53" i="14"/>
  <c r="O53" i="14"/>
  <c r="M50" i="16"/>
  <c r="O50" i="16"/>
  <c r="O40" i="10"/>
  <c r="M31" i="16"/>
  <c r="O31" i="16" s="1"/>
  <c r="M30" i="18"/>
  <c r="G80" i="18" s="1"/>
  <c r="O30" i="18"/>
  <c r="G70" i="15"/>
  <c r="G28" i="18"/>
  <c r="G70" i="18" s="1"/>
  <c r="O40" i="8"/>
  <c r="M34" i="18"/>
  <c r="O34" i="18"/>
  <c r="O34" i="12"/>
  <c r="M34" i="12"/>
  <c r="G40" i="13"/>
  <c r="M39" i="14"/>
  <c r="O51" i="9"/>
  <c r="M51" i="9"/>
  <c r="M28" i="8"/>
  <c r="O28" i="8" s="1"/>
  <c r="G64" i="5"/>
  <c r="D77" i="14"/>
  <c r="D89" i="14" s="1"/>
  <c r="D90" i="14" s="1"/>
  <c r="M39" i="8"/>
  <c r="O39" i="8" s="1"/>
  <c r="M38" i="8"/>
  <c r="G62" i="7"/>
  <c r="G67" i="7" s="1"/>
  <c r="O62" i="7"/>
  <c r="M45" i="8"/>
  <c r="O45" i="8" s="1"/>
  <c r="M32" i="5"/>
  <c r="O32" i="5" s="1"/>
  <c r="D72" i="2"/>
  <c r="D84" i="2" s="1"/>
  <c r="D85" i="2" s="1"/>
  <c r="D74" i="3"/>
  <c r="D86" i="3" s="1"/>
  <c r="D87" i="3" s="1"/>
  <c r="M29" i="1"/>
  <c r="G75" i="1" s="1"/>
  <c r="M64" i="15"/>
  <c r="O64" i="15" s="1"/>
  <c r="O28" i="5"/>
  <c r="M33" i="15"/>
  <c r="O33" i="15" s="1"/>
  <c r="M33" i="11"/>
  <c r="O33" i="11" s="1"/>
  <c r="M66" i="15"/>
  <c r="O66" i="15"/>
  <c r="D76" i="9"/>
  <c r="D88" i="9" s="1"/>
  <c r="D89" i="9" s="1"/>
  <c r="M38" i="12"/>
  <c r="O38" i="12" s="1"/>
  <c r="O28" i="18"/>
  <c r="O33" i="16"/>
  <c r="M33" i="16"/>
  <c r="M45" i="13"/>
  <c r="O45" i="13" s="1"/>
  <c r="G70" i="13"/>
  <c r="D77" i="16"/>
  <c r="D89" i="16" s="1"/>
  <c r="D90" i="16" s="1"/>
  <c r="M38" i="9"/>
  <c r="G79" i="9" s="1"/>
  <c r="O59" i="6"/>
  <c r="M32" i="8"/>
  <c r="O32" i="8"/>
  <c r="M34" i="5"/>
  <c r="O34" i="5"/>
  <c r="D71" i="6"/>
  <c r="D83" i="6" s="1"/>
  <c r="D84" i="6" s="1"/>
  <c r="M34" i="6"/>
  <c r="O34" i="6" s="1"/>
  <c r="G80" i="14" l="1"/>
  <c r="G80" i="15"/>
  <c r="O42" i="13"/>
  <c r="G80" i="16"/>
  <c r="G76" i="2"/>
  <c r="O28" i="15"/>
  <c r="O29" i="1"/>
  <c r="G78" i="3"/>
  <c r="G77" i="8"/>
  <c r="G74" i="6"/>
  <c r="G77" i="7"/>
  <c r="G80" i="11"/>
  <c r="O39" i="14"/>
  <c r="G74" i="5"/>
</calcChain>
</file>

<file path=xl/sharedStrings.xml><?xml version="1.0" encoding="utf-8"?>
<sst xmlns="http://schemas.openxmlformats.org/spreadsheetml/2006/main" count="1971" uniqueCount="113">
  <si>
    <t>店铺</t>
  </si>
  <si>
    <t>商品销售额</t>
  </si>
  <si>
    <t>外送费用</t>
  </si>
  <si>
    <t>订单数量</t>
  </si>
  <si>
    <t>手续费</t>
  </si>
  <si>
    <t>营业额</t>
  </si>
  <si>
    <t>应结算</t>
  </si>
  <si>
    <t>毛利润</t>
  </si>
  <si>
    <t>退款</t>
  </si>
  <si>
    <t>优惠券</t>
  </si>
  <si>
    <t>结算日</t>
  </si>
  <si>
    <t>应核销员工餐</t>
  </si>
  <si>
    <t>利润比例</t>
  </si>
  <si>
    <t>m记 快闪福利入口</t>
  </si>
  <si>
    <t>麦当劳宅配（T10~T12）</t>
  </si>
  <si>
    <t>麦当劳宅配(t1~t5)</t>
  </si>
  <si>
    <t>嘉记深井烧鹅（T10~T12)</t>
  </si>
  <si>
    <t>嘉记深井烧鹅（T1~T5)</t>
  </si>
  <si>
    <t>已结算</t>
  </si>
  <si>
    <t>爆正屋寿司店（T1~5）</t>
  </si>
  <si>
    <t xml:space="preserve"> </t>
  </si>
  <si>
    <t>爆正屋寿司店（T10~12）</t>
  </si>
  <si>
    <t>阿福</t>
  </si>
  <si>
    <t>长希韩味</t>
  </si>
  <si>
    <t>老潼关肉夹馍（T10~12）</t>
  </si>
  <si>
    <t>老潼关肉夹馍（T1~5）</t>
  </si>
  <si>
    <t>沙县小吃</t>
  </si>
  <si>
    <t>至尊比萨（T1~5）</t>
  </si>
  <si>
    <t>至尊比萨（T10~12）</t>
  </si>
  <si>
    <t>人间烟火烧烤</t>
  </si>
  <si>
    <t>三全德 北京烤鸭</t>
  </si>
  <si>
    <t>五谷渔粉（T1~5）</t>
  </si>
  <si>
    <t>五谷渔粉(T10~12)</t>
  </si>
  <si>
    <t>首尔韩式炸鸡(T1~5)</t>
  </si>
  <si>
    <t>首尔韩式炸鸡(T10~12)</t>
  </si>
  <si>
    <t>荔园窑鸡</t>
  </si>
  <si>
    <t>花记柳州螺蛳粉</t>
  </si>
  <si>
    <t>【御食家】·盖码饭</t>
  </si>
  <si>
    <t>旋风鸡·手撕鸡专门店</t>
  </si>
  <si>
    <t>花小小新疆炒米粉</t>
  </si>
  <si>
    <t>三叔粥铺（T1~5）</t>
  </si>
  <si>
    <t>三叔粥铺(T10~12)</t>
  </si>
  <si>
    <t>鸭货卤味(T1~5)</t>
  </si>
  <si>
    <t>鸭货卤味(T10~12)</t>
  </si>
  <si>
    <t>珍德粤点</t>
  </si>
  <si>
    <t>老表 街头牛扒</t>
  </si>
  <si>
    <t>壹号猛男的炒饭</t>
  </si>
  <si>
    <t>阿叔猪扒包</t>
  </si>
  <si>
    <t>满口香东北饺子</t>
  </si>
  <si>
    <t>大汉烤肉饭</t>
  </si>
  <si>
    <t>优口福水饺</t>
  </si>
  <si>
    <t>杨小贤 芒果绵绵冰</t>
  </si>
  <si>
    <t>麻辣书生鸡架</t>
  </si>
  <si>
    <t>happy炸鸡</t>
  </si>
  <si>
    <t>何记猪脚饭 捞面</t>
  </si>
  <si>
    <t>林记金牌猪脚饭</t>
  </si>
  <si>
    <t>遇见小面 (T1-5)</t>
  </si>
  <si>
    <t>遇见小面  (T10-12)</t>
  </si>
  <si>
    <t>兰州拉面</t>
  </si>
  <si>
    <t>居肉町·极炙烧肉饭</t>
  </si>
  <si>
    <t>早道·煲仔饭</t>
  </si>
  <si>
    <t>良牛匠星·嫩牛五方</t>
  </si>
  <si>
    <t>饭饭都掂.减脂沙拉.波奇饭.鳗鱼饭</t>
  </si>
  <si>
    <t>饮料分区</t>
  </si>
  <si>
    <t>芝士王茶•轻食减肥餐&amp;饮品(T1~5)</t>
  </si>
  <si>
    <t>芝士王茶•轻食减肥餐&amp;饮品(T10~12)</t>
  </si>
  <si>
    <t>沪上阿姨</t>
  </si>
  <si>
    <t>益禾堂T1~5</t>
  </si>
  <si>
    <t>益禾堂T10~12</t>
  </si>
  <si>
    <t>书亦烧仙草</t>
  </si>
  <si>
    <t>Nanalam咖啡茶饮店</t>
  </si>
  <si>
    <t>润心牛奶甜品（T1~5）</t>
  </si>
  <si>
    <t>润心牛奶甜品（T10~12）</t>
  </si>
  <si>
    <t>费用支出明细</t>
  </si>
  <si>
    <t>收入明细</t>
  </si>
  <si>
    <t>老哥车费</t>
  </si>
  <si>
    <t>运费</t>
  </si>
  <si>
    <t>运费结余</t>
  </si>
  <si>
    <t>换车车费</t>
  </si>
  <si>
    <t>毛利</t>
  </si>
  <si>
    <t>阿叔</t>
  </si>
  <si>
    <t>车手薪水</t>
  </si>
  <si>
    <t>北飘</t>
  </si>
  <si>
    <t>守餐薪水</t>
  </si>
  <si>
    <t>主食订单数</t>
  </si>
  <si>
    <t>自定义费</t>
  </si>
  <si>
    <t>麦当劳工作餐</t>
  </si>
  <si>
    <t>饮料杯数</t>
  </si>
  <si>
    <t>工作餐</t>
  </si>
  <si>
    <t>差额结余</t>
  </si>
  <si>
    <t>后勤费用明细</t>
  </si>
  <si>
    <t>0.5补助额</t>
  </si>
  <si>
    <t>餐补</t>
  </si>
  <si>
    <t>薪水</t>
  </si>
  <si>
    <t>其他费用(优惠券支出)</t>
  </si>
  <si>
    <t>总计</t>
  </si>
  <si>
    <t>结余</t>
  </si>
  <si>
    <t>钟意你 茶记</t>
  </si>
  <si>
    <t>超级芝</t>
  </si>
  <si>
    <t>戒嘴鸡爪</t>
  </si>
  <si>
    <t>擂椒拌饭</t>
  </si>
  <si>
    <t>大卡司</t>
  </si>
  <si>
    <t>润心牛奶甜品</t>
  </si>
  <si>
    <t>乡村农家炭烤鸡鸭鱼</t>
  </si>
  <si>
    <t>芝士王茶•轻食健康减脂餐&amp;饮品(T1~5)</t>
  </si>
  <si>
    <t>芝士王茶•轻食健康减脂餐&amp;饮品(T10~12)</t>
  </si>
  <si>
    <t>本该有咖啡</t>
  </si>
  <si>
    <t>安汤炖品</t>
  </si>
  <si>
    <t>茗日见</t>
  </si>
  <si>
    <t>桥头排骨</t>
  </si>
  <si>
    <t>满意(意面·轻食·小吃)</t>
  </si>
  <si>
    <t>开心锡纸花甲粉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</si>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</sst>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 x14ac:knownFonts="1">
    <font>
      <sz val="12"/>
      <color theme="1"/>
      <name val="宋体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11"/>
      <color rgb="FF9C65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DED7E8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auto="1"/>
      </bottom>
      <diagonal/>
    </border>
    <border>
      <left style="thin">
        <color rgb="FFCAD2E5"/>
      </left>
      <right style="thin">
        <color rgb="FFCAD2E5"/>
      </right>
      <top/>
      <bottom style="thin">
        <color rgb="FFCAD2E5"/>
      </bottom>
      <diagonal/>
    </border>
    <border>
      <left style="thin">
        <color rgb="FFCAD2E5"/>
      </left>
      <right/>
      <top/>
      <bottom style="thin">
        <color rgb="FFCAD2E5"/>
      </bottom>
      <diagonal/>
    </border>
    <border>
      <left style="thin">
        <color rgb="FFCAD2E5"/>
      </left>
      <right/>
      <top style="thin">
        <color rgb="FFCAD2E5"/>
      </top>
      <bottom style="thin">
        <color rgb="FFCAD2E5"/>
      </bottom>
      <diagonal/>
    </border>
    <border>
      <left style="thin">
        <color rgb="FFCAD2E5"/>
      </left>
      <right style="thin">
        <color rgb="FFCAD2E5"/>
      </right>
      <top style="thin">
        <color rgb="FFCAD2E5"/>
      </top>
      <bottom style="thin">
        <color rgb="FFCAD2E5"/>
      </bottom>
      <diagonal/>
    </border>
    <border>
      <left/>
      <right/>
      <top/>
      <bottom style="thin">
        <color rgb="FFCAD2E5"/>
      </bottom>
      <diagonal/>
    </border>
    <border>
      <left/>
      <right style="thin">
        <color rgb="FFCAD2E5"/>
      </right>
      <top/>
      <bottom style="thin">
        <color rgb="FFCAD2E5"/>
      </bottom>
      <diagonal/>
    </border>
    <border>
      <left/>
      <right style="thin">
        <color rgb="FFCAD2E5"/>
      </right>
      <top/>
      <bottom/>
      <diagonal/>
    </border>
    <border>
      <left style="thin">
        <color rgb="FFCAD2E5"/>
      </left>
      <right style="thin">
        <color rgb="FFCAD2E5"/>
      </right>
      <top style="thin">
        <color rgb="FFCAD2E5"/>
      </top>
      <bottom/>
      <diagonal/>
    </border>
    <border>
      <left/>
      <right style="thin">
        <color rgb="FFCAD2E5"/>
      </right>
      <top style="thin">
        <color rgb="FFCAD2E5"/>
      </top>
      <bottom/>
      <diagonal/>
    </border>
    <border>
      <left/>
      <right/>
      <top style="thin">
        <color rgb="FFCAD2E5"/>
      </top>
      <bottom/>
      <diagonal/>
    </border>
    <border>
      <left/>
      <right style="thin">
        <color rgb="FFCAD2E5"/>
      </right>
      <top style="thin">
        <color rgb="FFCAD2E5"/>
      </top>
      <bottom style="thin">
        <color rgb="FFCAD2E5"/>
      </bottom>
      <diagonal/>
    </border>
    <border>
      <left/>
      <right/>
      <top style="thin">
        <color rgb="FFCAD2E5"/>
      </top>
      <bottom style="thin">
        <color rgb="FFCAD2E5"/>
      </bottom>
      <diagonal/>
    </border>
    <border>
      <left style="thin">
        <color rgb="FFCAD2E5"/>
      </left>
      <right/>
      <top/>
      <bottom/>
      <diagonal/>
    </border>
    <border>
      <left style="thin">
        <color rgb="FFCAD2E5"/>
      </left>
      <right style="thin">
        <color rgb="FFCAD2E5"/>
      </right>
      <top/>
      <bottom/>
      <diagonal/>
    </border>
  </borders>
  <cellStyleXfs count="6">
    <xf numFmtId="0" fontId="0" fillId="0" borderId="0">
      <alignment vertical="center"/>
    </xf>
    <xf numFmtId="0" fontId="1" fillId="2" borderId="0">
      <alignment vertical="center"/>
    </xf>
    <xf numFmtId="9" fontId="11" fillId="0" borderId="0">
      <alignment vertical="center"/>
    </xf>
    <xf numFmtId="0" fontId="9" fillId="0" borderId="0">
      <alignment vertical="center"/>
    </xf>
    <xf numFmtId="0" fontId="2" fillId="3" borderId="0">
      <alignment vertical="center"/>
    </xf>
    <xf numFmtId="0" fontId="6" fillId="7" borderId="0">
      <alignment vertical="center"/>
    </xf>
  </cellStyleXfs>
  <cellXfs count="68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>
      <alignment horizontal="center"/>
    </xf>
    <xf numFmtId="0" fontId="2" fillId="3" borderId="0" xfId="4" applyAlignme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4" borderId="2" xfId="0" applyFont="1" applyFill="1" applyBorder="1" applyAlignment="1"/>
    <xf numFmtId="0" fontId="3" fillId="0" borderId="0" xfId="2" applyNumberFormat="1" applyFont="1" applyAlignment="1">
      <alignment vertical="center"/>
    </xf>
    <xf numFmtId="0" fontId="3" fillId="0" borderId="2" xfId="0" applyFont="1" applyBorder="1" applyAlignment="1"/>
    <xf numFmtId="0" fontId="3" fillId="5" borderId="0" xfId="0" applyFont="1" applyFill="1" applyAlignment="1"/>
    <xf numFmtId="0" fontId="3" fillId="5" borderId="0" xfId="0" applyFont="1" applyFill="1" applyAlignment="1">
      <alignment vertical="center"/>
    </xf>
    <xf numFmtId="0" fontId="3" fillId="5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6" borderId="5" xfId="0" applyFont="1" applyFill="1" applyBorder="1" applyAlignment="1"/>
    <xf numFmtId="0" fontId="3" fillId="6" borderId="6" xfId="0" applyFont="1" applyFill="1" applyBorder="1" applyAlignment="1"/>
    <xf numFmtId="0" fontId="3" fillId="6" borderId="7" xfId="0" applyFont="1" applyFill="1" applyBorder="1" applyAlignment="1"/>
    <xf numFmtId="0" fontId="3" fillId="5" borderId="4" xfId="0" applyFont="1" applyFill="1" applyBorder="1" applyAlignment="1"/>
    <xf numFmtId="0" fontId="3" fillId="5" borderId="7" xfId="0" applyFont="1" applyFill="1" applyBorder="1" applyAlignment="1"/>
    <xf numFmtId="0" fontId="3" fillId="5" borderId="7" xfId="0" applyFont="1" applyFill="1" applyBorder="1" applyAlignment="1">
      <alignment vertical="center"/>
    </xf>
    <xf numFmtId="0" fontId="4" fillId="5" borderId="0" xfId="0" applyFont="1" applyFill="1" applyAlignment="1"/>
    <xf numFmtId="0" fontId="3" fillId="5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7" borderId="0" xfId="5" applyFont="1" applyAlignment="1"/>
    <xf numFmtId="0" fontId="6" fillId="7" borderId="0" xfId="5" applyAlignment="1"/>
    <xf numFmtId="0" fontId="3" fillId="6" borderId="6" xfId="0" applyFont="1" applyFill="1" applyBorder="1" applyAlignment="1">
      <alignment vertical="center"/>
    </xf>
    <xf numFmtId="0" fontId="7" fillId="8" borderId="0" xfId="0" applyFont="1" applyFill="1" applyAlignment="1">
      <alignment vertical="center"/>
    </xf>
    <xf numFmtId="0" fontId="3" fillId="4" borderId="0" xfId="0" applyFont="1" applyFill="1" applyAlignment="1"/>
    <xf numFmtId="0" fontId="3" fillId="9" borderId="0" xfId="0" applyFont="1" applyFill="1" applyAlignment="1">
      <alignment vertical="center"/>
    </xf>
    <xf numFmtId="0" fontId="3" fillId="9" borderId="0" xfId="0" applyFont="1" applyFill="1" applyAlignment="1"/>
    <xf numFmtId="0" fontId="3" fillId="6" borderId="3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0" borderId="7" xfId="0" applyFont="1" applyBorder="1" applyAlignment="1"/>
    <xf numFmtId="0" fontId="3" fillId="9" borderId="7" xfId="0" applyFont="1" applyFill="1" applyBorder="1" applyAlignment="1"/>
    <xf numFmtId="0" fontId="3" fillId="9" borderId="7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2" borderId="0" xfId="1" applyAlignment="1"/>
    <xf numFmtId="0" fontId="8" fillId="0" borderId="0" xfId="0" applyFont="1" applyAlignment="1"/>
    <xf numFmtId="0" fontId="6" fillId="7" borderId="0" xfId="5" applyAlignment="1">
      <alignment vertical="center"/>
    </xf>
    <xf numFmtId="0" fontId="9" fillId="0" borderId="0" xfId="3" applyAlignment="1"/>
    <xf numFmtId="0" fontId="2" fillId="3" borderId="0" xfId="4" applyAlignment="1">
      <alignment vertical="center"/>
    </xf>
    <xf numFmtId="0" fontId="3" fillId="6" borderId="10" xfId="0" applyFont="1" applyFill="1" applyBorder="1" applyAlignment="1"/>
    <xf numFmtId="0" fontId="3" fillId="6" borderId="11" xfId="0" applyFont="1" applyFill="1" applyBorder="1" applyAlignment="1"/>
    <xf numFmtId="0" fontId="3" fillId="6" borderId="12" xfId="0" applyFont="1" applyFill="1" applyBorder="1" applyAlignment="1"/>
    <xf numFmtId="0" fontId="3" fillId="6" borderId="13" xfId="0" applyFont="1" applyFill="1" applyBorder="1" applyAlignment="1"/>
    <xf numFmtId="0" fontId="3" fillId="6" borderId="14" xfId="0" applyFont="1" applyFill="1" applyBorder="1" applyAlignment="1"/>
    <xf numFmtId="0" fontId="3" fillId="6" borderId="8" xfId="0" applyFont="1" applyFill="1" applyBorder="1" applyAlignment="1"/>
    <xf numFmtId="0" fontId="3" fillId="6" borderId="13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15" xfId="0" applyFont="1" applyFill="1" applyBorder="1" applyAlignment="1"/>
    <xf numFmtId="0" fontId="3" fillId="6" borderId="16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3" fillId="10" borderId="2" xfId="0" applyFont="1" applyFill="1" applyBorder="1" applyAlignment="1"/>
    <xf numFmtId="0" fontId="3" fillId="10" borderId="0" xfId="0" applyFont="1" applyFill="1" applyAlignment="1"/>
    <xf numFmtId="0" fontId="7" fillId="11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2" fillId="0" borderId="0" xfId="0" applyFont="1" applyAlignment="1"/>
    <xf numFmtId="0" fontId="3" fillId="5" borderId="6" xfId="0" applyFont="1" applyFill="1" applyBorder="1" applyAlignment="1"/>
    <xf numFmtId="0" fontId="0" fillId="5" borderId="0" xfId="0" applyFill="1" applyAlignment="1">
      <alignment vertical="center"/>
    </xf>
    <xf numFmtId="9" fontId="11" fillId="0" borderId="0" xfId="2" applyAlignment="1">
      <alignment vertical="center"/>
    </xf>
    <xf numFmtId="0" fontId="11" fillId="5" borderId="0" xfId="0" applyFont="1" applyFill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6" borderId="11" xfId="0" applyNumberFormat="1" applyFont="1" applyFill="1" applyBorder="1" applyAlignment="1">
      <alignment vertical="center"/>
    </xf>
    <xf numFmtId="176" fontId="3" fillId="6" borderId="13" xfId="0" applyNumberFormat="1" applyFont="1" applyFill="1" applyBorder="1" applyAlignment="1">
      <alignment vertical="center"/>
    </xf>
    <xf numFmtId="176" fontId="3" fillId="6" borderId="8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176" fontId="3" fillId="6" borderId="6" xfId="0" applyNumberFormat="1" applyFont="1" applyFill="1" applyBorder="1" applyAlignment="1">
      <alignment vertical="center"/>
    </xf>
  </cellXfs>
  <cellStyles count="6">
    <cellStyle name="好" xfId="4" builtinId="26"/>
    <cellStyle name="百分比" xfId="2" builtinId="5"/>
    <cellStyle name="差" xfId="1" builtinId="27"/>
    <cellStyle name="适中" xfId="5" builtinId="28"/>
    <cellStyle name="常规" xfId="0" builtinId="0"/>
    <cellStyle name="警告文本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zoomScale="85" zoomScaleNormal="85" workbookViewId="0">
      <selection activeCell="K17" sqref="K17"/>
    </sheetView>
  </sheetViews>
  <sheetFormatPr defaultColWidth="8.375" defaultRowHeight="13.5" x14ac:dyDescent="0.15"/>
  <cols>
    <col min="1" max="1" width="26.625" style="4" customWidth="1"/>
    <col min="2" max="2" width="11.5" style="4" customWidth="1"/>
    <col min="3" max="3" width="10.625" style="4" customWidth="1"/>
    <col min="4" max="6" width="8.375" style="4" customWidth="1"/>
    <col min="7" max="7" width="15.375" style="4" customWidth="1"/>
    <col min="8" max="8" width="9" style="4" customWidth="1"/>
    <col min="9" max="12" width="8.375" style="4" customWidth="1"/>
    <col min="13" max="13" width="9" style="4" customWidth="1"/>
    <col min="14" max="14" width="8.375" style="4" customWidth="1"/>
    <col min="15" max="15" width="8.875" style="4" customWidth="1"/>
    <col min="16" max="47" width="8.375" style="4" customWidth="1"/>
    <col min="48" max="16384" width="8.375" style="4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6234.38</v>
      </c>
      <c r="C2" s="4">
        <v>387</v>
      </c>
      <c r="D2" s="4">
        <v>313</v>
      </c>
      <c r="E2" s="4">
        <v>40.049999999999997</v>
      </c>
      <c r="F2" s="5"/>
      <c r="G2" s="5"/>
      <c r="H2" s="5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5246.48</v>
      </c>
      <c r="C3" s="4">
        <v>268</v>
      </c>
      <c r="D3" s="4">
        <v>203</v>
      </c>
      <c r="E3" s="4">
        <v>33.15</v>
      </c>
      <c r="F3" s="5"/>
      <c r="G3" s="5"/>
      <c r="H3" s="5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4648.12</v>
      </c>
      <c r="C4" s="4">
        <v>230</v>
      </c>
      <c r="D4" s="4">
        <v>147</v>
      </c>
      <c r="E4" s="4">
        <v>29.29</v>
      </c>
      <c r="F4" s="53">
        <f>B3+B4+B2</f>
        <v>16128.98</v>
      </c>
      <c r="G4" s="7">
        <v>13371.85</v>
      </c>
      <c r="H4" s="53">
        <f>F4-G4</f>
        <v>2757.1299999999992</v>
      </c>
      <c r="I4" s="54">
        <v>831.4</v>
      </c>
      <c r="J4" s="54"/>
      <c r="K4" s="5"/>
      <c r="L4" s="5"/>
      <c r="M4" s="5"/>
      <c r="N4" s="5">
        <f>(D3+D4)/20</f>
        <v>17.5</v>
      </c>
      <c r="O4" s="62">
        <f>H4/F4</f>
        <v>0.17094261385406884</v>
      </c>
    </row>
    <row r="5" spans="1:15" x14ac:dyDescent="0.15">
      <c r="A5" s="4" t="s">
        <v>16</v>
      </c>
      <c r="B5" s="4">
        <v>1117.5999999999999</v>
      </c>
      <c r="C5" s="4">
        <v>65</v>
      </c>
      <c r="D5" s="4">
        <v>65</v>
      </c>
      <c r="E5" s="4">
        <v>7.42</v>
      </c>
      <c r="F5" s="5"/>
      <c r="G5" s="5"/>
      <c r="H5" s="5"/>
      <c r="I5" s="8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269.89999999999998</v>
      </c>
      <c r="C6" s="4">
        <v>15</v>
      </c>
      <c r="D6" s="4">
        <v>15</v>
      </c>
      <c r="E6" s="4">
        <v>1.78</v>
      </c>
      <c r="F6" s="8">
        <f>B6+B5</f>
        <v>1387.5</v>
      </c>
      <c r="G6" s="4">
        <f>(F6-I6)*0.85</f>
        <v>1143.5900000000001</v>
      </c>
      <c r="H6" s="4">
        <f>F6*0.15</f>
        <v>208.125</v>
      </c>
      <c r="I6" s="4">
        <v>42.1</v>
      </c>
      <c r="K6" s="5" t="s">
        <v>18</v>
      </c>
      <c r="L6" s="5"/>
      <c r="M6" s="5"/>
      <c r="N6" s="5">
        <f>(C5+C6)/20</f>
        <v>4</v>
      </c>
      <c r="O6" s="62">
        <f>H6/F6</f>
        <v>0.15</v>
      </c>
    </row>
    <row r="7" spans="1:15" x14ac:dyDescent="0.15">
      <c r="A7" s="4" t="s">
        <v>19</v>
      </c>
      <c r="B7" s="4">
        <v>698</v>
      </c>
      <c r="C7" s="4">
        <v>15</v>
      </c>
      <c r="D7" s="4">
        <v>18</v>
      </c>
      <c r="E7" s="4">
        <v>4.28</v>
      </c>
      <c r="F7" s="5"/>
      <c r="G7" s="4" t="s">
        <v>20</v>
      </c>
      <c r="K7" s="5"/>
      <c r="L7" s="5"/>
      <c r="M7" s="5"/>
      <c r="N7" s="5"/>
      <c r="O7" s="62"/>
    </row>
    <row r="8" spans="1:15" x14ac:dyDescent="0.15">
      <c r="A8" s="4" t="s">
        <v>21</v>
      </c>
      <c r="B8" s="4">
        <v>618</v>
      </c>
      <c r="C8" s="4">
        <v>21</v>
      </c>
      <c r="D8" s="4">
        <v>21</v>
      </c>
      <c r="E8" s="4">
        <v>3.84</v>
      </c>
      <c r="F8" s="8">
        <f>B8+B7</f>
        <v>1316</v>
      </c>
      <c r="G8" s="4">
        <f>(F8-I8)*0.85</f>
        <v>1095.6499999999999</v>
      </c>
      <c r="H8" s="4">
        <f>F8*0.15</f>
        <v>197.4</v>
      </c>
      <c r="I8" s="5">
        <v>27</v>
      </c>
      <c r="J8" s="5"/>
      <c r="K8" s="5" t="s">
        <v>18</v>
      </c>
      <c r="L8" s="5"/>
      <c r="M8" s="5"/>
      <c r="N8" s="5">
        <f>(C7+C8)/20</f>
        <v>1.8</v>
      </c>
      <c r="O8" s="62">
        <f>H8/F8</f>
        <v>0.15</v>
      </c>
    </row>
    <row r="9" spans="1:15" x14ac:dyDescent="0.15">
      <c r="A9" s="4" t="s">
        <v>22</v>
      </c>
      <c r="F9" s="5"/>
      <c r="G9" s="4" t="s">
        <v>20</v>
      </c>
      <c r="I9" s="5"/>
      <c r="J9" s="5"/>
      <c r="L9" s="5"/>
      <c r="M9" s="5"/>
      <c r="N9" s="5"/>
      <c r="O9" s="62"/>
    </row>
    <row r="10" spans="1:15" x14ac:dyDescent="0.15"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803</v>
      </c>
      <c r="C11" s="4">
        <v>46</v>
      </c>
      <c r="D11" s="4">
        <v>43</v>
      </c>
      <c r="E11" s="4">
        <v>5.35</v>
      </c>
      <c r="F11" s="8">
        <f>B11</f>
        <v>803</v>
      </c>
      <c r="G11" s="4">
        <f>(F11-I11)*0.85</f>
        <v>643.79</v>
      </c>
      <c r="H11" s="4">
        <f>F11*0.15</f>
        <v>120.44999999999999</v>
      </c>
      <c r="I11" s="5">
        <v>45.6</v>
      </c>
      <c r="J11" s="5"/>
      <c r="K11" s="4" t="s">
        <v>18</v>
      </c>
      <c r="L11" s="5"/>
      <c r="M11" s="5"/>
      <c r="N11" s="5">
        <f>C11/20</f>
        <v>2.2999999999999998</v>
      </c>
      <c r="O11" s="62">
        <f>H11/F11</f>
        <v>0.15</v>
      </c>
    </row>
    <row r="12" spans="1:15" x14ac:dyDescent="0.15">
      <c r="A12" s="4" t="s">
        <v>24</v>
      </c>
      <c r="B12" s="4">
        <v>557.20000000000005</v>
      </c>
      <c r="C12" s="4">
        <v>31</v>
      </c>
      <c r="D12" s="4">
        <v>26</v>
      </c>
      <c r="E12" s="4">
        <v>3.49</v>
      </c>
      <c r="F12" s="5"/>
      <c r="G12" s="4" t="s">
        <v>20</v>
      </c>
      <c r="I12" s="5"/>
      <c r="J12" s="5"/>
      <c r="L12" s="5"/>
      <c r="M12" s="5"/>
      <c r="N12" s="5"/>
      <c r="O12" s="62"/>
    </row>
    <row r="13" spans="1:15" x14ac:dyDescent="0.15">
      <c r="A13" s="4" t="s">
        <v>25</v>
      </c>
      <c r="B13" s="4">
        <v>280.60000000000002</v>
      </c>
      <c r="C13" s="4">
        <v>13</v>
      </c>
      <c r="D13" s="4">
        <v>11</v>
      </c>
      <c r="E13" s="4">
        <v>1.76</v>
      </c>
      <c r="F13" s="8">
        <f>B13+B12</f>
        <v>837.80000000000007</v>
      </c>
      <c r="G13" s="4">
        <f>(F13-I13)*0.85</f>
        <v>617.78000000000009</v>
      </c>
      <c r="H13" s="4">
        <f>F13*0.15</f>
        <v>125.67</v>
      </c>
      <c r="I13" s="5">
        <v>111</v>
      </c>
      <c r="J13" s="5"/>
      <c r="K13" s="5" t="s">
        <v>18</v>
      </c>
      <c r="L13" s="5"/>
      <c r="M13" s="5"/>
      <c r="N13" s="5">
        <f>(C12+C13)/20</f>
        <v>2.2000000000000002</v>
      </c>
      <c r="O13" s="62">
        <f>H13/F13</f>
        <v>0.15</v>
      </c>
    </row>
    <row r="14" spans="1:15" x14ac:dyDescent="0.15">
      <c r="A14" s="4" t="s">
        <v>26</v>
      </c>
      <c r="F14" s="8">
        <f>B14</f>
        <v>0</v>
      </c>
      <c r="G14" s="4">
        <f>(F14-I14)*0.85</f>
        <v>0</v>
      </c>
      <c r="H14" s="4">
        <f>F14*0.15</f>
        <v>0</v>
      </c>
      <c r="I14" s="5"/>
      <c r="J14" s="5"/>
      <c r="K14" s="5"/>
      <c r="L14" s="5"/>
      <c r="M14" s="5"/>
      <c r="N14" s="5">
        <f>(C14)/20</f>
        <v>0</v>
      </c>
      <c r="O14" s="62" t="e">
        <f>H14/F14</f>
        <v>#DIV/0!</v>
      </c>
    </row>
    <row r="15" spans="1:15" x14ac:dyDescent="0.15">
      <c r="A15" s="4" t="s">
        <v>27</v>
      </c>
      <c r="B15" s="4">
        <v>57.7</v>
      </c>
      <c r="C15" s="4">
        <v>3</v>
      </c>
      <c r="D15" s="4">
        <v>2</v>
      </c>
      <c r="E15" s="4">
        <v>0.38</v>
      </c>
      <c r="F15" s="5"/>
      <c r="G15" s="4" t="s">
        <v>20</v>
      </c>
      <c r="K15" s="5"/>
      <c r="L15" s="5"/>
      <c r="M15" s="5"/>
      <c r="N15" s="5"/>
      <c r="O15" s="62"/>
    </row>
    <row r="16" spans="1:15" x14ac:dyDescent="0.15">
      <c r="A16" s="4" t="s">
        <v>28</v>
      </c>
      <c r="B16" s="4">
        <v>412.4</v>
      </c>
      <c r="C16" s="4">
        <v>22</v>
      </c>
      <c r="D16" s="4">
        <v>16</v>
      </c>
      <c r="E16" s="4">
        <v>2.65</v>
      </c>
      <c r="F16" s="8">
        <f>B16+B15</f>
        <v>470.09999999999997</v>
      </c>
      <c r="G16" s="4">
        <f>(F16-I16)*0.85</f>
        <v>362.01499999999999</v>
      </c>
      <c r="H16" s="4">
        <f>F16*0.15</f>
        <v>70.514999999999986</v>
      </c>
      <c r="I16" s="4">
        <v>44.2</v>
      </c>
      <c r="K16" s="5"/>
      <c r="L16" s="5"/>
      <c r="M16" s="5"/>
      <c r="N16" s="5">
        <f>(C15+C16)/20</f>
        <v>1.25</v>
      </c>
      <c r="O16" s="62">
        <f>H16/F16</f>
        <v>0.15</v>
      </c>
    </row>
    <row r="17" spans="1:15" x14ac:dyDescent="0.15">
      <c r="A17" s="4" t="s">
        <v>29</v>
      </c>
      <c r="B17" s="4">
        <v>1533.4</v>
      </c>
      <c r="C17" s="4">
        <v>33</v>
      </c>
      <c r="D17" s="4">
        <v>22</v>
      </c>
      <c r="E17" s="4">
        <v>9.41</v>
      </c>
      <c r="F17" s="8">
        <f>B17</f>
        <v>1533.4</v>
      </c>
      <c r="G17" s="4">
        <f>(F17-I17)*0.85</f>
        <v>1303.3900000000001</v>
      </c>
      <c r="H17" s="4">
        <f>F17*0.15</f>
        <v>230.01000000000002</v>
      </c>
      <c r="K17" s="4" t="s">
        <v>18</v>
      </c>
      <c r="L17" s="5"/>
      <c r="M17" s="5"/>
      <c r="N17" s="5">
        <f>C17/20</f>
        <v>1.65</v>
      </c>
      <c r="O17" s="62">
        <f>H17/F17</f>
        <v>0.15</v>
      </c>
    </row>
    <row r="18" spans="1:15" x14ac:dyDescent="0.15">
      <c r="A18" s="4" t="s">
        <v>30</v>
      </c>
      <c r="B18" s="4">
        <v>2361.1</v>
      </c>
      <c r="C18" s="4">
        <v>69</v>
      </c>
      <c r="D18" s="4">
        <v>68</v>
      </c>
      <c r="E18" s="4">
        <v>14.73</v>
      </c>
      <c r="F18" s="8">
        <f>B18</f>
        <v>2361.1</v>
      </c>
      <c r="G18" s="4">
        <f>(F18-L18)*0.85</f>
        <v>2006.9349999999999</v>
      </c>
      <c r="H18" s="4">
        <f>F18*0.15</f>
        <v>354.16499999999996</v>
      </c>
      <c r="I18" s="5">
        <v>266.10000000000002</v>
      </c>
      <c r="J18" s="5"/>
      <c r="K18" s="4" t="s">
        <v>18</v>
      </c>
      <c r="L18" s="5"/>
      <c r="M18" s="5"/>
      <c r="N18" s="5">
        <f>C18/20</f>
        <v>3.45</v>
      </c>
      <c r="O18" s="62">
        <f>H18/F18</f>
        <v>0.15</v>
      </c>
    </row>
    <row r="19" spans="1:15" x14ac:dyDescent="0.15">
      <c r="A19" s="4" t="s">
        <v>31</v>
      </c>
      <c r="B19" s="4">
        <v>64</v>
      </c>
      <c r="C19" s="4">
        <v>4</v>
      </c>
      <c r="D19" s="4">
        <v>3</v>
      </c>
      <c r="E19" s="4">
        <v>0.43</v>
      </c>
      <c r="F19" s="5"/>
      <c r="G19" s="4" t="s">
        <v>20</v>
      </c>
      <c r="K19" s="5"/>
      <c r="L19" s="5"/>
      <c r="M19" s="5"/>
      <c r="N19" s="5"/>
      <c r="O19" s="62"/>
    </row>
    <row r="20" spans="1:15" x14ac:dyDescent="0.15">
      <c r="A20" s="4" t="s">
        <v>32</v>
      </c>
      <c r="B20" s="4">
        <v>16</v>
      </c>
      <c r="C20" s="4">
        <v>1</v>
      </c>
      <c r="D20" s="4">
        <v>1</v>
      </c>
      <c r="E20" s="4">
        <v>0.11</v>
      </c>
      <c r="F20" s="8">
        <f>B20+B19</f>
        <v>80</v>
      </c>
      <c r="G20" s="4">
        <f>(F20-I20)*0.85</f>
        <v>68</v>
      </c>
      <c r="H20" s="4">
        <f>F20*0.15</f>
        <v>12</v>
      </c>
      <c r="K20" s="5"/>
      <c r="L20" s="5"/>
      <c r="M20" s="5"/>
      <c r="N20" s="5">
        <f>(C19+C20)/20</f>
        <v>0.25</v>
      </c>
      <c r="O20" s="62">
        <f>H20/F20</f>
        <v>0.15</v>
      </c>
    </row>
    <row r="21" spans="1:15" x14ac:dyDescent="0.15">
      <c r="A21" s="4" t="s">
        <v>33</v>
      </c>
      <c r="B21" s="4">
        <v>272</v>
      </c>
      <c r="C21" s="4">
        <v>10</v>
      </c>
      <c r="D21" s="4">
        <v>10</v>
      </c>
      <c r="E21" s="4">
        <v>1.7</v>
      </c>
      <c r="F21" s="5"/>
      <c r="G21" s="4" t="s">
        <v>20</v>
      </c>
      <c r="K21" s="5"/>
      <c r="L21" s="5"/>
      <c r="M21" s="5"/>
      <c r="N21" s="5"/>
      <c r="O21" s="62"/>
    </row>
    <row r="22" spans="1:15" x14ac:dyDescent="0.15">
      <c r="A22" s="4" t="s">
        <v>34</v>
      </c>
      <c r="B22" s="4">
        <v>873.08</v>
      </c>
      <c r="C22" s="4">
        <v>35</v>
      </c>
      <c r="D22" s="4">
        <v>31</v>
      </c>
      <c r="E22" s="4">
        <v>5.48</v>
      </c>
      <c r="F22" s="8">
        <f>B22+B21</f>
        <v>1145.08</v>
      </c>
      <c r="G22" s="4">
        <f t="shared" ref="G22:G27" si="0">(F22-I22)*0.85</f>
        <v>950.5379999999999</v>
      </c>
      <c r="H22" s="4">
        <f t="shared" ref="H22:H27" si="1">F22*0.15</f>
        <v>171.76199999999997</v>
      </c>
      <c r="I22" s="4">
        <v>26.8</v>
      </c>
      <c r="K22" s="5"/>
      <c r="L22" s="5"/>
      <c r="M22" s="5"/>
      <c r="N22" s="5">
        <f>(C21+C22)/20</f>
        <v>2.25</v>
      </c>
      <c r="O22" s="62">
        <f>H22/F22</f>
        <v>0.15</v>
      </c>
    </row>
    <row r="23" spans="1:15" x14ac:dyDescent="0.15">
      <c r="A23" s="4" t="s">
        <v>35</v>
      </c>
      <c r="B23" s="4">
        <v>4903.08</v>
      </c>
      <c r="C23" s="4">
        <v>150</v>
      </c>
      <c r="D23" s="4">
        <v>131</v>
      </c>
      <c r="E23" s="4">
        <v>30.11</v>
      </c>
      <c r="F23" s="8">
        <f>B23</f>
        <v>4903.08</v>
      </c>
      <c r="G23" s="4">
        <f t="shared" si="0"/>
        <v>3922.3164999999999</v>
      </c>
      <c r="H23" s="4">
        <f t="shared" si="1"/>
        <v>735.46199999999999</v>
      </c>
      <c r="I23" s="4">
        <v>288.58999999999997</v>
      </c>
      <c r="K23" s="4" t="s">
        <v>18</v>
      </c>
      <c r="N23" s="5">
        <f>C23/20</f>
        <v>7.5</v>
      </c>
      <c r="O23" s="62">
        <f>(H23+M23)/F23</f>
        <v>0.15</v>
      </c>
    </row>
    <row r="24" spans="1:15" x14ac:dyDescent="0.15">
      <c r="A24" s="4" t="s">
        <v>36</v>
      </c>
      <c r="B24" s="4">
        <v>25.8</v>
      </c>
      <c r="C24" s="4">
        <v>2</v>
      </c>
      <c r="D24" s="4">
        <v>2</v>
      </c>
      <c r="E24" s="4">
        <v>0.16</v>
      </c>
      <c r="F24" s="8">
        <f>B24</f>
        <v>25.8</v>
      </c>
      <c r="G24" s="4">
        <f t="shared" si="0"/>
        <v>21.93</v>
      </c>
      <c r="H24" s="4">
        <f t="shared" si="1"/>
        <v>3.87</v>
      </c>
      <c r="K24" s="5"/>
      <c r="L24" s="5"/>
      <c r="M24" s="5"/>
      <c r="N24" s="5">
        <f>(C24)/20</f>
        <v>0.1</v>
      </c>
      <c r="O24" s="62">
        <f>H24/F24</f>
        <v>0.15</v>
      </c>
    </row>
    <row r="25" spans="1:15" x14ac:dyDescent="0.15">
      <c r="A25" s="4" t="s">
        <v>37</v>
      </c>
      <c r="B25" s="5"/>
      <c r="C25" s="5"/>
      <c r="D25" s="5"/>
      <c r="E25" s="5"/>
      <c r="F25" s="5">
        <f>B25</f>
        <v>0</v>
      </c>
      <c r="G25" s="4">
        <f t="shared" si="0"/>
        <v>0</v>
      </c>
      <c r="H25" s="4">
        <f t="shared" si="1"/>
        <v>0</v>
      </c>
      <c r="I25" s="5"/>
      <c r="J25" s="5"/>
      <c r="K25" s="5"/>
      <c r="M25" s="5"/>
      <c r="N25" s="5">
        <f>(C25)/20</f>
        <v>0</v>
      </c>
      <c r="O25" s="62" t="e">
        <f>(H25+M25)/F25</f>
        <v>#DIV/0!</v>
      </c>
    </row>
    <row r="26" spans="1:15" x14ac:dyDescent="0.15">
      <c r="A26" s="4" t="s">
        <v>38</v>
      </c>
      <c r="F26" s="5">
        <f>B26</f>
        <v>0</v>
      </c>
      <c r="G26" s="4">
        <f t="shared" si="0"/>
        <v>0</v>
      </c>
      <c r="H26" s="4">
        <f t="shared" si="1"/>
        <v>0</v>
      </c>
      <c r="I26" s="5"/>
      <c r="J26" s="5"/>
      <c r="K26" s="5"/>
      <c r="M26" s="5"/>
      <c r="N26" s="5">
        <f>(C26)/20</f>
        <v>0</v>
      </c>
      <c r="O26" s="62" t="e">
        <f>(H26+M26)/F26</f>
        <v>#DIV/0!</v>
      </c>
    </row>
    <row r="27" spans="1:15" x14ac:dyDescent="0.15">
      <c r="A27" s="4" t="s">
        <v>39</v>
      </c>
      <c r="B27" s="4">
        <v>5251.1</v>
      </c>
      <c r="C27" s="4">
        <v>252</v>
      </c>
      <c r="D27" s="4">
        <v>238</v>
      </c>
      <c r="E27" s="4">
        <v>35.9</v>
      </c>
      <c r="F27" s="5">
        <f>B27</f>
        <v>5251.1</v>
      </c>
      <c r="G27" s="4">
        <f t="shared" si="0"/>
        <v>4070.65</v>
      </c>
      <c r="H27" s="4">
        <f t="shared" si="1"/>
        <v>787.66500000000008</v>
      </c>
      <c r="I27" s="5">
        <v>462.1</v>
      </c>
      <c r="J27" s="5"/>
      <c r="K27" s="5" t="s">
        <v>18</v>
      </c>
      <c r="M27" s="5"/>
      <c r="N27" s="5">
        <f>(C27)/20</f>
        <v>12.6</v>
      </c>
      <c r="O27" s="62">
        <f>(H27+M27)/F27</f>
        <v>0.15</v>
      </c>
    </row>
    <row r="28" spans="1:15" x14ac:dyDescent="0.15">
      <c r="A28" s="9" t="s">
        <v>40</v>
      </c>
      <c r="B28" s="9">
        <v>412.53</v>
      </c>
      <c r="C28" s="9">
        <v>35</v>
      </c>
      <c r="D28" s="9">
        <v>21</v>
      </c>
      <c r="E28" s="9">
        <v>2.76</v>
      </c>
      <c r="F28" s="10"/>
      <c r="G28" s="9" t="s">
        <v>20</v>
      </c>
      <c r="H28" s="9"/>
      <c r="I28" s="5"/>
      <c r="J28" s="5"/>
      <c r="L28" s="28"/>
      <c r="M28" s="28"/>
      <c r="N28" s="5"/>
      <c r="O28" s="62"/>
    </row>
    <row r="29" spans="1:15" x14ac:dyDescent="0.15">
      <c r="A29" s="9" t="s">
        <v>41</v>
      </c>
      <c r="B29" s="9">
        <v>2312.48</v>
      </c>
      <c r="C29" s="9">
        <v>180</v>
      </c>
      <c r="D29" s="9">
        <v>135</v>
      </c>
      <c r="E29" s="9">
        <v>15.44</v>
      </c>
      <c r="F29" s="11">
        <f>B29+B28</f>
        <v>2725.01</v>
      </c>
      <c r="G29" s="9">
        <f>(F29-I29)-L29</f>
        <v>1928.4080000000004</v>
      </c>
      <c r="H29" s="9">
        <f>F29*0.15</f>
        <v>408.75150000000002</v>
      </c>
      <c r="I29" s="5">
        <v>251.6</v>
      </c>
      <c r="J29" s="5"/>
      <c r="K29" s="5"/>
      <c r="L29" s="56">
        <f>F29*0.2</f>
        <v>545.00200000000007</v>
      </c>
      <c r="M29" s="28">
        <f>L29-H29</f>
        <v>136.25050000000005</v>
      </c>
      <c r="N29" s="5">
        <f>(C28+C29)/20</f>
        <v>10.75</v>
      </c>
      <c r="O29" s="62">
        <f>(H29+M29)/F29</f>
        <v>0.2</v>
      </c>
    </row>
    <row r="30" spans="1:15" x14ac:dyDescent="0.15">
      <c r="A30" s="9" t="s">
        <v>42</v>
      </c>
      <c r="B30" s="9">
        <v>50.4</v>
      </c>
      <c r="C30" s="9">
        <v>4</v>
      </c>
      <c r="D30" s="9">
        <v>4</v>
      </c>
      <c r="E30" s="9">
        <v>0.34</v>
      </c>
      <c r="F30" s="10"/>
      <c r="G30" s="9"/>
      <c r="H30" s="9"/>
      <c r="K30" s="5"/>
      <c r="L30" s="28"/>
      <c r="M30" s="28"/>
      <c r="N30" s="5"/>
      <c r="O30" s="62"/>
    </row>
    <row r="31" spans="1:15" x14ac:dyDescent="0.15">
      <c r="A31" s="9" t="s">
        <v>43</v>
      </c>
      <c r="B31" s="9">
        <v>111</v>
      </c>
      <c r="C31" s="9">
        <v>9</v>
      </c>
      <c r="D31" s="9">
        <v>6</v>
      </c>
      <c r="E31" s="9">
        <v>0.72</v>
      </c>
      <c r="F31" s="11">
        <f>B31+B30</f>
        <v>161.4</v>
      </c>
      <c r="G31" s="9">
        <f>(F31-I31)-L31</f>
        <v>127</v>
      </c>
      <c r="H31" s="9">
        <f t="shared" ref="H31:H43" si="2">F31*0.15</f>
        <v>24.21</v>
      </c>
      <c r="K31" s="5"/>
      <c r="L31" s="28">
        <v>34.4</v>
      </c>
      <c r="M31" s="28">
        <f t="shared" ref="M31:M43" si="3">L31-H31</f>
        <v>10.189999999999998</v>
      </c>
      <c r="N31" s="5">
        <f>(C30+C31)/20</f>
        <v>0.65</v>
      </c>
      <c r="O31" s="62">
        <f t="shared" ref="O31:O43" si="4">(H31+M31)/F31</f>
        <v>0.21313506815365549</v>
      </c>
    </row>
    <row r="32" spans="1:15" x14ac:dyDescent="0.15">
      <c r="A32" s="9" t="s">
        <v>44</v>
      </c>
      <c r="B32" s="9"/>
      <c r="C32" s="9"/>
      <c r="D32" s="9"/>
      <c r="E32" s="9"/>
      <c r="F32" s="10">
        <f t="shared" ref="F32:F43" si="5">B32</f>
        <v>0</v>
      </c>
      <c r="G32" s="9">
        <f>(F32-I32)-L32</f>
        <v>0</v>
      </c>
      <c r="H32" s="9">
        <f t="shared" si="2"/>
        <v>0</v>
      </c>
      <c r="K32" s="5"/>
      <c r="L32" s="28"/>
      <c r="M32" s="28">
        <f t="shared" si="3"/>
        <v>0</v>
      </c>
      <c r="N32" s="5">
        <f>C32/20</f>
        <v>0</v>
      </c>
      <c r="O32" s="62" t="e">
        <f t="shared" si="4"/>
        <v>#DIV/0!</v>
      </c>
    </row>
    <row r="33" spans="1:15" x14ac:dyDescent="0.15">
      <c r="A33" s="9" t="s">
        <v>45</v>
      </c>
      <c r="B33" s="9">
        <v>2043.8</v>
      </c>
      <c r="C33" s="9">
        <v>71</v>
      </c>
      <c r="D33" s="9">
        <v>68</v>
      </c>
      <c r="E33" s="9">
        <v>12.58</v>
      </c>
      <c r="F33" s="11">
        <f t="shared" si="5"/>
        <v>2043.8</v>
      </c>
      <c r="G33" s="9">
        <f>(F33-I33)-L33</f>
        <v>1438</v>
      </c>
      <c r="H33" s="9">
        <f t="shared" si="2"/>
        <v>306.57</v>
      </c>
      <c r="I33" s="4">
        <v>145</v>
      </c>
      <c r="K33" s="4" t="s">
        <v>18</v>
      </c>
      <c r="L33" s="28">
        <v>460.8</v>
      </c>
      <c r="M33" s="28">
        <f t="shared" si="3"/>
        <v>154.23000000000002</v>
      </c>
      <c r="N33" s="5">
        <f>D33/20</f>
        <v>3.4</v>
      </c>
      <c r="O33" s="62">
        <f t="shared" si="4"/>
        <v>0.22546237400919855</v>
      </c>
    </row>
    <row r="34" spans="1:15" x14ac:dyDescent="0.15">
      <c r="A34" s="9" t="s">
        <v>46</v>
      </c>
      <c r="B34" s="9">
        <v>2021.04</v>
      </c>
      <c r="C34" s="9">
        <v>155</v>
      </c>
      <c r="D34" s="9">
        <v>126</v>
      </c>
      <c r="E34" s="9">
        <v>13.11</v>
      </c>
      <c r="F34" s="11">
        <f t="shared" si="5"/>
        <v>2021.04</v>
      </c>
      <c r="G34" s="9">
        <f>(F34-I34)-L34</f>
        <v>1320.29</v>
      </c>
      <c r="H34" s="9">
        <f t="shared" si="2"/>
        <v>303.15600000000001</v>
      </c>
      <c r="I34" s="4">
        <v>170.96</v>
      </c>
      <c r="K34" s="4" t="s">
        <v>18</v>
      </c>
      <c r="L34" s="29">
        <v>529.79</v>
      </c>
      <c r="M34" s="28">
        <f t="shared" si="3"/>
        <v>226.63399999999996</v>
      </c>
      <c r="N34" s="5">
        <f>(D34)/20</f>
        <v>6.3</v>
      </c>
      <c r="O34" s="62">
        <f t="shared" si="4"/>
        <v>0.26213731544155483</v>
      </c>
    </row>
    <row r="35" spans="1:15" x14ac:dyDescent="0.15">
      <c r="A35" s="9" t="s">
        <v>47</v>
      </c>
      <c r="B35" s="9">
        <v>3750.92</v>
      </c>
      <c r="C35" s="9">
        <v>151</v>
      </c>
      <c r="D35" s="9">
        <v>138</v>
      </c>
      <c r="E35" s="9">
        <v>24.1</v>
      </c>
      <c r="F35" s="11">
        <f t="shared" si="5"/>
        <v>3750.92</v>
      </c>
      <c r="G35" s="9">
        <f>(F35-I35)-L35</f>
        <v>3067.2</v>
      </c>
      <c r="H35" s="9">
        <f t="shared" si="2"/>
        <v>562.63800000000003</v>
      </c>
      <c r="K35" s="4" t="s">
        <v>18</v>
      </c>
      <c r="L35" s="3">
        <v>683.72</v>
      </c>
      <c r="M35" s="28">
        <f t="shared" si="3"/>
        <v>121.08199999999999</v>
      </c>
      <c r="N35" s="5">
        <f>(D35)/20</f>
        <v>6.9</v>
      </c>
      <c r="O35" s="62">
        <f t="shared" si="4"/>
        <v>0.18228061382274216</v>
      </c>
    </row>
    <row r="36" spans="1:15" x14ac:dyDescent="0.15">
      <c r="A36" s="9" t="s">
        <v>48</v>
      </c>
      <c r="B36" s="9">
        <v>117.6</v>
      </c>
      <c r="C36" s="9">
        <v>7</v>
      </c>
      <c r="D36" s="9">
        <v>7</v>
      </c>
      <c r="E36" s="9">
        <v>0.77</v>
      </c>
      <c r="F36" s="10">
        <f t="shared" si="5"/>
        <v>117.6</v>
      </c>
      <c r="G36" s="9">
        <f>F36-L36-I36</f>
        <v>62</v>
      </c>
      <c r="H36" s="9">
        <f t="shared" si="2"/>
        <v>17.639999999999997</v>
      </c>
      <c r="I36" s="4">
        <v>17.8</v>
      </c>
      <c r="L36" s="28">
        <v>37.799999999999997</v>
      </c>
      <c r="M36" s="28">
        <f t="shared" si="3"/>
        <v>20.16</v>
      </c>
      <c r="N36" s="5">
        <f>C36/20</f>
        <v>0.35</v>
      </c>
      <c r="O36" s="62">
        <f t="shared" si="4"/>
        <v>0.3214285714285714</v>
      </c>
    </row>
    <row r="37" spans="1:15" x14ac:dyDescent="0.15">
      <c r="A37" s="10" t="s">
        <v>49</v>
      </c>
      <c r="B37" s="10">
        <v>1330.1</v>
      </c>
      <c r="C37" s="10">
        <v>82</v>
      </c>
      <c r="D37" s="10">
        <v>81</v>
      </c>
      <c r="E37" s="10">
        <v>8.34</v>
      </c>
      <c r="F37" s="10">
        <f t="shared" si="5"/>
        <v>1330.1</v>
      </c>
      <c r="G37" s="9">
        <f>(F37-I37)-L37</f>
        <v>958.62999999999988</v>
      </c>
      <c r="H37" s="9">
        <f t="shared" si="2"/>
        <v>199.51499999999999</v>
      </c>
      <c r="I37" s="5">
        <v>102</v>
      </c>
      <c r="J37" s="5"/>
      <c r="K37" s="4" t="s">
        <v>18</v>
      </c>
      <c r="L37" s="29">
        <v>269.47000000000003</v>
      </c>
      <c r="M37" s="28">
        <f t="shared" si="3"/>
        <v>69.955000000000041</v>
      </c>
      <c r="N37" s="5">
        <f t="shared" ref="N37:N43" si="6">(C37)/20</f>
        <v>4.0999999999999996</v>
      </c>
      <c r="O37" s="62">
        <f t="shared" si="4"/>
        <v>0.20259378994060601</v>
      </c>
    </row>
    <row r="38" spans="1:15" x14ac:dyDescent="0.15">
      <c r="A38" s="10" t="s">
        <v>50</v>
      </c>
      <c r="B38" s="10">
        <v>1235.28</v>
      </c>
      <c r="C38" s="10">
        <v>82</v>
      </c>
      <c r="D38" s="10">
        <v>79</v>
      </c>
      <c r="E38" s="10">
        <v>7.62</v>
      </c>
      <c r="F38" s="10">
        <f t="shared" si="5"/>
        <v>1235.28</v>
      </c>
      <c r="G38" s="9">
        <f>(F38-I38)-L38</f>
        <v>879.24</v>
      </c>
      <c r="H38" s="9">
        <f t="shared" si="2"/>
        <v>185.292</v>
      </c>
      <c r="I38" s="5">
        <v>65.959999999999994</v>
      </c>
      <c r="J38" s="5"/>
      <c r="L38" s="29">
        <v>290.08</v>
      </c>
      <c r="M38" s="28">
        <f t="shared" si="3"/>
        <v>104.78799999999998</v>
      </c>
      <c r="N38" s="5">
        <f t="shared" si="6"/>
        <v>4.0999999999999996</v>
      </c>
      <c r="O38" s="62">
        <f t="shared" si="4"/>
        <v>0.23482935043067157</v>
      </c>
    </row>
    <row r="39" spans="1:15" x14ac:dyDescent="0.15">
      <c r="A39" s="9" t="s">
        <v>51</v>
      </c>
      <c r="B39" s="10">
        <v>489</v>
      </c>
      <c r="C39" s="10">
        <v>28</v>
      </c>
      <c r="D39" s="10">
        <v>25</v>
      </c>
      <c r="E39" s="10">
        <v>3.1</v>
      </c>
      <c r="F39" s="10">
        <f t="shared" si="5"/>
        <v>489</v>
      </c>
      <c r="G39" s="9">
        <f>(F39*0.8)-I39</f>
        <v>391.20000000000005</v>
      </c>
      <c r="H39" s="9">
        <f t="shared" si="2"/>
        <v>73.349999999999994</v>
      </c>
      <c r="I39" s="5"/>
      <c r="J39" s="5"/>
      <c r="L39" s="28">
        <f>F39*0.2</f>
        <v>97.800000000000011</v>
      </c>
      <c r="M39" s="28">
        <f t="shared" si="3"/>
        <v>24.450000000000017</v>
      </c>
      <c r="N39" s="5">
        <f t="shared" si="6"/>
        <v>1.4</v>
      </c>
      <c r="O39" s="62">
        <f t="shared" si="4"/>
        <v>0.2</v>
      </c>
    </row>
    <row r="40" spans="1:15" x14ac:dyDescent="0.15">
      <c r="A40" s="9" t="s">
        <v>52</v>
      </c>
      <c r="B40" s="10">
        <v>1302.2</v>
      </c>
      <c r="C40" s="10">
        <v>69</v>
      </c>
      <c r="D40" s="10">
        <v>61</v>
      </c>
      <c r="E40" s="10">
        <v>8.19</v>
      </c>
      <c r="F40" s="10">
        <f t="shared" si="5"/>
        <v>1302.2</v>
      </c>
      <c r="G40" s="9">
        <f>(F40-I40)-L40</f>
        <v>988.40000000000009</v>
      </c>
      <c r="H40" s="9">
        <f t="shared" si="2"/>
        <v>195.33</v>
      </c>
      <c r="I40" s="5">
        <v>39.6</v>
      </c>
      <c r="J40" s="5"/>
      <c r="K40" s="4" t="s">
        <v>18</v>
      </c>
      <c r="L40" s="29">
        <v>274.2</v>
      </c>
      <c r="M40" s="28">
        <f t="shared" si="3"/>
        <v>78.869999999999976</v>
      </c>
      <c r="N40" s="5">
        <f t="shared" si="6"/>
        <v>3.45</v>
      </c>
      <c r="O40" s="62">
        <f t="shared" si="4"/>
        <v>0.21056673322070341</v>
      </c>
    </row>
    <row r="41" spans="1:15" x14ac:dyDescent="0.15">
      <c r="A41" s="9" t="s">
        <v>53</v>
      </c>
      <c r="B41" s="9">
        <v>564.1</v>
      </c>
      <c r="C41" s="9">
        <v>24</v>
      </c>
      <c r="D41" s="9">
        <v>20</v>
      </c>
      <c r="E41" s="9">
        <v>3.53</v>
      </c>
      <c r="F41" s="10">
        <f t="shared" si="5"/>
        <v>564.1</v>
      </c>
      <c r="G41" s="9">
        <f>(F41-I41)-L41</f>
        <v>439.43389999999999</v>
      </c>
      <c r="H41" s="9">
        <f t="shared" si="2"/>
        <v>84.614999999999995</v>
      </c>
      <c r="I41" s="5"/>
      <c r="J41" s="5"/>
      <c r="K41" s="5" t="s">
        <v>18</v>
      </c>
      <c r="L41" s="29">
        <f>F41*0.221</f>
        <v>124.6661</v>
      </c>
      <c r="M41" s="28">
        <f t="shared" si="3"/>
        <v>40.051100000000005</v>
      </c>
      <c r="N41" s="5">
        <f t="shared" si="6"/>
        <v>1.2</v>
      </c>
      <c r="O41" s="62">
        <f t="shared" si="4"/>
        <v>0.221</v>
      </c>
    </row>
    <row r="42" spans="1:15" x14ac:dyDescent="0.15">
      <c r="A42" s="9" t="s">
        <v>54</v>
      </c>
      <c r="B42" s="9">
        <v>816.3</v>
      </c>
      <c r="C42" s="9">
        <v>47</v>
      </c>
      <c r="D42" s="9">
        <v>47</v>
      </c>
      <c r="E42" s="9">
        <v>5.21</v>
      </c>
      <c r="F42" s="10">
        <f t="shared" si="5"/>
        <v>816.3</v>
      </c>
      <c r="G42" s="9">
        <f>(F42-I42)-L42</f>
        <v>586.29999999999995</v>
      </c>
      <c r="H42" s="9">
        <f t="shared" si="2"/>
        <v>122.44499999999999</v>
      </c>
      <c r="I42" s="4">
        <v>54.7</v>
      </c>
      <c r="L42" s="29">
        <v>175.3</v>
      </c>
      <c r="M42" s="28">
        <f t="shared" si="3"/>
        <v>52.855000000000018</v>
      </c>
      <c r="N42" s="5">
        <f t="shared" si="6"/>
        <v>2.35</v>
      </c>
      <c r="O42" s="62">
        <f t="shared" si="4"/>
        <v>0.21474947935807917</v>
      </c>
    </row>
    <row r="43" spans="1:15" x14ac:dyDescent="0.15">
      <c r="A43" s="9" t="s">
        <v>55</v>
      </c>
      <c r="B43" s="9">
        <v>653.20000000000005</v>
      </c>
      <c r="C43" s="9">
        <v>39</v>
      </c>
      <c r="D43" s="9">
        <v>38</v>
      </c>
      <c r="E43" s="9">
        <v>4.05</v>
      </c>
      <c r="F43" s="10">
        <f t="shared" si="5"/>
        <v>653.20000000000005</v>
      </c>
      <c r="G43" s="9">
        <f>(F43-I43)-L43</f>
        <v>420.60000000000008</v>
      </c>
      <c r="H43" s="9">
        <f t="shared" si="2"/>
        <v>97.98</v>
      </c>
      <c r="I43" s="4">
        <v>68.400000000000006</v>
      </c>
      <c r="K43" s="4" t="s">
        <v>18</v>
      </c>
      <c r="L43" s="29">
        <v>164.2</v>
      </c>
      <c r="M43" s="28">
        <f t="shared" si="3"/>
        <v>66.219999999999985</v>
      </c>
      <c r="N43" s="5">
        <f t="shared" si="6"/>
        <v>1.95</v>
      </c>
      <c r="O43" s="62">
        <f t="shared" si="4"/>
        <v>0.25137783221065518</v>
      </c>
    </row>
    <row r="44" spans="1:15" x14ac:dyDescent="0.15">
      <c r="A44" s="42" t="s">
        <v>56</v>
      </c>
      <c r="B44" s="43"/>
      <c r="C44" s="44"/>
      <c r="D44" s="14"/>
      <c r="E44" s="15"/>
      <c r="F44" s="25"/>
      <c r="G44" s="45" t="s">
        <v>20</v>
      </c>
      <c r="H44" s="46"/>
      <c r="I44" s="15"/>
      <c r="J44" s="15"/>
      <c r="K44" s="48"/>
      <c r="L44" s="48"/>
      <c r="M44" s="49"/>
      <c r="N44" s="49"/>
      <c r="O44" s="63"/>
    </row>
    <row r="45" spans="1:15" x14ac:dyDescent="0.15">
      <c r="A45" s="15" t="s">
        <v>57</v>
      </c>
      <c r="B45" s="43"/>
      <c r="C45" s="44"/>
      <c r="D45" s="12"/>
      <c r="E45" s="47"/>
      <c r="F45" s="12">
        <f>B45+B44</f>
        <v>0</v>
      </c>
      <c r="G45" s="47">
        <f>(F45-I45)*0.85</f>
        <v>0</v>
      </c>
      <c r="H45" s="16">
        <f t="shared" ref="H45:H50" si="7">F45*0.15</f>
        <v>0</v>
      </c>
      <c r="I45" s="12"/>
      <c r="J45" s="50"/>
      <c r="K45" s="51"/>
      <c r="L45" s="52"/>
      <c r="M45" s="25"/>
      <c r="N45" s="25">
        <f>(C44+C45)/20</f>
        <v>0</v>
      </c>
      <c r="O45" s="64" t="e">
        <f>H45/F45</f>
        <v>#DIV/0!</v>
      </c>
    </row>
    <row r="46" spans="1:15" x14ac:dyDescent="0.15">
      <c r="A46" s="12" t="s">
        <v>58</v>
      </c>
      <c r="B46" s="13">
        <v>774.25</v>
      </c>
      <c r="C46" s="12">
        <v>55</v>
      </c>
      <c r="D46" s="14">
        <v>47</v>
      </c>
      <c r="E46" s="15">
        <v>5.17</v>
      </c>
      <c r="F46" s="16">
        <f>B46</f>
        <v>774.25</v>
      </c>
      <c r="G46" s="13">
        <f>(F46-I46)*0.85</f>
        <v>640.22</v>
      </c>
      <c r="H46" s="12">
        <f t="shared" si="7"/>
        <v>116.13749999999999</v>
      </c>
      <c r="I46" s="16">
        <v>21.05</v>
      </c>
      <c r="J46" s="13"/>
      <c r="K46" s="30"/>
      <c r="L46" s="31"/>
      <c r="M46" s="31"/>
      <c r="N46" s="31">
        <f>C46/20</f>
        <v>2.75</v>
      </c>
      <c r="O46" s="65">
        <f>H46/F46</f>
        <v>0.15</v>
      </c>
    </row>
    <row r="47" spans="1:15" x14ac:dyDescent="0.15">
      <c r="A47" s="17" t="s">
        <v>59</v>
      </c>
      <c r="B47" s="18">
        <v>3189.9</v>
      </c>
      <c r="C47" s="18">
        <v>160</v>
      </c>
      <c r="D47" s="18">
        <v>156</v>
      </c>
      <c r="E47" s="18">
        <v>21.11</v>
      </c>
      <c r="F47" s="19">
        <f>B47</f>
        <v>3189.9</v>
      </c>
      <c r="G47" s="18">
        <f>(F47-I47)-L47</f>
        <v>2119.7300000000005</v>
      </c>
      <c r="H47" s="18">
        <f t="shared" si="7"/>
        <v>478.48500000000001</v>
      </c>
      <c r="I47" s="32">
        <v>309.7</v>
      </c>
      <c r="J47" s="32"/>
      <c r="K47" s="32" t="s">
        <v>18</v>
      </c>
      <c r="L47" s="33">
        <v>760.47</v>
      </c>
      <c r="M47" s="34">
        <f>L47-H47</f>
        <v>281.98500000000001</v>
      </c>
      <c r="N47" s="35">
        <f>(C47)/20</f>
        <v>8</v>
      </c>
      <c r="O47" s="62">
        <f>(H47+M47)/F47</f>
        <v>0.23839932286278567</v>
      </c>
    </row>
    <row r="48" spans="1:15" x14ac:dyDescent="0.15">
      <c r="A48" s="9" t="s">
        <v>60</v>
      </c>
      <c r="B48" s="9">
        <v>1090</v>
      </c>
      <c r="C48" s="9">
        <v>70</v>
      </c>
      <c r="D48" s="9">
        <v>70</v>
      </c>
      <c r="E48" s="9">
        <v>6.93</v>
      </c>
      <c r="F48" s="10">
        <f>B48</f>
        <v>1090</v>
      </c>
      <c r="G48" s="18">
        <f>(F48-I48)-L48</f>
        <v>790.10000000000014</v>
      </c>
      <c r="H48" s="18">
        <f t="shared" si="7"/>
        <v>163.5</v>
      </c>
      <c r="I48" s="32">
        <v>31.6</v>
      </c>
      <c r="J48" s="32"/>
      <c r="K48" s="32" t="s">
        <v>18</v>
      </c>
      <c r="L48" s="33">
        <v>268.3</v>
      </c>
      <c r="M48" s="34">
        <f>L48-H48</f>
        <v>104.80000000000001</v>
      </c>
      <c r="N48" s="35">
        <f>(C48)/20</f>
        <v>3.5</v>
      </c>
      <c r="O48" s="62">
        <f>(H48+M48)/F48</f>
        <v>0.2461467889908257</v>
      </c>
    </row>
    <row r="49" spans="1:15" x14ac:dyDescent="0.15">
      <c r="A49" s="9" t="s">
        <v>61</v>
      </c>
      <c r="B49" s="9">
        <v>2556.06</v>
      </c>
      <c r="C49" s="9">
        <v>123</v>
      </c>
      <c r="D49" s="9">
        <v>120</v>
      </c>
      <c r="E49" s="9">
        <v>16.059999999999999</v>
      </c>
      <c r="F49" s="10">
        <f>B49</f>
        <v>2556.06</v>
      </c>
      <c r="G49" s="9">
        <f>(F49-I49)-L49</f>
        <v>1699.88</v>
      </c>
      <c r="H49" s="9">
        <f t="shared" si="7"/>
        <v>383.40899999999999</v>
      </c>
      <c r="I49" s="4">
        <v>254.12</v>
      </c>
      <c r="K49" s="4" t="s">
        <v>18</v>
      </c>
      <c r="L49" s="29">
        <v>602.05999999999995</v>
      </c>
      <c r="M49" s="28">
        <f>L49-H49</f>
        <v>218.65099999999995</v>
      </c>
      <c r="N49" s="36">
        <f>(C49)/20</f>
        <v>6.15</v>
      </c>
      <c r="O49" s="62">
        <f>(H49+M49)/F49</f>
        <v>0.23554220166975734</v>
      </c>
    </row>
    <row r="50" spans="1:15" x14ac:dyDescent="0.15">
      <c r="A50" s="9" t="s">
        <v>62</v>
      </c>
      <c r="B50" s="9">
        <v>626</v>
      </c>
      <c r="C50" s="9">
        <v>32</v>
      </c>
      <c r="D50" s="9">
        <v>28</v>
      </c>
      <c r="E50" s="9">
        <v>3.93</v>
      </c>
      <c r="F50" s="10">
        <f>B50</f>
        <v>626</v>
      </c>
      <c r="G50" s="9">
        <f>(F50-I50)-L50</f>
        <v>484</v>
      </c>
      <c r="H50" s="9">
        <f t="shared" si="7"/>
        <v>93.899999999999991</v>
      </c>
      <c r="I50" s="4">
        <v>22</v>
      </c>
      <c r="K50" s="4" t="s">
        <v>18</v>
      </c>
      <c r="L50" s="29">
        <v>120</v>
      </c>
      <c r="M50" s="28">
        <f>L50-H50</f>
        <v>26.100000000000009</v>
      </c>
      <c r="N50" s="36">
        <f>(C50)/20</f>
        <v>1.6</v>
      </c>
      <c r="O50" s="62">
        <f>(H50+M50)/F50</f>
        <v>0.19169329073482427</v>
      </c>
    </row>
    <row r="51" spans="1:15" x14ac:dyDescent="0.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66"/>
    </row>
    <row r="52" spans="1:15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66"/>
    </row>
    <row r="53" spans="1:15" x14ac:dyDescent="0.15">
      <c r="A53" s="23" t="s">
        <v>63</v>
      </c>
      <c r="B53" s="24"/>
      <c r="C53" s="24"/>
      <c r="D53" s="24"/>
      <c r="E53" s="24"/>
      <c r="F53" s="24"/>
      <c r="G53" s="24"/>
      <c r="H53" s="24"/>
      <c r="K53" s="5"/>
      <c r="L53" s="5"/>
      <c r="M53" s="5"/>
      <c r="N53" s="5"/>
      <c r="O53" s="62"/>
    </row>
    <row r="54" spans="1:15" x14ac:dyDescent="0.15">
      <c r="A54" s="4" t="s">
        <v>64</v>
      </c>
      <c r="B54" s="4">
        <v>511</v>
      </c>
      <c r="C54" s="4">
        <v>24</v>
      </c>
      <c r="D54" s="4">
        <v>24</v>
      </c>
      <c r="E54" s="4">
        <v>3.17</v>
      </c>
      <c r="F54" s="5"/>
      <c r="G54" s="4" t="s">
        <v>20</v>
      </c>
      <c r="I54" s="5"/>
      <c r="J54" s="5"/>
      <c r="K54" s="5"/>
      <c r="L54" s="5"/>
      <c r="M54" s="5"/>
      <c r="N54" s="5"/>
      <c r="O54" s="62"/>
    </row>
    <row r="55" spans="1:15" x14ac:dyDescent="0.15">
      <c r="A55" s="4" t="s">
        <v>65</v>
      </c>
      <c r="B55" s="4">
        <v>1143.8</v>
      </c>
      <c r="C55" s="4">
        <v>60</v>
      </c>
      <c r="D55" s="4">
        <v>51</v>
      </c>
      <c r="E55" s="4">
        <v>7.21</v>
      </c>
      <c r="F55" s="8">
        <f>B55+B54</f>
        <v>1654.8</v>
      </c>
      <c r="G55" s="4">
        <f>(F55-I55)*0.85</f>
        <v>1375.3</v>
      </c>
      <c r="H55" s="4">
        <f>F55*0.15</f>
        <v>248.21999999999997</v>
      </c>
      <c r="I55" s="5">
        <v>36.799999999999997</v>
      </c>
      <c r="J55" s="5"/>
      <c r="K55" s="5" t="s">
        <v>18</v>
      </c>
      <c r="L55" s="5"/>
      <c r="M55" s="5"/>
      <c r="N55" s="5">
        <f>(C54+C55)/20</f>
        <v>4.2</v>
      </c>
      <c r="O55" s="62">
        <f>H55/F55</f>
        <v>0.15</v>
      </c>
    </row>
    <row r="56" spans="1:15" x14ac:dyDescent="0.15">
      <c r="A56" s="15" t="s">
        <v>66</v>
      </c>
      <c r="B56" s="15">
        <v>1874.8</v>
      </c>
      <c r="C56" s="15">
        <v>102</v>
      </c>
      <c r="D56" s="15">
        <v>88</v>
      </c>
      <c r="E56" s="15">
        <v>11.81</v>
      </c>
      <c r="F56" s="25">
        <f>B56</f>
        <v>1874.8</v>
      </c>
      <c r="G56" s="15">
        <f>(F56-I56)*0.825</f>
        <v>1460.7449999999999</v>
      </c>
      <c r="H56" s="15">
        <f>F56*0.175</f>
        <v>328.09</v>
      </c>
      <c r="I56" s="25">
        <v>104.2</v>
      </c>
      <c r="J56" s="25"/>
      <c r="K56" s="25" t="s">
        <v>18</v>
      </c>
      <c r="L56" s="15"/>
      <c r="M56" s="25"/>
      <c r="N56" s="25">
        <f>(C56)/20</f>
        <v>5.0999999999999996</v>
      </c>
      <c r="O56" s="67">
        <f>(H56+M56)/F56</f>
        <v>0.17499999999999999</v>
      </c>
    </row>
    <row r="57" spans="1:15" x14ac:dyDescent="0.15">
      <c r="A57" s="9" t="s">
        <v>67</v>
      </c>
      <c r="B57" s="9">
        <v>174</v>
      </c>
      <c r="C57" s="9">
        <v>15</v>
      </c>
      <c r="D57" s="9">
        <v>13</v>
      </c>
      <c r="E57" s="9">
        <v>1.2</v>
      </c>
      <c r="F57" s="10"/>
      <c r="G57" s="9" t="s">
        <v>20</v>
      </c>
      <c r="H57" s="9"/>
      <c r="I57" s="5"/>
      <c r="J57" s="5"/>
      <c r="K57" s="5"/>
      <c r="L57" s="28"/>
      <c r="M57" s="28"/>
      <c r="N57" s="5"/>
      <c r="O57" s="62"/>
    </row>
    <row r="58" spans="1:15" x14ac:dyDescent="0.15">
      <c r="A58" s="9" t="s">
        <v>68</v>
      </c>
      <c r="B58" s="9">
        <v>519</v>
      </c>
      <c r="C58" s="9">
        <v>47</v>
      </c>
      <c r="D58" s="9">
        <v>43</v>
      </c>
      <c r="E58" s="9">
        <v>3.62</v>
      </c>
      <c r="F58" s="11">
        <f>B58+B57</f>
        <v>693</v>
      </c>
      <c r="G58" s="9">
        <f>F58-L58-I58</f>
        <v>497.67500000000007</v>
      </c>
      <c r="H58" s="9">
        <f>F58*0.15</f>
        <v>103.95</v>
      </c>
      <c r="I58" s="5">
        <v>39.4</v>
      </c>
      <c r="J58" s="5"/>
      <c r="K58" s="5" t="s">
        <v>18</v>
      </c>
      <c r="L58" s="28">
        <f>F58*0.225</f>
        <v>155.92500000000001</v>
      </c>
      <c r="M58" s="28">
        <f>L58-H58</f>
        <v>51.975000000000009</v>
      </c>
      <c r="N58" s="5">
        <f>(C57+C58)/20</f>
        <v>3.1</v>
      </c>
      <c r="O58" s="62">
        <f>(H58+M58)/F58</f>
        <v>0.22500000000000001</v>
      </c>
    </row>
    <row r="59" spans="1:15" x14ac:dyDescent="0.15">
      <c r="A59" s="9" t="s">
        <v>69</v>
      </c>
      <c r="B59" s="9">
        <v>960</v>
      </c>
      <c r="C59" s="9">
        <v>65</v>
      </c>
      <c r="D59" s="9">
        <v>59</v>
      </c>
      <c r="E59" s="9">
        <v>6.11</v>
      </c>
      <c r="F59" s="11">
        <f>B59</f>
        <v>960</v>
      </c>
      <c r="G59" s="9">
        <f>(F59-L59)</f>
        <v>768</v>
      </c>
      <c r="H59" s="9">
        <f>F59*0.15</f>
        <v>144</v>
      </c>
      <c r="I59" s="5">
        <v>80</v>
      </c>
      <c r="J59" s="5"/>
      <c r="K59" s="5"/>
      <c r="L59" s="28">
        <f>F59*0.2</f>
        <v>192</v>
      </c>
      <c r="M59" s="28">
        <f>L59-H59</f>
        <v>48</v>
      </c>
      <c r="N59" s="5">
        <f>(C59)/20</f>
        <v>3.25</v>
      </c>
      <c r="O59" s="62">
        <f>(H59+M59)/F59</f>
        <v>0.2</v>
      </c>
    </row>
    <row r="60" spans="1:15" x14ac:dyDescent="0.15">
      <c r="A60" s="9" t="s">
        <v>70</v>
      </c>
      <c r="B60" s="9">
        <v>84</v>
      </c>
      <c r="C60" s="9">
        <v>4</v>
      </c>
      <c r="D60" s="9">
        <v>4</v>
      </c>
      <c r="E60" s="9">
        <v>0.52</v>
      </c>
      <c r="F60" s="11">
        <f>B60</f>
        <v>84</v>
      </c>
      <c r="G60" s="9">
        <f>(F60-I60)-L60</f>
        <v>67.5</v>
      </c>
      <c r="H60" s="9">
        <f>F60*0.15</f>
        <v>12.6</v>
      </c>
      <c r="I60" s="5"/>
      <c r="J60" s="5"/>
      <c r="K60" s="5"/>
      <c r="L60" s="28">
        <v>16.5</v>
      </c>
      <c r="M60" s="28">
        <f>L60-H60</f>
        <v>3.9000000000000004</v>
      </c>
      <c r="N60" s="5">
        <f>(C60)/20</f>
        <v>0.2</v>
      </c>
      <c r="O60" s="62">
        <f>(H60+M60)/F60</f>
        <v>0.19642857142857142</v>
      </c>
    </row>
    <row r="61" spans="1:15" x14ac:dyDescent="0.15">
      <c r="A61" s="4" t="s">
        <v>71</v>
      </c>
      <c r="F61" s="5"/>
      <c r="G61" s="4" t="s">
        <v>20</v>
      </c>
      <c r="I61" s="5"/>
      <c r="J61" s="5"/>
      <c r="K61" s="5"/>
      <c r="L61" s="5"/>
      <c r="M61" s="5"/>
      <c r="N61" s="5"/>
      <c r="O61" s="62"/>
    </row>
    <row r="62" spans="1:15" x14ac:dyDescent="0.15">
      <c r="A62" s="4" t="s">
        <v>72</v>
      </c>
      <c r="F62" s="8">
        <f>B62+B61</f>
        <v>0</v>
      </c>
      <c r="G62" s="4">
        <f>(F62-I62)*0.85</f>
        <v>0</v>
      </c>
      <c r="H62" s="4">
        <f>F62*0.15</f>
        <v>0</v>
      </c>
      <c r="I62" s="5"/>
      <c r="J62" s="5"/>
      <c r="K62" s="5"/>
      <c r="L62" s="5"/>
      <c r="M62" s="5"/>
      <c r="N62" s="5">
        <f>(C61+C62)/20</f>
        <v>0</v>
      </c>
      <c r="O62" s="62" t="e">
        <f>H62/F62</f>
        <v>#DIV/0!</v>
      </c>
    </row>
    <row r="63" spans="1:15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 ht="28.9" customHeight="1" x14ac:dyDescent="0.15">
      <c r="A64" s="5"/>
      <c r="B64" s="55">
        <f>SUM(B2:B62)</f>
        <v>66955.700000000012</v>
      </c>
      <c r="C64" s="55">
        <f>SUM(C2:C60)</f>
        <v>3412</v>
      </c>
      <c r="D64" s="55">
        <f>SUM(D2:D60)</f>
        <v>2945</v>
      </c>
      <c r="E64" s="5"/>
      <c r="F64" s="5"/>
      <c r="G64" s="55">
        <f>SUM(G6:G62)</f>
        <v>38716.436400000013</v>
      </c>
      <c r="H64" s="5"/>
      <c r="I64" s="5"/>
      <c r="J64" s="5"/>
      <c r="K64" s="5"/>
      <c r="L64" s="5"/>
      <c r="M64" s="5"/>
      <c r="N64" s="5"/>
      <c r="O64" s="5"/>
    </row>
    <row r="65" spans="1:15" x14ac:dyDescent="0.15">
      <c r="A65" s="5"/>
      <c r="B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37" t="s">
        <v>73</v>
      </c>
      <c r="C69" s="37" t="s">
        <v>74</v>
      </c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38" t="s">
        <v>75</v>
      </c>
      <c r="B70" s="4">
        <v>1680</v>
      </c>
      <c r="C70" s="38" t="s">
        <v>76</v>
      </c>
      <c r="D70" s="4">
        <f>SUM(C2:C60)</f>
        <v>3412</v>
      </c>
      <c r="F70" s="38" t="s">
        <v>77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38" t="s">
        <v>78</v>
      </c>
      <c r="B71" s="3">
        <v>0</v>
      </c>
      <c r="C71" s="38" t="s">
        <v>79</v>
      </c>
      <c r="D71" s="4">
        <f>SUM(H4:H62)</f>
        <v>10428.008</v>
      </c>
      <c r="F71" s="5" t="s">
        <v>80</v>
      </c>
      <c r="G71" s="5">
        <v>138</v>
      </c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8" t="s">
        <v>81</v>
      </c>
      <c r="B72" s="4">
        <v>1575</v>
      </c>
      <c r="C72" s="5"/>
      <c r="D72" s="5"/>
      <c r="F72" s="5" t="s">
        <v>82</v>
      </c>
      <c r="G72" s="5">
        <v>0</v>
      </c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83</v>
      </c>
      <c r="B73" s="4">
        <v>525</v>
      </c>
      <c r="C73" s="39" t="s">
        <v>84</v>
      </c>
      <c r="D73" s="39">
        <f>SUM(D2:D55)</f>
        <v>2738</v>
      </c>
      <c r="F73" s="40" t="s">
        <v>85</v>
      </c>
      <c r="G73" s="40">
        <v>1061.2</v>
      </c>
      <c r="H73" s="5">
        <f>G73-G71-G72</f>
        <v>923.2</v>
      </c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86</v>
      </c>
      <c r="B74" s="3">
        <v>0</v>
      </c>
      <c r="C74" s="24" t="s">
        <v>87</v>
      </c>
      <c r="D74" s="24">
        <f>SUM(C56:C60)</f>
        <v>233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88</v>
      </c>
      <c r="C75" s="24" t="s">
        <v>77</v>
      </c>
      <c r="D75" s="24">
        <f>D70-D73-D74</f>
        <v>441</v>
      </c>
      <c r="F75" s="40" t="s">
        <v>89</v>
      </c>
      <c r="G75" s="40">
        <f>SUM(M14:M60)</f>
        <v>1841.1466</v>
      </c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7" t="s">
        <v>90</v>
      </c>
      <c r="B76" s="5"/>
      <c r="C76" s="24" t="s">
        <v>91</v>
      </c>
      <c r="D76" s="24">
        <f>D73*0.5</f>
        <v>1369</v>
      </c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4</v>
      </c>
      <c r="B77" s="4">
        <f>SUM(E2:E67)</f>
        <v>428.16999999999996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92</v>
      </c>
      <c r="B78" s="4">
        <f>D76</f>
        <v>1369</v>
      </c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93</v>
      </c>
      <c r="B79" s="4">
        <f>D73+D74</f>
        <v>2971</v>
      </c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</v>
      </c>
      <c r="B80" s="3">
        <f>SUM(I4:I67)</f>
        <v>3959.7799999999997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94</v>
      </c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" t="s">
        <v>95</v>
      </c>
      <c r="B83" s="41">
        <f>SUM(B70:B82)</f>
        <v>12507.95</v>
      </c>
      <c r="C83" s="41"/>
      <c r="D83" s="41">
        <f>SUM(D70:D71)</f>
        <v>13840.008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" t="s">
        <v>96</v>
      </c>
      <c r="B84" s="41"/>
      <c r="C84" s="41"/>
      <c r="D84" s="41">
        <f>D83-B83</f>
        <v>1332.0579999999991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90"/>
  <sheetViews>
    <sheetView topLeftCell="A13" zoomScale="70" zoomScaleNormal="70" workbookViewId="0">
      <selection activeCell="L42" sqref="L42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5300.4</v>
      </c>
      <c r="C2" s="4">
        <v>202</v>
      </c>
      <c r="D2" s="4">
        <v>183</v>
      </c>
      <c r="E2" s="4">
        <v>33.369999999999997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3290.4</v>
      </c>
      <c r="C3" s="4">
        <v>156</v>
      </c>
      <c r="D3" s="4">
        <v>127</v>
      </c>
      <c r="E3" s="4">
        <v>20.78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3718.4</v>
      </c>
      <c r="C4" s="4">
        <v>164</v>
      </c>
      <c r="D4" s="4">
        <v>137</v>
      </c>
      <c r="E4" s="4">
        <v>23.41</v>
      </c>
      <c r="F4" s="6">
        <f>B3+B4+B2</f>
        <v>12309.2</v>
      </c>
      <c r="G4" s="7">
        <v>10318.299999999999</v>
      </c>
      <c r="H4" s="6">
        <f>F4-G4</f>
        <v>1990.9000000000015</v>
      </c>
      <c r="I4" s="27">
        <v>90.6</v>
      </c>
      <c r="J4" s="27"/>
      <c r="K4" s="5"/>
      <c r="L4" s="5"/>
      <c r="M4" s="5"/>
      <c r="N4" s="5">
        <f>(D3+D4)/20</f>
        <v>13.2</v>
      </c>
      <c r="O4" s="62">
        <f>H4/F4</f>
        <v>0.16174081175056065</v>
      </c>
    </row>
    <row r="5" spans="1:15" x14ac:dyDescent="0.15">
      <c r="A5" s="4" t="s">
        <v>16</v>
      </c>
      <c r="B5" s="4">
        <v>661.5</v>
      </c>
      <c r="C5" s="4">
        <v>38</v>
      </c>
      <c r="D5" s="4">
        <v>36</v>
      </c>
      <c r="E5" s="4">
        <v>4.34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421.9</v>
      </c>
      <c r="C6" s="4">
        <v>25</v>
      </c>
      <c r="D6" s="4">
        <v>24</v>
      </c>
      <c r="E6" s="4">
        <v>2.78</v>
      </c>
      <c r="F6" s="8">
        <f>B6+B5</f>
        <v>1083.4000000000001</v>
      </c>
      <c r="G6" s="4">
        <f>(F6-I6)*0.85</f>
        <v>904.23000000000013</v>
      </c>
      <c r="H6" s="4">
        <f>F6*0.15</f>
        <v>162.51000000000002</v>
      </c>
      <c r="I6" s="4">
        <v>19.600000000000001</v>
      </c>
      <c r="J6" s="4"/>
      <c r="K6" s="5"/>
      <c r="L6" s="5"/>
      <c r="M6" s="5"/>
      <c r="N6" s="5">
        <f>(C5+C6)/20</f>
        <v>3.15</v>
      </c>
      <c r="O6" s="62">
        <f>H6/F6</f>
        <v>0.15</v>
      </c>
    </row>
    <row r="7" spans="1:15" x14ac:dyDescent="0.15">
      <c r="A7" s="4" t="s">
        <v>19</v>
      </c>
      <c r="B7" s="4">
        <v>1343</v>
      </c>
      <c r="C7" s="4">
        <v>28</v>
      </c>
      <c r="D7" s="4">
        <v>34</v>
      </c>
      <c r="E7" s="4">
        <v>8.2200000000000006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826</v>
      </c>
      <c r="C8" s="4">
        <v>25</v>
      </c>
      <c r="D8" s="4">
        <v>25</v>
      </c>
      <c r="E8" s="4">
        <v>5.0999999999999996</v>
      </c>
      <c r="F8" s="8">
        <f>B8+B7</f>
        <v>2169</v>
      </c>
      <c r="G8" s="4">
        <f>(F8-I8)*0.85</f>
        <v>1830.05</v>
      </c>
      <c r="H8" s="4">
        <f>F8*0.15</f>
        <v>325.34999999999997</v>
      </c>
      <c r="I8" s="5">
        <v>16</v>
      </c>
      <c r="J8" s="5"/>
      <c r="K8" s="5"/>
      <c r="L8" s="5"/>
      <c r="M8" s="5"/>
      <c r="N8" s="5">
        <f>(C7+C8)/20</f>
        <v>2.65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932</v>
      </c>
      <c r="C11" s="4">
        <v>50</v>
      </c>
      <c r="D11" s="4">
        <v>44</v>
      </c>
      <c r="E11" s="4">
        <v>6.12</v>
      </c>
      <c r="F11" s="8">
        <f>B11</f>
        <v>932</v>
      </c>
      <c r="G11" s="4">
        <f>(F11-I11)*0.85</f>
        <v>792.19999999999993</v>
      </c>
      <c r="H11" s="4">
        <f>F11*0.15</f>
        <v>139.79999999999998</v>
      </c>
      <c r="I11" s="5"/>
      <c r="J11" s="5"/>
      <c r="K11" s="5"/>
      <c r="L11" s="5"/>
      <c r="M11" s="5"/>
      <c r="N11" s="5">
        <f>C11/20</f>
        <v>2.5</v>
      </c>
      <c r="O11" s="62">
        <f>H11/F11</f>
        <v>0.15</v>
      </c>
    </row>
    <row r="12" spans="1:15" x14ac:dyDescent="0.15">
      <c r="A12" s="4" t="s">
        <v>24</v>
      </c>
      <c r="B12" s="4">
        <v>235.4</v>
      </c>
      <c r="C12" s="4">
        <v>15</v>
      </c>
      <c r="D12" s="4">
        <v>10</v>
      </c>
      <c r="E12" s="4">
        <v>1.49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446</v>
      </c>
      <c r="C13" s="4">
        <v>24</v>
      </c>
      <c r="D13" s="4">
        <v>21</v>
      </c>
      <c r="E13" s="4">
        <v>2.78</v>
      </c>
      <c r="F13" s="8">
        <f>B13+B12</f>
        <v>681.4</v>
      </c>
      <c r="G13" s="4">
        <f>(F13-I13)*0.85</f>
        <v>579.18999999999994</v>
      </c>
      <c r="H13" s="4">
        <f>F13*0.15</f>
        <v>102.21</v>
      </c>
      <c r="I13" s="5"/>
      <c r="J13" s="5"/>
      <c r="K13" s="5"/>
      <c r="L13" s="5"/>
      <c r="M13" s="5"/>
      <c r="N13" s="5">
        <f>(C12+C13)/20</f>
        <v>1.95</v>
      </c>
      <c r="O13" s="62">
        <f>H13/F13</f>
        <v>0.15</v>
      </c>
    </row>
    <row r="14" spans="1:15" x14ac:dyDescent="0.15">
      <c r="A14" s="4" t="s">
        <v>27</v>
      </c>
      <c r="B14" s="4">
        <v>1241.7</v>
      </c>
      <c r="C14" s="4">
        <v>50.5</v>
      </c>
      <c r="D14" s="4">
        <v>38</v>
      </c>
      <c r="E14" s="4">
        <v>7.96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763</v>
      </c>
      <c r="C15" s="4">
        <v>29</v>
      </c>
      <c r="D15" s="4">
        <v>26</v>
      </c>
      <c r="E15" s="4">
        <v>4.87</v>
      </c>
      <c r="F15" s="8">
        <f>B15+B14</f>
        <v>2004.7</v>
      </c>
      <c r="G15" s="4">
        <f>(F15-I15)*0.85</f>
        <v>1703.9949999999999</v>
      </c>
      <c r="H15" s="4">
        <f>F15*0.15</f>
        <v>300.70499999999998</v>
      </c>
      <c r="I15" s="4"/>
      <c r="J15" s="4"/>
      <c r="K15" s="5"/>
      <c r="L15" s="5"/>
      <c r="M15" s="5"/>
      <c r="N15" s="5">
        <f>(C14+C15)/20</f>
        <v>3.9750000000000001</v>
      </c>
      <c r="O15" s="62">
        <f>H15/F15</f>
        <v>0.15</v>
      </c>
    </row>
    <row r="16" spans="1:15" x14ac:dyDescent="0.15">
      <c r="A16" s="4" t="s">
        <v>29</v>
      </c>
      <c r="B16" s="4">
        <v>1966.6</v>
      </c>
      <c r="C16" s="4">
        <v>67.5</v>
      </c>
      <c r="D16" s="4">
        <v>45</v>
      </c>
      <c r="E16" s="4">
        <v>12.23</v>
      </c>
      <c r="F16" s="8">
        <f>B16</f>
        <v>1966.6</v>
      </c>
      <c r="G16" s="4">
        <f>(F16-I16)*0.85</f>
        <v>1671.61</v>
      </c>
      <c r="H16" s="4">
        <f>F16*0.15</f>
        <v>294.98999999999995</v>
      </c>
      <c r="I16" s="4"/>
      <c r="J16" s="4"/>
      <c r="K16" s="4"/>
      <c r="L16" s="5"/>
      <c r="M16" s="5"/>
      <c r="N16" s="5">
        <f>C16/20</f>
        <v>3.375</v>
      </c>
      <c r="O16" s="62">
        <f>H16/F16</f>
        <v>0.15</v>
      </c>
    </row>
    <row r="17" spans="1:15" x14ac:dyDescent="0.15">
      <c r="A17" s="4" t="s">
        <v>30</v>
      </c>
      <c r="B17" s="4">
        <v>3224.3</v>
      </c>
      <c r="C17" s="4">
        <v>100</v>
      </c>
      <c r="D17" s="4">
        <v>99</v>
      </c>
      <c r="E17" s="4">
        <v>20.14</v>
      </c>
      <c r="F17" s="8">
        <f>B17</f>
        <v>3224.3</v>
      </c>
      <c r="G17" s="4">
        <f>(F17-L17)*0.85</f>
        <v>2740.6550000000002</v>
      </c>
      <c r="H17" s="4">
        <f>F17*0.15</f>
        <v>483.64499999999998</v>
      </c>
      <c r="I17" s="5">
        <v>29.6</v>
      </c>
      <c r="J17" s="5"/>
      <c r="K17" s="4"/>
      <c r="L17" s="5"/>
      <c r="M17" s="5"/>
      <c r="N17" s="5">
        <f>C17/20</f>
        <v>5</v>
      </c>
      <c r="O17" s="62">
        <f>H17/F17</f>
        <v>0.15</v>
      </c>
    </row>
    <row r="18" spans="1:15" x14ac:dyDescent="0.15">
      <c r="A18" s="4" t="s">
        <v>31</v>
      </c>
      <c r="B18">
        <v>32</v>
      </c>
      <c r="C18">
        <v>2</v>
      </c>
      <c r="D18">
        <v>2</v>
      </c>
      <c r="E18">
        <v>0.22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17</v>
      </c>
      <c r="C19" s="4">
        <v>1</v>
      </c>
      <c r="D19" s="4">
        <v>1</v>
      </c>
      <c r="E19" s="4">
        <v>0.11</v>
      </c>
      <c r="F19" s="8">
        <f>B19+B18</f>
        <v>49</v>
      </c>
      <c r="G19" s="4">
        <f>(F19-I19)*0.85</f>
        <v>41.65</v>
      </c>
      <c r="H19" s="4">
        <f>F19*0.15</f>
        <v>7.35</v>
      </c>
      <c r="I19" s="4"/>
      <c r="J19" s="4"/>
      <c r="K19" s="5"/>
      <c r="L19" s="5"/>
      <c r="M19" s="5"/>
      <c r="N19" s="5">
        <f>(C18+C19)/20</f>
        <v>0.15</v>
      </c>
      <c r="O19" s="62">
        <f>H19/F19</f>
        <v>0.15</v>
      </c>
    </row>
    <row r="20" spans="1:15" x14ac:dyDescent="0.15">
      <c r="A20" s="4" t="s">
        <v>33</v>
      </c>
      <c r="B20" s="4">
        <v>767.88</v>
      </c>
      <c r="C20" s="4">
        <v>28</v>
      </c>
      <c r="D20" s="4">
        <v>28</v>
      </c>
      <c r="E20" s="4">
        <v>4.8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944.96</v>
      </c>
      <c r="C21" s="4">
        <v>36</v>
      </c>
      <c r="D21" s="4">
        <v>35</v>
      </c>
      <c r="E21" s="4">
        <v>5.92</v>
      </c>
      <c r="F21" s="8">
        <f>B21+B20</f>
        <v>1712.8400000000001</v>
      </c>
      <c r="G21" s="4">
        <f t="shared" ref="G21:G26" si="0">(F21-I21)*0.85</f>
        <v>1455.914</v>
      </c>
      <c r="H21" s="4">
        <f t="shared" ref="H21:H26" si="1">F21*0.15</f>
        <v>256.92599999999999</v>
      </c>
      <c r="J21" s="4"/>
      <c r="K21" s="5"/>
      <c r="L21" s="5"/>
      <c r="M21" s="5"/>
      <c r="N21" s="5">
        <f>(C20+C21)/20</f>
        <v>3.2</v>
      </c>
      <c r="O21" s="62">
        <f>H21/F21</f>
        <v>0.14999999999999997</v>
      </c>
    </row>
    <row r="22" spans="1:15" x14ac:dyDescent="0.15">
      <c r="A22" s="4" t="s">
        <v>35</v>
      </c>
      <c r="B22" s="4">
        <v>7325.68</v>
      </c>
      <c r="C22" s="4">
        <v>208</v>
      </c>
      <c r="D22" s="4">
        <v>187</v>
      </c>
      <c r="E22" s="4">
        <v>44.84</v>
      </c>
      <c r="F22" s="8">
        <f>B22</f>
        <v>7325.68</v>
      </c>
      <c r="G22" s="4">
        <f t="shared" si="0"/>
        <v>6221.7280000000001</v>
      </c>
      <c r="H22" s="4">
        <f t="shared" si="1"/>
        <v>1098.8520000000001</v>
      </c>
      <c r="I22" s="4">
        <v>6</v>
      </c>
      <c r="J22" s="4"/>
      <c r="K22" s="4"/>
      <c r="L22" s="4"/>
      <c r="M22" s="4"/>
      <c r="N22" s="5">
        <f>C22/20</f>
        <v>10.4</v>
      </c>
      <c r="O22" s="62">
        <f>(H22+M22)/F22</f>
        <v>0.15</v>
      </c>
    </row>
    <row r="23" spans="1:15" x14ac:dyDescent="0.15">
      <c r="A23" s="4" t="s">
        <v>36</v>
      </c>
      <c r="B23">
        <v>61.6</v>
      </c>
      <c r="C23">
        <v>4</v>
      </c>
      <c r="D23">
        <v>4</v>
      </c>
      <c r="E23">
        <v>0.4</v>
      </c>
      <c r="F23" s="8">
        <f>B23</f>
        <v>61.6</v>
      </c>
      <c r="G23" s="4">
        <f t="shared" si="0"/>
        <v>38.844999999999999</v>
      </c>
      <c r="H23" s="4">
        <f t="shared" si="1"/>
        <v>9.24</v>
      </c>
      <c r="I23" s="4">
        <v>15.9</v>
      </c>
      <c r="J23" s="4"/>
      <c r="K23" s="5"/>
      <c r="L23" s="5"/>
      <c r="M23" s="5"/>
      <c r="N23" s="5">
        <f>(C23)/20</f>
        <v>0.2</v>
      </c>
      <c r="O23" s="62">
        <f>H23/F23</f>
        <v>0.15</v>
      </c>
    </row>
    <row r="24" spans="1:15" x14ac:dyDescent="0.15">
      <c r="A24" s="4" t="s">
        <v>37</v>
      </c>
      <c r="B24" s="5">
        <v>713.33</v>
      </c>
      <c r="C24" s="5">
        <v>43</v>
      </c>
      <c r="D24" s="5">
        <v>43</v>
      </c>
      <c r="E24" s="5">
        <v>4.5</v>
      </c>
      <c r="F24" s="5">
        <f>B24</f>
        <v>713.33</v>
      </c>
      <c r="G24" s="4">
        <f t="shared" si="0"/>
        <v>606.33050000000003</v>
      </c>
      <c r="H24" s="4">
        <f t="shared" si="1"/>
        <v>106.9995</v>
      </c>
      <c r="I24" s="5"/>
      <c r="J24" s="5"/>
      <c r="K24" s="5"/>
      <c r="M24" s="5"/>
      <c r="N24" s="5">
        <f>(C24)/20</f>
        <v>2.15</v>
      </c>
      <c r="O24" s="62">
        <f>(H24+M24)/F24</f>
        <v>0.15</v>
      </c>
    </row>
    <row r="25" spans="1:15" x14ac:dyDescent="0.15">
      <c r="A25" s="4" t="s">
        <v>38</v>
      </c>
      <c r="B25">
        <v>1202</v>
      </c>
      <c r="C25">
        <v>67</v>
      </c>
      <c r="D25">
        <v>65</v>
      </c>
      <c r="E25">
        <v>7.67</v>
      </c>
      <c r="F25" s="5">
        <f>B25</f>
        <v>1202</v>
      </c>
      <c r="G25" s="4">
        <f t="shared" si="0"/>
        <v>1021.6999999999999</v>
      </c>
      <c r="H25" s="4">
        <f t="shared" si="1"/>
        <v>180.29999999999998</v>
      </c>
      <c r="I25" s="5"/>
      <c r="J25" s="5"/>
      <c r="K25" s="5"/>
      <c r="L25" s="4"/>
      <c r="M25" s="5"/>
      <c r="N25" s="5">
        <f>(C25)/20</f>
        <v>3.35</v>
      </c>
      <c r="O25" s="62">
        <f>(H25+M25)/F25</f>
        <v>0.15</v>
      </c>
    </row>
    <row r="26" spans="1:15" x14ac:dyDescent="0.15">
      <c r="A26" s="4" t="s">
        <v>39</v>
      </c>
      <c r="B26" s="4">
        <v>5504.6</v>
      </c>
      <c r="C26" s="4">
        <v>269</v>
      </c>
      <c r="D26" s="4">
        <v>247</v>
      </c>
      <c r="E26" s="4">
        <v>37.68</v>
      </c>
      <c r="F26" s="5">
        <f>B26</f>
        <v>5504.6</v>
      </c>
      <c r="G26" s="4">
        <f t="shared" si="0"/>
        <v>4620.5150000000003</v>
      </c>
      <c r="H26" s="4">
        <f t="shared" si="1"/>
        <v>825.69</v>
      </c>
      <c r="I26" s="5">
        <v>68.7</v>
      </c>
      <c r="J26" s="5"/>
      <c r="K26" s="5"/>
      <c r="L26" s="4"/>
      <c r="M26" s="5"/>
      <c r="N26" s="5">
        <f>(C26)/20</f>
        <v>13.45</v>
      </c>
      <c r="O26" s="62">
        <f>(H26+M26)/F26</f>
        <v>0.15</v>
      </c>
    </row>
    <row r="27" spans="1:15" x14ac:dyDescent="0.15">
      <c r="A27" s="9" t="s">
        <v>40</v>
      </c>
      <c r="B27" s="9">
        <v>1572.91</v>
      </c>
      <c r="C27" s="9">
        <v>127</v>
      </c>
      <c r="D27" s="9">
        <v>82</v>
      </c>
      <c r="E27" s="9">
        <v>10.56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1394.5</v>
      </c>
      <c r="C28" s="9">
        <v>108</v>
      </c>
      <c r="D28" s="9">
        <v>85</v>
      </c>
      <c r="E28" s="9">
        <v>9.2799999999999994</v>
      </c>
      <c r="F28" s="11">
        <f>B28+B27</f>
        <v>2967.41</v>
      </c>
      <c r="G28" s="9">
        <f>(F28-I28)-L28</f>
        <v>2240.4479999999999</v>
      </c>
      <c r="H28" s="9">
        <f>F28*0.15</f>
        <v>445.11149999999998</v>
      </c>
      <c r="I28" s="5">
        <v>133.47999999999999</v>
      </c>
      <c r="J28" s="5"/>
      <c r="K28" s="5"/>
      <c r="L28" s="28">
        <f>F28*0.2</f>
        <v>593.48199999999997</v>
      </c>
      <c r="M28" s="28">
        <f>L28-H28</f>
        <v>148.37049999999999</v>
      </c>
      <c r="N28" s="5">
        <f>(C27+C28)/20</f>
        <v>11.75</v>
      </c>
      <c r="O28" s="62">
        <f>(H28+M28)/F28</f>
        <v>0.2</v>
      </c>
    </row>
    <row r="29" spans="1:15" x14ac:dyDescent="0.15">
      <c r="A29" s="9" t="s">
        <v>42</v>
      </c>
      <c r="B29" s="9">
        <v>159.1</v>
      </c>
      <c r="C29" s="9">
        <v>15</v>
      </c>
      <c r="D29" s="9">
        <v>12</v>
      </c>
      <c r="E29" s="9">
        <v>1.06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121.3</v>
      </c>
      <c r="C30" s="9">
        <v>9</v>
      </c>
      <c r="D30" s="9">
        <v>7</v>
      </c>
      <c r="E30" s="9">
        <v>0.78</v>
      </c>
      <c r="F30" s="11">
        <f>B30+B29</f>
        <v>280.39999999999998</v>
      </c>
      <c r="G30" s="9">
        <f>(F30-I30)-L30</f>
        <v>224.49999999999997</v>
      </c>
      <c r="H30" s="9">
        <f t="shared" ref="H30:H53" si="2">F30*0.15</f>
        <v>42.059999999999995</v>
      </c>
      <c r="I30" s="4"/>
      <c r="J30" s="4"/>
      <c r="K30" s="5"/>
      <c r="L30" s="28">
        <v>55.900000000000013</v>
      </c>
      <c r="M30" s="28">
        <f t="shared" ref="M30:M42" si="3">L30-H30</f>
        <v>13.840000000000018</v>
      </c>
      <c r="N30" s="5">
        <f>(C29+C30)/20</f>
        <v>1.2</v>
      </c>
      <c r="O30" s="62">
        <f t="shared" ref="O30:O42" si="4">(H30+M30)/F30</f>
        <v>0.19935805991440805</v>
      </c>
    </row>
    <row r="31" spans="1:15" x14ac:dyDescent="0.15">
      <c r="A31" s="9" t="s">
        <v>44</v>
      </c>
      <c r="B31" s="9">
        <v>1421.5</v>
      </c>
      <c r="C31" s="9">
        <v>115</v>
      </c>
      <c r="D31" s="9">
        <v>85</v>
      </c>
      <c r="E31" s="9">
        <v>9.1999999999999993</v>
      </c>
      <c r="F31" s="10">
        <f t="shared" ref="F31:F56" si="5">B31</f>
        <v>1421.5</v>
      </c>
      <c r="G31" s="9">
        <f>(F31-I31)-L31</f>
        <v>1038.95</v>
      </c>
      <c r="H31" s="9">
        <f t="shared" si="2"/>
        <v>213.22499999999999</v>
      </c>
      <c r="I31" s="4"/>
      <c r="J31" s="4"/>
      <c r="K31" s="5"/>
      <c r="L31" s="28">
        <v>382.55</v>
      </c>
      <c r="M31" s="28">
        <f t="shared" si="3"/>
        <v>169.32500000000002</v>
      </c>
      <c r="N31" s="5">
        <f>C31/20</f>
        <v>5.75</v>
      </c>
      <c r="O31" s="62">
        <f t="shared" si="4"/>
        <v>0.26911712979247276</v>
      </c>
    </row>
    <row r="32" spans="1:15" x14ac:dyDescent="0.15">
      <c r="A32" s="9" t="s">
        <v>45</v>
      </c>
      <c r="B32" s="9">
        <v>3218.8</v>
      </c>
      <c r="C32" s="9">
        <v>116</v>
      </c>
      <c r="D32" s="9">
        <v>116</v>
      </c>
      <c r="E32" s="9">
        <v>19.829999999999998</v>
      </c>
      <c r="F32" s="11">
        <f t="shared" si="5"/>
        <v>3218.8</v>
      </c>
      <c r="G32" s="9">
        <f>(F32-I32)-L32</f>
        <v>2486</v>
      </c>
      <c r="H32" s="9">
        <f t="shared" si="2"/>
        <v>482.82</v>
      </c>
      <c r="I32" s="4"/>
      <c r="J32" s="4"/>
      <c r="K32" s="4"/>
      <c r="L32" s="28">
        <v>732.8</v>
      </c>
      <c r="M32" s="28">
        <f t="shared" si="3"/>
        <v>249.97999999999996</v>
      </c>
      <c r="N32" s="5">
        <f>D32/20</f>
        <v>5.8</v>
      </c>
      <c r="O32" s="62">
        <f t="shared" si="4"/>
        <v>0.22766248291288677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4941.12</v>
      </c>
      <c r="C34" s="9">
        <v>200</v>
      </c>
      <c r="D34" s="9">
        <v>175</v>
      </c>
      <c r="E34" s="9">
        <v>31.84</v>
      </c>
      <c r="F34" s="11">
        <f t="shared" si="5"/>
        <v>4941.12</v>
      </c>
      <c r="G34" s="9">
        <f>(F34-I34)-L34</f>
        <v>4016</v>
      </c>
      <c r="H34" s="9">
        <f t="shared" si="2"/>
        <v>741.16800000000001</v>
      </c>
      <c r="I34">
        <v>16</v>
      </c>
      <c r="J34" s="4"/>
      <c r="K34" s="4"/>
      <c r="L34" s="29">
        <v>909.12</v>
      </c>
      <c r="M34" s="28">
        <f t="shared" si="3"/>
        <v>167.952</v>
      </c>
      <c r="N34" s="5">
        <f>(D34)/20</f>
        <v>8.75</v>
      </c>
      <c r="O34" s="62">
        <f t="shared" si="4"/>
        <v>0.18399067417913348</v>
      </c>
    </row>
    <row r="35" spans="1:15" x14ac:dyDescent="0.15">
      <c r="A35" s="9" t="s">
        <v>48</v>
      </c>
      <c r="B35" s="9">
        <v>313.60000000000002</v>
      </c>
      <c r="C35" s="9">
        <v>17</v>
      </c>
      <c r="D35" s="9">
        <v>15</v>
      </c>
      <c r="E35" s="9">
        <v>2</v>
      </c>
      <c r="F35" s="10">
        <f t="shared" si="5"/>
        <v>313.60000000000002</v>
      </c>
      <c r="G35" s="9">
        <f>F35-L35-I35</f>
        <v>247.10000000000002</v>
      </c>
      <c r="H35" s="9">
        <f t="shared" si="2"/>
        <v>47.04</v>
      </c>
      <c r="J35" s="4"/>
      <c r="K35" s="4"/>
      <c r="L35" s="28">
        <v>66.5</v>
      </c>
      <c r="M35" s="28">
        <f t="shared" si="3"/>
        <v>19.46</v>
      </c>
      <c r="N35" s="5">
        <f>C35/20</f>
        <v>0.85</v>
      </c>
      <c r="O35" s="62">
        <f t="shared" si="4"/>
        <v>0.21205357142857142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1636.66</v>
      </c>
      <c r="C37" s="10">
        <v>107</v>
      </c>
      <c r="D37" s="10">
        <v>101</v>
      </c>
      <c r="E37" s="10">
        <v>10.1</v>
      </c>
      <c r="F37" s="10">
        <f t="shared" si="5"/>
        <v>1636.66</v>
      </c>
      <c r="G37" s="9">
        <f>(F37-I37)-L37</f>
        <v>1238.7000000000003</v>
      </c>
      <c r="H37" s="9">
        <f t="shared" si="2"/>
        <v>245.499</v>
      </c>
      <c r="I37" s="5">
        <v>17.600000000000001</v>
      </c>
      <c r="J37" s="5"/>
      <c r="K37" s="4"/>
      <c r="L37" s="29">
        <v>380.36</v>
      </c>
      <c r="M37" s="28">
        <f t="shared" si="3"/>
        <v>134.86100000000002</v>
      </c>
      <c r="N37" s="5">
        <f t="shared" si="6"/>
        <v>5.35</v>
      </c>
      <c r="O37" s="62">
        <f t="shared" si="4"/>
        <v>0.23240013197609766</v>
      </c>
    </row>
    <row r="38" spans="1:15" x14ac:dyDescent="0.15">
      <c r="A38" s="9" t="s">
        <v>51</v>
      </c>
      <c r="B38" s="10">
        <v>1479</v>
      </c>
      <c r="C38" s="10">
        <v>75</v>
      </c>
      <c r="D38" s="10">
        <v>70</v>
      </c>
      <c r="E38" s="10">
        <v>9.41</v>
      </c>
      <c r="F38" s="10">
        <f t="shared" si="5"/>
        <v>1479</v>
      </c>
      <c r="G38" s="9">
        <f>(F38*0.8)-I38</f>
        <v>1183.2</v>
      </c>
      <c r="H38" s="9">
        <f t="shared" si="2"/>
        <v>221.85</v>
      </c>
      <c r="I38" s="5"/>
      <c r="J38" s="5"/>
      <c r="K38" s="4"/>
      <c r="L38" s="28">
        <f>F38*0.2</f>
        <v>295.8</v>
      </c>
      <c r="M38" s="28">
        <f t="shared" si="3"/>
        <v>73.950000000000017</v>
      </c>
      <c r="N38" s="5">
        <f t="shared" si="6"/>
        <v>3.75</v>
      </c>
      <c r="O38" s="62">
        <f t="shared" si="4"/>
        <v>0.2</v>
      </c>
    </row>
    <row r="39" spans="1:15" x14ac:dyDescent="0.15">
      <c r="A39" s="9" t="s">
        <v>52</v>
      </c>
      <c r="B39" s="10">
        <v>2678.94</v>
      </c>
      <c r="C39" s="10">
        <v>128</v>
      </c>
      <c r="D39" s="10">
        <v>124</v>
      </c>
      <c r="E39" s="10">
        <v>16.79</v>
      </c>
      <c r="F39" s="10">
        <f t="shared" si="5"/>
        <v>2678.94</v>
      </c>
      <c r="G39" s="9">
        <f>(F39-I39)-L39</f>
        <v>2069.6</v>
      </c>
      <c r="H39" s="9">
        <f t="shared" si="2"/>
        <v>401.84100000000001</v>
      </c>
      <c r="I39" s="5">
        <v>59.4</v>
      </c>
      <c r="J39" s="5"/>
      <c r="K39" s="4"/>
      <c r="L39" s="29">
        <v>549.94000000000005</v>
      </c>
      <c r="M39" s="28">
        <f t="shared" si="3"/>
        <v>148.09900000000005</v>
      </c>
      <c r="N39" s="5">
        <f t="shared" si="6"/>
        <v>6.4</v>
      </c>
      <c r="O39" s="62">
        <f t="shared" si="4"/>
        <v>0.20528268643567979</v>
      </c>
    </row>
    <row r="40" spans="1:15" x14ac:dyDescent="0.15">
      <c r="A40" s="9" t="s">
        <v>53</v>
      </c>
      <c r="B40" s="9">
        <v>489.64</v>
      </c>
      <c r="C40" s="9">
        <v>19</v>
      </c>
      <c r="D40" s="9">
        <v>18</v>
      </c>
      <c r="E40" s="9">
        <v>3.04</v>
      </c>
      <c r="F40" s="10">
        <f t="shared" si="5"/>
        <v>489.64</v>
      </c>
      <c r="G40" s="9">
        <f>(F40-I40)-L40</f>
        <v>381.42955999999998</v>
      </c>
      <c r="H40" s="9">
        <f t="shared" si="2"/>
        <v>73.445999999999998</v>
      </c>
      <c r="I40" s="5"/>
      <c r="J40" s="5"/>
      <c r="K40" s="5"/>
      <c r="L40" s="29">
        <f>F40*0.221</f>
        <v>108.21043999999999</v>
      </c>
      <c r="M40" s="28">
        <f t="shared" si="3"/>
        <v>34.764439999999993</v>
      </c>
      <c r="N40" s="5">
        <f t="shared" si="6"/>
        <v>0.95</v>
      </c>
      <c r="O40" s="62">
        <f t="shared" si="4"/>
        <v>0.221</v>
      </c>
    </row>
    <row r="41" spans="1:15" x14ac:dyDescent="0.15">
      <c r="A41" s="9" t="s">
        <v>54</v>
      </c>
      <c r="B41" s="9">
        <v>859.1</v>
      </c>
      <c r="C41" s="9">
        <v>51</v>
      </c>
      <c r="D41" s="9">
        <v>51</v>
      </c>
      <c r="E41" s="9">
        <v>5.46</v>
      </c>
      <c r="F41" s="10">
        <f t="shared" si="5"/>
        <v>859.1</v>
      </c>
      <c r="G41" s="9">
        <f>(F41-I41)-L41</f>
        <v>671.5</v>
      </c>
      <c r="H41" s="9">
        <f t="shared" si="2"/>
        <v>128.86500000000001</v>
      </c>
      <c r="J41" s="4"/>
      <c r="K41" s="4"/>
      <c r="L41" s="29">
        <v>187.6</v>
      </c>
      <c r="M41" s="28">
        <f t="shared" si="3"/>
        <v>58.734999999999985</v>
      </c>
      <c r="N41" s="5">
        <f t="shared" si="6"/>
        <v>2.5499999999999998</v>
      </c>
      <c r="O41" s="62">
        <f t="shared" si="4"/>
        <v>0.21836805959725292</v>
      </c>
    </row>
    <row r="42" spans="1:15" x14ac:dyDescent="0.15">
      <c r="A42" s="9" t="s">
        <v>55</v>
      </c>
      <c r="B42" s="9">
        <v>853.1</v>
      </c>
      <c r="C42" s="9">
        <v>49</v>
      </c>
      <c r="D42" s="9">
        <v>43</v>
      </c>
      <c r="E42" s="9">
        <v>5.3</v>
      </c>
      <c r="F42" s="10">
        <f t="shared" si="5"/>
        <v>853.1</v>
      </c>
      <c r="G42" s="9">
        <f>(F42-I42)-L42</f>
        <v>642</v>
      </c>
      <c r="H42" s="9">
        <f t="shared" si="2"/>
        <v>127.965</v>
      </c>
      <c r="I42" s="4"/>
      <c r="J42" s="4"/>
      <c r="K42" s="4"/>
      <c r="L42" s="29">
        <v>211.1</v>
      </c>
      <c r="M42" s="28">
        <f t="shared" si="3"/>
        <v>83.134999999999991</v>
      </c>
      <c r="N42" s="5">
        <f t="shared" si="6"/>
        <v>2.4500000000000002</v>
      </c>
      <c r="O42" s="62">
        <f t="shared" si="4"/>
        <v>0.24745047473918649</v>
      </c>
    </row>
    <row r="43" spans="1:15" x14ac:dyDescent="0.15">
      <c r="A43" s="12" t="s">
        <v>58</v>
      </c>
      <c r="B43" s="13">
        <v>661.4</v>
      </c>
      <c r="C43" s="12">
        <v>44</v>
      </c>
      <c r="D43" s="14">
        <v>39</v>
      </c>
      <c r="E43" s="15">
        <v>4.3899999999999997</v>
      </c>
      <c r="F43" s="16">
        <f t="shared" si="5"/>
        <v>661.4</v>
      </c>
      <c r="G43" s="13">
        <f>(F43-I43)*0.85</f>
        <v>548.92999999999995</v>
      </c>
      <c r="H43" s="12">
        <f t="shared" si="2"/>
        <v>99.21</v>
      </c>
      <c r="I43" s="16">
        <v>15.6</v>
      </c>
      <c r="J43" s="13"/>
      <c r="K43" s="30"/>
      <c r="L43" s="31"/>
      <c r="M43" s="31"/>
      <c r="N43" s="31">
        <f>C43/20</f>
        <v>2.2000000000000002</v>
      </c>
      <c r="O43" s="65">
        <f>H43/F43</f>
        <v>0.15</v>
      </c>
    </row>
    <row r="44" spans="1:15" x14ac:dyDescent="0.15">
      <c r="A44" s="17" t="s">
        <v>59</v>
      </c>
      <c r="B44" s="18">
        <v>2501.7600000000002</v>
      </c>
      <c r="C44" s="18">
        <v>123</v>
      </c>
      <c r="D44" s="18">
        <v>120</v>
      </c>
      <c r="E44" s="18">
        <v>16.52</v>
      </c>
      <c r="F44" s="19">
        <f t="shared" si="5"/>
        <v>2501.7600000000002</v>
      </c>
      <c r="G44" s="18">
        <f>(F44-I44)-L44</f>
        <v>1903.5000000000002</v>
      </c>
      <c r="H44" s="18">
        <f t="shared" si="2"/>
        <v>375.26400000000001</v>
      </c>
      <c r="I44" s="32"/>
      <c r="J44" s="32"/>
      <c r="K44" s="32"/>
      <c r="L44" s="33">
        <v>598.26</v>
      </c>
      <c r="M44" s="34">
        <f>L44-H44</f>
        <v>222.99599999999998</v>
      </c>
      <c r="N44" s="35">
        <f>(C44)/20</f>
        <v>6.15</v>
      </c>
      <c r="O44" s="62">
        <f>(H44+M44)/F44</f>
        <v>0.23913564850345354</v>
      </c>
    </row>
    <row r="45" spans="1:15" x14ac:dyDescent="0.15">
      <c r="A45" s="9" t="s">
        <v>60</v>
      </c>
      <c r="B45" s="9">
        <v>581</v>
      </c>
      <c r="C45" s="9">
        <v>35</v>
      </c>
      <c r="D45" s="9">
        <v>35</v>
      </c>
      <c r="E45" s="9">
        <v>3.67</v>
      </c>
      <c r="F45" s="10">
        <f t="shared" si="5"/>
        <v>581</v>
      </c>
      <c r="G45" s="18">
        <f>(F45-I45)-L45</f>
        <v>432.1</v>
      </c>
      <c r="H45" s="18">
        <f t="shared" si="2"/>
        <v>87.149999999999991</v>
      </c>
      <c r="I45" s="32">
        <v>13.8</v>
      </c>
      <c r="J45" s="32"/>
      <c r="K45" s="32"/>
      <c r="L45" s="33">
        <v>135.1</v>
      </c>
      <c r="M45" s="34">
        <f>L45-H45</f>
        <v>47.95</v>
      </c>
      <c r="N45" s="35">
        <f>(C45)/20</f>
        <v>1.75</v>
      </c>
      <c r="O45" s="62">
        <f>(H45+M45)/F45</f>
        <v>0.2325301204819277</v>
      </c>
    </row>
    <row r="46" spans="1:15" x14ac:dyDescent="0.15">
      <c r="A46" s="9" t="s">
        <v>61</v>
      </c>
      <c r="B46" s="9">
        <v>2730.24</v>
      </c>
      <c r="C46" s="9">
        <v>130</v>
      </c>
      <c r="D46" s="9">
        <v>126</v>
      </c>
      <c r="E46" s="9">
        <v>17.13</v>
      </c>
      <c r="F46" s="10">
        <f t="shared" si="5"/>
        <v>2730.24</v>
      </c>
      <c r="G46" s="9">
        <f>(F46-I46)-L46</f>
        <v>2058.1999999999998</v>
      </c>
      <c r="H46" s="9">
        <f t="shared" si="2"/>
        <v>409.53599999999994</v>
      </c>
      <c r="I46" s="4">
        <v>16.8</v>
      </c>
      <c r="J46" s="4"/>
      <c r="K46" s="4"/>
      <c r="L46" s="29">
        <v>655.24</v>
      </c>
      <c r="M46" s="28">
        <f>L46-H46</f>
        <v>245.70400000000006</v>
      </c>
      <c r="N46" s="36">
        <f>(C46)/20</f>
        <v>6.5</v>
      </c>
      <c r="O46" s="62">
        <f>(H46+M46)/F46</f>
        <v>0.23999355368026257</v>
      </c>
    </row>
    <row r="47" spans="1:15" x14ac:dyDescent="0.15">
      <c r="A47" s="9" t="s">
        <v>62</v>
      </c>
      <c r="B47" s="9">
        <v>1321</v>
      </c>
      <c r="C47" s="9">
        <v>63</v>
      </c>
      <c r="D47" s="9">
        <v>62</v>
      </c>
      <c r="E47" s="9">
        <v>8.2799999999999994</v>
      </c>
      <c r="F47" s="10">
        <f t="shared" si="5"/>
        <v>1321</v>
      </c>
      <c r="G47" s="9">
        <f>(F47-I47)-L47</f>
        <v>1069</v>
      </c>
      <c r="H47" s="9">
        <f t="shared" si="2"/>
        <v>198.15</v>
      </c>
      <c r="J47" s="4"/>
      <c r="K47" s="4"/>
      <c r="L47" s="29">
        <v>252</v>
      </c>
      <c r="M47" s="28">
        <f>L47-H47</f>
        <v>53.849999999999994</v>
      </c>
      <c r="N47" s="36">
        <f>(C47)/20</f>
        <v>3.15</v>
      </c>
      <c r="O47" s="62">
        <f>(H47+M47)/F47</f>
        <v>0.19076457229371688</v>
      </c>
    </row>
    <row r="48" spans="1:15" x14ac:dyDescent="0.2">
      <c r="A48" s="20" t="s">
        <v>98</v>
      </c>
      <c r="B48" s="9">
        <v>1469</v>
      </c>
      <c r="C48" s="9">
        <v>55</v>
      </c>
      <c r="D48" s="9">
        <v>47</v>
      </c>
      <c r="E48" s="9">
        <v>9.06</v>
      </c>
      <c r="F48" s="11">
        <f t="shared" si="5"/>
        <v>1469</v>
      </c>
      <c r="G48" s="9">
        <f>(F48-I48)*0.85</f>
        <v>1235.05</v>
      </c>
      <c r="H48" s="9">
        <f t="shared" si="2"/>
        <v>220.35</v>
      </c>
      <c r="I48" s="4">
        <v>16</v>
      </c>
      <c r="J48" s="4"/>
      <c r="K48" s="5"/>
      <c r="L48" s="5"/>
      <c r="M48" s="5"/>
      <c r="N48" s="5">
        <f>C48/20</f>
        <v>2.75</v>
      </c>
      <c r="O48" s="62">
        <f>H48/F48</f>
        <v>0.15</v>
      </c>
    </row>
    <row r="49" spans="1:15" x14ac:dyDescent="0.2">
      <c r="A49" s="20" t="s">
        <v>99</v>
      </c>
      <c r="B49" s="9">
        <v>602.9</v>
      </c>
      <c r="C49" s="9">
        <v>26</v>
      </c>
      <c r="D49" s="9">
        <v>23</v>
      </c>
      <c r="E49" s="9">
        <v>3.81</v>
      </c>
      <c r="F49" s="11">
        <f t="shared" si="5"/>
        <v>602.9</v>
      </c>
      <c r="G49" s="9">
        <f>(F49-I49)*0.85</f>
        <v>490.45</v>
      </c>
      <c r="H49" s="9">
        <f t="shared" si="2"/>
        <v>90.434999999999988</v>
      </c>
      <c r="I49" s="4">
        <v>25.9</v>
      </c>
      <c r="J49" s="4"/>
      <c r="K49" s="5"/>
      <c r="L49" s="5"/>
      <c r="M49" s="5"/>
      <c r="N49" s="5">
        <f>(C48+C49)/20</f>
        <v>4.05</v>
      </c>
      <c r="O49" s="62">
        <f>H49/F49</f>
        <v>0.15</v>
      </c>
    </row>
    <row r="50" spans="1:15" x14ac:dyDescent="0.2">
      <c r="A50" s="20" t="s">
        <v>100</v>
      </c>
      <c r="B50" s="9">
        <v>1701.48</v>
      </c>
      <c r="C50" s="9">
        <v>95</v>
      </c>
      <c r="D50" s="9">
        <v>92</v>
      </c>
      <c r="E50" s="9">
        <v>10.74</v>
      </c>
      <c r="F50" s="11">
        <f t="shared" si="5"/>
        <v>1701.48</v>
      </c>
      <c r="G50" s="9">
        <f>(F50-I50)-L50</f>
        <v>1271.2</v>
      </c>
      <c r="H50" s="9">
        <f t="shared" si="2"/>
        <v>255.22199999999998</v>
      </c>
      <c r="I50" s="4">
        <v>17.8</v>
      </c>
      <c r="J50" s="4"/>
      <c r="K50" s="5"/>
      <c r="L50" s="29">
        <v>412.48</v>
      </c>
      <c r="M50" s="28">
        <f>L50-H50</f>
        <v>157.25800000000004</v>
      </c>
      <c r="N50" s="5">
        <f>(C49+C50)/20</f>
        <v>6.05</v>
      </c>
      <c r="O50" s="62">
        <f>(H50+M50)/F50</f>
        <v>0.24242424242424243</v>
      </c>
    </row>
    <row r="51" spans="1:15" x14ac:dyDescent="0.15">
      <c r="A51" s="21" t="s">
        <v>103</v>
      </c>
      <c r="B51" s="21">
        <v>1654.44</v>
      </c>
      <c r="C51" s="21">
        <v>63</v>
      </c>
      <c r="D51" s="21">
        <v>59</v>
      </c>
      <c r="E51" s="21">
        <v>10.24</v>
      </c>
      <c r="F51" s="11">
        <f t="shared" si="5"/>
        <v>1654.44</v>
      </c>
      <c r="G51" s="9">
        <f>(F51-I51)-L51</f>
        <v>1078</v>
      </c>
      <c r="H51" s="9">
        <f t="shared" si="2"/>
        <v>248.166</v>
      </c>
      <c r="I51" s="22"/>
      <c r="J51" s="22"/>
      <c r="K51" s="22"/>
      <c r="L51" s="29">
        <v>576.44000000000005</v>
      </c>
      <c r="M51" s="28">
        <f>L51-H51</f>
        <v>328.27400000000006</v>
      </c>
      <c r="N51" s="5">
        <f>(C50+C51)/20</f>
        <v>7.9</v>
      </c>
      <c r="O51" s="62">
        <f>(H51+M51)/F51</f>
        <v>0.34842000918739879</v>
      </c>
    </row>
    <row r="52" spans="1:15" x14ac:dyDescent="0.15">
      <c r="A52" s="25" t="s">
        <v>97</v>
      </c>
      <c r="B52">
        <v>696</v>
      </c>
      <c r="C52">
        <v>35</v>
      </c>
      <c r="D52">
        <v>35</v>
      </c>
      <c r="E52">
        <v>4.42</v>
      </c>
      <c r="F52" s="8">
        <f t="shared" si="5"/>
        <v>696</v>
      </c>
      <c r="G52" s="4">
        <f>(F52-I52)*0.85</f>
        <v>591.6</v>
      </c>
      <c r="H52" s="4">
        <f t="shared" si="2"/>
        <v>104.39999999999999</v>
      </c>
      <c r="I52" s="4"/>
      <c r="J52" s="4"/>
      <c r="K52" s="5"/>
      <c r="L52" s="5"/>
      <c r="M52" s="5"/>
      <c r="N52" s="5">
        <f>(C52)/20</f>
        <v>1.75</v>
      </c>
      <c r="O52" s="62">
        <f>H52/F52</f>
        <v>0.15</v>
      </c>
    </row>
    <row r="53" spans="1:15" x14ac:dyDescent="0.15">
      <c r="A53" s="21" t="s">
        <v>107</v>
      </c>
      <c r="B53" s="21">
        <v>2008</v>
      </c>
      <c r="C53" s="21">
        <v>83</v>
      </c>
      <c r="D53" s="21">
        <v>72</v>
      </c>
      <c r="E53" s="21">
        <v>12.53</v>
      </c>
      <c r="F53" s="11">
        <f t="shared" si="5"/>
        <v>2008</v>
      </c>
      <c r="G53" s="9">
        <f>(F53-I53)-L53</f>
        <v>1623.5</v>
      </c>
      <c r="H53" s="9">
        <f t="shared" si="2"/>
        <v>301.2</v>
      </c>
      <c r="I53" s="22">
        <v>24.5</v>
      </c>
      <c r="J53" s="22"/>
      <c r="K53" s="22"/>
      <c r="L53" s="29">
        <v>360</v>
      </c>
      <c r="M53" s="28">
        <f>L53-H53</f>
        <v>58.800000000000011</v>
      </c>
      <c r="N53" s="5">
        <f>C53/20</f>
        <v>4.1500000000000004</v>
      </c>
      <c r="O53" s="62">
        <f>(H53+M53)/F53</f>
        <v>0.17928286852589642</v>
      </c>
    </row>
    <row r="54" spans="1:15" x14ac:dyDescent="0.15">
      <c r="A54" t="s">
        <v>109</v>
      </c>
      <c r="B54">
        <v>3560.2</v>
      </c>
      <c r="C54">
        <v>133</v>
      </c>
      <c r="D54">
        <v>127</v>
      </c>
      <c r="E54">
        <v>22.19</v>
      </c>
      <c r="F54">
        <f t="shared" si="5"/>
        <v>3560.2</v>
      </c>
      <c r="G54">
        <f>(F54-I54)*0.8</f>
        <v>2825.92</v>
      </c>
      <c r="H54">
        <f>F54*0.2</f>
        <v>712.04</v>
      </c>
      <c r="I54">
        <v>27.8</v>
      </c>
      <c r="N54">
        <f>C54/20</f>
        <v>6.65</v>
      </c>
      <c r="O54" s="60">
        <f>H54/F54</f>
        <v>0.2</v>
      </c>
    </row>
    <row r="55" spans="1:15" x14ac:dyDescent="0.15">
      <c r="A55" s="59" t="s">
        <v>110</v>
      </c>
      <c r="B55" s="59">
        <v>2692.3</v>
      </c>
      <c r="C55" s="59">
        <v>102</v>
      </c>
      <c r="D55" s="59">
        <v>102</v>
      </c>
      <c r="E55" s="59">
        <v>17.07</v>
      </c>
      <c r="F55" s="59">
        <f t="shared" si="5"/>
        <v>2692.3</v>
      </c>
      <c r="G55" s="59">
        <f>(F55-I55)-L55</f>
        <v>2014.5000000000002</v>
      </c>
      <c r="H55" s="59">
        <f>F55*0.15</f>
        <v>403.84500000000003</v>
      </c>
      <c r="I55">
        <v>31</v>
      </c>
      <c r="L55">
        <v>646.79999999999995</v>
      </c>
      <c r="M55">
        <f>L55-H55</f>
        <v>242.95499999999993</v>
      </c>
      <c r="N55">
        <f>C55/20</f>
        <v>5.0999999999999996</v>
      </c>
      <c r="O55" s="60">
        <f>(H55+M55)/F55</f>
        <v>0.24024068640196111</v>
      </c>
    </row>
    <row r="56" spans="1:15" x14ac:dyDescent="0.15">
      <c r="A56" s="61" t="s">
        <v>111</v>
      </c>
      <c r="B56" s="59">
        <v>1379.4</v>
      </c>
      <c r="C56" s="59">
        <v>67</v>
      </c>
      <c r="D56" s="59">
        <v>67</v>
      </c>
      <c r="E56" s="59">
        <v>8.7799999999999994</v>
      </c>
      <c r="F56" s="59">
        <f t="shared" si="5"/>
        <v>1379.4</v>
      </c>
      <c r="G56" s="59">
        <f>(F56-I56)-L56</f>
        <v>928.60000000000014</v>
      </c>
      <c r="H56" s="59">
        <f>F56*0.15</f>
        <v>206.91</v>
      </c>
      <c r="L56">
        <v>450.8</v>
      </c>
      <c r="M56">
        <f>L56-H56</f>
        <v>243.89000000000001</v>
      </c>
      <c r="N56">
        <f>C56/20</f>
        <v>3.35</v>
      </c>
      <c r="O56" s="60">
        <f>(H56+M56)/F56</f>
        <v>0.32680875743076698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787</v>
      </c>
      <c r="C59" s="4">
        <v>40</v>
      </c>
      <c r="D59" s="4">
        <v>34</v>
      </c>
      <c r="E59" s="4">
        <v>4.99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1184.5</v>
      </c>
      <c r="C60" s="4">
        <v>60</v>
      </c>
      <c r="D60" s="4">
        <v>52</v>
      </c>
      <c r="E60" s="4">
        <v>7.48</v>
      </c>
      <c r="F60" s="8">
        <f>B60+B59</f>
        <v>1971.5</v>
      </c>
      <c r="G60" s="4">
        <f>(F60-I60)*0.85</f>
        <v>1653.845</v>
      </c>
      <c r="H60" s="4">
        <f>F60*0.15</f>
        <v>295.72499999999997</v>
      </c>
      <c r="I60" s="5">
        <v>25.8</v>
      </c>
      <c r="J60" s="5"/>
      <c r="K60" s="5"/>
      <c r="L60" s="5"/>
      <c r="M60" s="5"/>
      <c r="N60" s="5">
        <f>(C59+C60)/20</f>
        <v>5</v>
      </c>
      <c r="O60" s="62">
        <f>H60/F60</f>
        <v>0.15</v>
      </c>
    </row>
    <row r="61" spans="1:15" x14ac:dyDescent="0.15">
      <c r="A61" s="58" t="s">
        <v>66</v>
      </c>
      <c r="B61" s="58">
        <v>2154.4</v>
      </c>
      <c r="C61" s="58">
        <v>113</v>
      </c>
      <c r="D61" s="58">
        <v>100</v>
      </c>
      <c r="E61" s="58">
        <v>13.55</v>
      </c>
      <c r="F61" s="21">
        <f>B61</f>
        <v>2154.4</v>
      </c>
      <c r="G61" s="58">
        <f>(F61-I61)*0.825</f>
        <v>1728.7049999999999</v>
      </c>
      <c r="H61" s="58">
        <f>F61*0.175</f>
        <v>377.02</v>
      </c>
      <c r="I61" s="25">
        <v>59</v>
      </c>
      <c r="J61" s="25"/>
      <c r="K61" s="25"/>
      <c r="L61" s="15"/>
      <c r="M61" s="25"/>
      <c r="N61" s="25">
        <f>(C61)/20</f>
        <v>5.65</v>
      </c>
      <c r="O61" s="67">
        <f>(H61+M61)/F61</f>
        <v>0.17499999999999999</v>
      </c>
    </row>
    <row r="62" spans="1:15" x14ac:dyDescent="0.15">
      <c r="A62" s="9" t="s">
        <v>108</v>
      </c>
      <c r="B62" s="9">
        <v>268.7</v>
      </c>
      <c r="C62" s="9">
        <v>18</v>
      </c>
      <c r="D62" s="9">
        <v>16</v>
      </c>
      <c r="E62" s="9">
        <v>1.71</v>
      </c>
      <c r="F62" s="11">
        <f>B62</f>
        <v>268.7</v>
      </c>
      <c r="G62" s="9">
        <f>(F62-I62)-L62</f>
        <v>207</v>
      </c>
      <c r="H62" s="9">
        <f>F62*0.15</f>
        <v>40.305</v>
      </c>
      <c r="I62" s="5"/>
      <c r="J62" s="5"/>
      <c r="K62" s="5"/>
      <c r="L62" s="28">
        <v>61.7</v>
      </c>
      <c r="M62" s="28">
        <f>L62-H62</f>
        <v>21.395000000000003</v>
      </c>
      <c r="N62" s="5">
        <f>(C62)/20</f>
        <v>0.9</v>
      </c>
      <c r="O62" s="62">
        <f>(H62+M62)/F62</f>
        <v>0.22962411611462599</v>
      </c>
    </row>
    <row r="63" spans="1:15" x14ac:dyDescent="0.15">
      <c r="A63" s="9" t="s">
        <v>67</v>
      </c>
      <c r="B63" s="9">
        <v>508</v>
      </c>
      <c r="C63" s="9">
        <v>44</v>
      </c>
      <c r="D63" s="9">
        <v>38</v>
      </c>
      <c r="E63" s="9">
        <v>3.52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480</v>
      </c>
      <c r="C64" s="9">
        <v>42</v>
      </c>
      <c r="D64" s="9">
        <v>40</v>
      </c>
      <c r="E64" s="9">
        <v>3.34</v>
      </c>
      <c r="F64" s="11">
        <f>B64+B63</f>
        <v>988</v>
      </c>
      <c r="G64" s="9">
        <f>F64-L64-I64</f>
        <v>765.7</v>
      </c>
      <c r="H64" s="9">
        <f>F64*0.15</f>
        <v>148.19999999999999</v>
      </c>
      <c r="I64" s="5"/>
      <c r="J64" s="5"/>
      <c r="K64" s="5"/>
      <c r="L64" s="28">
        <f>F64*0.225</f>
        <v>222.3</v>
      </c>
      <c r="M64" s="28">
        <f>L64-H64</f>
        <v>74.100000000000023</v>
      </c>
      <c r="N64" s="5">
        <f>(C63+C64)/20</f>
        <v>4.3</v>
      </c>
      <c r="O64" s="62">
        <f>(H64+M64)/F64</f>
        <v>0.22500000000000001</v>
      </c>
    </row>
    <row r="65" spans="1:15" x14ac:dyDescent="0.15">
      <c r="A65" s="9" t="s">
        <v>69</v>
      </c>
      <c r="B65" s="9">
        <v>1498</v>
      </c>
      <c r="C65" s="9">
        <v>107</v>
      </c>
      <c r="D65" s="9">
        <v>99</v>
      </c>
      <c r="E65" s="9">
        <v>9.49</v>
      </c>
      <c r="F65" s="11">
        <f>B65</f>
        <v>1498</v>
      </c>
      <c r="G65" s="9">
        <f>(F65-L65)</f>
        <v>1198.4000000000001</v>
      </c>
      <c r="H65" s="9">
        <f>F65*0.15</f>
        <v>224.7</v>
      </c>
      <c r="I65" s="5">
        <v>41</v>
      </c>
      <c r="J65" s="5"/>
      <c r="K65" s="5"/>
      <c r="L65" s="28">
        <f>F65*0.2</f>
        <v>299.60000000000002</v>
      </c>
      <c r="M65" s="28">
        <f>L65-H65</f>
        <v>74.900000000000034</v>
      </c>
      <c r="N65" s="5">
        <f>(C65)/20</f>
        <v>5.35</v>
      </c>
      <c r="O65" s="62">
        <f>(H65+M65)/F65</f>
        <v>0.2</v>
      </c>
    </row>
    <row r="66" spans="1:15" x14ac:dyDescent="0.15">
      <c r="A66" s="9" t="s">
        <v>70</v>
      </c>
      <c r="B66" s="9">
        <v>138</v>
      </c>
      <c r="C66" s="9">
        <v>6</v>
      </c>
      <c r="D66" s="9">
        <v>6</v>
      </c>
      <c r="E66" s="9">
        <v>0.87</v>
      </c>
      <c r="F66" s="11">
        <f>B66</f>
        <v>138</v>
      </c>
      <c r="G66" s="9">
        <f>(F66-I66)-L66</f>
        <v>113.3</v>
      </c>
      <c r="H66" s="9">
        <f>F66*0.15</f>
        <v>20.7</v>
      </c>
      <c r="I66" s="5"/>
      <c r="J66" s="5"/>
      <c r="K66" s="5"/>
      <c r="L66" s="28">
        <v>24.7</v>
      </c>
      <c r="M66" s="28">
        <f>L66-H66</f>
        <v>4</v>
      </c>
      <c r="N66" s="5">
        <f>(C66)/20</f>
        <v>0.3</v>
      </c>
      <c r="O66" s="62">
        <f>(H66+M66)/F66</f>
        <v>0.1789855072463768</v>
      </c>
    </row>
    <row r="67" spans="1:15" x14ac:dyDescent="0.15">
      <c r="A67" s="9" t="s">
        <v>106</v>
      </c>
      <c r="B67" s="59">
        <v>53</v>
      </c>
      <c r="C67" s="59">
        <v>3</v>
      </c>
      <c r="D67" s="59">
        <v>3</v>
      </c>
      <c r="E67" s="59">
        <v>0.33</v>
      </c>
      <c r="F67" s="11">
        <f>B67</f>
        <v>53</v>
      </c>
      <c r="G67" s="9">
        <f>(F67-I67)*0.85</f>
        <v>45.05</v>
      </c>
      <c r="H67" s="9">
        <f>F67*0.15</f>
        <v>7.9499999999999993</v>
      </c>
      <c r="I67" s="5"/>
      <c r="J67" s="5"/>
      <c r="K67" s="5"/>
      <c r="L67" s="5"/>
      <c r="M67" s="5"/>
      <c r="N67" s="5">
        <f>(C67)/20</f>
        <v>0.15</v>
      </c>
      <c r="O67" s="62">
        <f>H67/F67</f>
        <v>0.15</v>
      </c>
    </row>
    <row r="68" spans="1:15" x14ac:dyDescent="0.15">
      <c r="A68" s="4" t="s">
        <v>102</v>
      </c>
      <c r="B68">
        <v>1157</v>
      </c>
      <c r="C68">
        <v>100</v>
      </c>
      <c r="D68">
        <v>71</v>
      </c>
      <c r="E68">
        <v>7.79</v>
      </c>
      <c r="F68" s="8">
        <f>B68</f>
        <v>1157</v>
      </c>
      <c r="G68" s="4">
        <f>(F68-I68)*0.85</f>
        <v>983.44999999999993</v>
      </c>
      <c r="H68" s="4">
        <f>F68*0.15</f>
        <v>173.54999999999998</v>
      </c>
      <c r="I68" s="5"/>
      <c r="J68" s="5"/>
      <c r="K68" s="5"/>
      <c r="L68" s="5"/>
      <c r="M68" s="5"/>
      <c r="N68" s="5">
        <f>(C68)/20</f>
        <v>5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93866.64</v>
      </c>
      <c r="C70" s="26">
        <f>SUM(C2:C68)</f>
        <v>4355</v>
      </c>
      <c r="D70" s="26">
        <f>SUM(D2:D68)</f>
        <v>3910</v>
      </c>
      <c r="E70" s="5"/>
      <c r="F70" s="5"/>
      <c r="G70" s="26">
        <f>SUM(G6:G68)</f>
        <v>65434.040059999985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4355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14456.386000000002</v>
      </c>
      <c r="E77" s="4"/>
      <c r="F77" s="5" t="s">
        <v>80</v>
      </c>
      <c r="G77" s="5">
        <v>175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1143.2</v>
      </c>
      <c r="H78" s="5">
        <f>G78-G77</f>
        <v>968.2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3537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333</v>
      </c>
      <c r="E80" s="4"/>
      <c r="F80" s="40" t="s">
        <v>89</v>
      </c>
      <c r="G80" s="40">
        <f>SUM(M14:M66)</f>
        <v>3078.54394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320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1768.5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596.28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1768.5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3870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787.87999999999988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10802.659999999998</v>
      </c>
      <c r="C89" s="41"/>
      <c r="D89" s="41">
        <f>SUM(D76:D77)</f>
        <v>18811.386000000002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8008.7260000000042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0"/>
  <sheetViews>
    <sheetView topLeftCell="A13" zoomScale="70" zoomScaleNormal="70" workbookViewId="0">
      <selection activeCell="L33" sqref="L33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5551.5</v>
      </c>
      <c r="C2" s="4">
        <v>205</v>
      </c>
      <c r="D2" s="4">
        <v>197</v>
      </c>
      <c r="E2" s="4">
        <v>34.94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3369.2</v>
      </c>
      <c r="C3" s="4">
        <v>163</v>
      </c>
      <c r="D3" s="4">
        <v>139</v>
      </c>
      <c r="E3" s="4">
        <v>21.35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3052</v>
      </c>
      <c r="C4" s="4">
        <v>142</v>
      </c>
      <c r="D4" s="4">
        <v>119</v>
      </c>
      <c r="E4" s="4">
        <v>19.27</v>
      </c>
      <c r="F4" s="6">
        <f>B3+B4+B2</f>
        <v>11972.7</v>
      </c>
      <c r="G4" s="7" t="s">
        <v>112</v>
      </c>
      <c r="H4" s="6">
        <f>F4-G4</f>
        <v>11972.7</v>
      </c>
      <c r="I4" s="27">
        <v>8</v>
      </c>
      <c r="J4" s="27"/>
      <c r="K4" s="5"/>
      <c r="L4" s="5"/>
      <c r="M4" s="5"/>
      <c r="N4" s="5">
        <f>(D3+D4)/20</f>
        <v>12.9</v>
      </c>
      <c r="O4" s="62">
        <f>H4/F4</f>
        <v>1</v>
      </c>
    </row>
    <row r="5" spans="1:15" x14ac:dyDescent="0.15">
      <c r="A5" s="4" t="s">
        <v>16</v>
      </c>
      <c r="B5" s="4">
        <v>1108.3</v>
      </c>
      <c r="C5" s="4">
        <v>58</v>
      </c>
      <c r="D5" s="4">
        <v>55</v>
      </c>
      <c r="E5" s="4">
        <v>7.22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579.9</v>
      </c>
      <c r="C6" s="4">
        <v>29</v>
      </c>
      <c r="D6" s="4">
        <v>27</v>
      </c>
      <c r="E6" s="4">
        <v>3.76</v>
      </c>
      <c r="F6" s="8">
        <f>B6+B5</f>
        <v>1688.1999999999998</v>
      </c>
      <c r="G6" s="4">
        <f>(F6-I6)*0.85</f>
        <v>1410.3199999999997</v>
      </c>
      <c r="H6" s="4">
        <f>F6*0.15</f>
        <v>253.22999999999996</v>
      </c>
      <c r="I6" s="4">
        <v>29</v>
      </c>
      <c r="J6" s="4"/>
      <c r="K6" s="5"/>
      <c r="L6" s="5"/>
      <c r="M6" s="5"/>
      <c r="N6" s="5">
        <f>(C5+C6)/20</f>
        <v>4.3499999999999996</v>
      </c>
      <c r="O6" s="62">
        <f>H6/F6</f>
        <v>0.15</v>
      </c>
    </row>
    <row r="7" spans="1:15" x14ac:dyDescent="0.15">
      <c r="A7" s="4" t="s">
        <v>19</v>
      </c>
      <c r="B7" s="4">
        <v>1160</v>
      </c>
      <c r="C7" s="4">
        <v>31</v>
      </c>
      <c r="D7" s="4">
        <v>32</v>
      </c>
      <c r="E7" s="4">
        <v>7.16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1144</v>
      </c>
      <c r="C8" s="4">
        <v>35</v>
      </c>
      <c r="D8" s="4">
        <v>36</v>
      </c>
      <c r="E8" s="4">
        <v>7.06</v>
      </c>
      <c r="F8" s="8">
        <f>B8+B7</f>
        <v>2304</v>
      </c>
      <c r="G8" s="4">
        <f>(F8-I8)*0.85</f>
        <v>1908.25</v>
      </c>
      <c r="H8" s="4">
        <f>F8*0.15</f>
        <v>345.59999999999997</v>
      </c>
      <c r="I8" s="5">
        <v>59</v>
      </c>
      <c r="J8" s="5"/>
      <c r="K8" s="5"/>
      <c r="L8" s="5"/>
      <c r="M8" s="5"/>
      <c r="N8" s="5">
        <f>(C7+C8)/20</f>
        <v>3.3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884</v>
      </c>
      <c r="C11" s="4">
        <v>50</v>
      </c>
      <c r="D11" s="4">
        <v>44</v>
      </c>
      <c r="E11" s="4">
        <v>5.83</v>
      </c>
      <c r="F11" s="8">
        <f>B11</f>
        <v>884</v>
      </c>
      <c r="G11" s="4">
        <f>(F11-I11)*0.85</f>
        <v>751.4</v>
      </c>
      <c r="H11" s="4">
        <f>F11*0.15</f>
        <v>132.6</v>
      </c>
      <c r="I11" s="5"/>
      <c r="J11" s="5"/>
      <c r="K11" s="5"/>
      <c r="L11" s="5"/>
      <c r="M11" s="5"/>
      <c r="N11" s="5">
        <f>C11/20</f>
        <v>2.5</v>
      </c>
      <c r="O11" s="62">
        <f>H11/F11</f>
        <v>0.15</v>
      </c>
    </row>
    <row r="12" spans="1:15" x14ac:dyDescent="0.15">
      <c r="A12" s="4" t="s">
        <v>24</v>
      </c>
      <c r="B12" s="4">
        <v>338.4</v>
      </c>
      <c r="C12" s="4">
        <v>19</v>
      </c>
      <c r="D12" s="4">
        <v>17</v>
      </c>
      <c r="E12" s="4">
        <v>2.12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481.4</v>
      </c>
      <c r="C13" s="4">
        <v>24</v>
      </c>
      <c r="D13" s="4">
        <v>19</v>
      </c>
      <c r="E13" s="4">
        <v>3.01</v>
      </c>
      <c r="F13" s="8">
        <f>B13+B12</f>
        <v>819.8</v>
      </c>
      <c r="G13" s="4">
        <f>(F13-I13)*0.85</f>
        <v>696.82999999999993</v>
      </c>
      <c r="H13" s="4">
        <f>F13*0.15</f>
        <v>122.96999999999998</v>
      </c>
      <c r="I13" s="5"/>
      <c r="J13" s="5"/>
      <c r="K13" s="5"/>
      <c r="L13" s="5"/>
      <c r="M13" s="5"/>
      <c r="N13" s="5">
        <f>(C12+C13)/20</f>
        <v>2.15</v>
      </c>
      <c r="O13" s="62">
        <f>H13/F13</f>
        <v>0.15</v>
      </c>
    </row>
    <row r="14" spans="1:15" x14ac:dyDescent="0.15">
      <c r="A14" s="4" t="s">
        <v>27</v>
      </c>
      <c r="B14" s="4">
        <v>626.70000000000005</v>
      </c>
      <c r="C14" s="4">
        <v>22</v>
      </c>
      <c r="D14" s="4">
        <v>20</v>
      </c>
      <c r="E14" s="4">
        <v>4.0599999999999996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539.70000000000005</v>
      </c>
      <c r="C15" s="4">
        <v>22.5</v>
      </c>
      <c r="D15" s="4">
        <v>19</v>
      </c>
      <c r="E15" s="4">
        <v>3.46</v>
      </c>
      <c r="F15" s="8">
        <f>B15+B14</f>
        <v>1166.4000000000001</v>
      </c>
      <c r="G15" s="4">
        <f>(F15-I15)*0.85</f>
        <v>991.44</v>
      </c>
      <c r="H15" s="4">
        <f>F15*0.15</f>
        <v>174.96</v>
      </c>
      <c r="I15" s="4"/>
      <c r="J15" s="4"/>
      <c r="K15" s="5"/>
      <c r="L15" s="5"/>
      <c r="M15" s="5"/>
      <c r="N15" s="5">
        <f>(C14+C15)/20</f>
        <v>2.2250000000000001</v>
      </c>
      <c r="O15" s="62">
        <f>H15/F15</f>
        <v>0.15</v>
      </c>
    </row>
    <row r="16" spans="1:15" x14ac:dyDescent="0.15">
      <c r="A16" s="4" t="s">
        <v>29</v>
      </c>
      <c r="B16" s="4">
        <v>1570.4</v>
      </c>
      <c r="C16" s="4">
        <v>58.5</v>
      </c>
      <c r="D16" s="4">
        <v>39</v>
      </c>
      <c r="E16" s="4">
        <v>9.7799999999999994</v>
      </c>
      <c r="F16" s="8">
        <f>B16</f>
        <v>1570.4</v>
      </c>
      <c r="G16" s="4">
        <f>(F16-I16)*0.85</f>
        <v>1310.19</v>
      </c>
      <c r="H16" s="4">
        <f>F16*0.15</f>
        <v>235.56</v>
      </c>
      <c r="I16" s="4">
        <v>29</v>
      </c>
      <c r="J16" s="4"/>
      <c r="K16" s="4"/>
      <c r="L16" s="5"/>
      <c r="M16" s="5"/>
      <c r="N16" s="5">
        <f>C16/20</f>
        <v>2.9249999999999998</v>
      </c>
      <c r="O16" s="62">
        <f>H16/F16</f>
        <v>0.15</v>
      </c>
    </row>
    <row r="17" spans="1:15" x14ac:dyDescent="0.15">
      <c r="A17" s="4" t="s">
        <v>30</v>
      </c>
      <c r="B17" s="4">
        <v>3325.2</v>
      </c>
      <c r="C17" s="4">
        <v>97</v>
      </c>
      <c r="D17" s="4">
        <v>97</v>
      </c>
      <c r="E17" s="4">
        <v>20.73</v>
      </c>
      <c r="F17" s="8">
        <f>B17</f>
        <v>3325.2</v>
      </c>
      <c r="G17" s="4">
        <f>(F17-L17)*0.85</f>
        <v>2826.4199999999996</v>
      </c>
      <c r="H17" s="4">
        <f>F17*0.15</f>
        <v>498.78</v>
      </c>
      <c r="I17" s="5"/>
      <c r="J17" s="5"/>
      <c r="K17" s="4"/>
      <c r="L17" s="5"/>
      <c r="M17" s="5"/>
      <c r="N17" s="5">
        <f>C17/20</f>
        <v>4.8499999999999996</v>
      </c>
      <c r="O17" s="62">
        <f>H17/F17</f>
        <v>0.15</v>
      </c>
    </row>
    <row r="18" spans="1:15" x14ac:dyDescent="0.15">
      <c r="A18" s="4" t="s">
        <v>31</v>
      </c>
      <c r="B18">
        <v>16</v>
      </c>
      <c r="C18">
        <v>1</v>
      </c>
      <c r="D18">
        <v>1</v>
      </c>
      <c r="E18">
        <v>0.11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16</v>
      </c>
      <c r="C19" s="4">
        <v>1</v>
      </c>
      <c r="D19" s="4">
        <v>1</v>
      </c>
      <c r="E19" s="4">
        <v>0.11</v>
      </c>
      <c r="F19" s="8">
        <f>B19+B18</f>
        <v>32</v>
      </c>
      <c r="G19" s="4">
        <f>(F19-I19)*0.85</f>
        <v>27.2</v>
      </c>
      <c r="H19" s="4">
        <f>F19*0.15</f>
        <v>4.8</v>
      </c>
      <c r="I19" s="4"/>
      <c r="J19" s="4"/>
      <c r="K19" s="5"/>
      <c r="L19" s="5"/>
      <c r="M19" s="5"/>
      <c r="N19" s="5">
        <f>(C18+C19)/20</f>
        <v>0.1</v>
      </c>
      <c r="O19" s="62">
        <f>H19/F19</f>
        <v>0.15</v>
      </c>
    </row>
    <row r="20" spans="1:15" x14ac:dyDescent="0.15">
      <c r="A20" s="4" t="s">
        <v>33</v>
      </c>
      <c r="B20" s="4">
        <v>722.44</v>
      </c>
      <c r="C20" s="4">
        <v>28</v>
      </c>
      <c r="D20" s="4">
        <v>24</v>
      </c>
      <c r="E20" s="4">
        <v>4.53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907.68</v>
      </c>
      <c r="C21" s="4">
        <v>37</v>
      </c>
      <c r="D21" s="4">
        <v>33</v>
      </c>
      <c r="E21" s="4">
        <v>5.69</v>
      </c>
      <c r="F21" s="8">
        <f>B21+B20</f>
        <v>1630.12</v>
      </c>
      <c r="G21" s="4">
        <f t="shared" ref="G21:G26" si="0">(F21-I21)*0.85</f>
        <v>1385.6019999999999</v>
      </c>
      <c r="H21" s="4">
        <f t="shared" ref="H21:H26" si="1">F21*0.15</f>
        <v>244.51799999999997</v>
      </c>
      <c r="J21" s="4"/>
      <c r="K21" s="5"/>
      <c r="L21" s="5"/>
      <c r="M21" s="5"/>
      <c r="N21" s="5">
        <f>(C20+C21)/20</f>
        <v>3.25</v>
      </c>
      <c r="O21" s="62">
        <f>H21/F21</f>
        <v>0.15</v>
      </c>
    </row>
    <row r="22" spans="1:15" x14ac:dyDescent="0.15">
      <c r="A22" s="4" t="s">
        <v>35</v>
      </c>
      <c r="B22" s="4">
        <v>6721.46</v>
      </c>
      <c r="C22" s="4">
        <v>188</v>
      </c>
      <c r="D22" s="4">
        <v>177</v>
      </c>
      <c r="E22" s="4">
        <v>41.11</v>
      </c>
      <c r="F22" s="8">
        <f>B22</f>
        <v>6721.46</v>
      </c>
      <c r="G22" s="4">
        <f t="shared" si="0"/>
        <v>5710.6909999999998</v>
      </c>
      <c r="H22" s="4">
        <f t="shared" si="1"/>
        <v>1008.2189999999999</v>
      </c>
      <c r="I22" s="4">
        <v>3</v>
      </c>
      <c r="J22" s="4"/>
      <c r="K22" s="4"/>
      <c r="L22" s="4"/>
      <c r="M22" s="4"/>
      <c r="N22" s="5">
        <f>C22/20</f>
        <v>9.4</v>
      </c>
      <c r="O22" s="62">
        <f>(H22+M22)/F22</f>
        <v>0.15</v>
      </c>
    </row>
    <row r="23" spans="1:15" x14ac:dyDescent="0.15">
      <c r="A23" s="4" t="s">
        <v>36</v>
      </c>
      <c r="B23">
        <v>12.9</v>
      </c>
      <c r="C23">
        <v>1</v>
      </c>
      <c r="D23">
        <v>1</v>
      </c>
      <c r="E23">
        <v>0.08</v>
      </c>
      <c r="F23" s="8">
        <f>B23</f>
        <v>12.9</v>
      </c>
      <c r="G23" s="4">
        <f t="shared" si="0"/>
        <v>10.965</v>
      </c>
      <c r="H23" s="4">
        <f t="shared" si="1"/>
        <v>1.9350000000000001</v>
      </c>
      <c r="I23" s="4"/>
      <c r="J23" s="4"/>
      <c r="K23" s="5"/>
      <c r="L23" s="5"/>
      <c r="M23" s="5"/>
      <c r="N23" s="5">
        <f>(C23)/20</f>
        <v>0.05</v>
      </c>
      <c r="O23" s="62">
        <f>H23/F23</f>
        <v>0.15</v>
      </c>
    </row>
    <row r="24" spans="1:15" x14ac:dyDescent="0.15">
      <c r="A24" s="4" t="s">
        <v>37</v>
      </c>
      <c r="B24" s="5">
        <v>665.94</v>
      </c>
      <c r="C24" s="5">
        <v>42</v>
      </c>
      <c r="D24" s="5">
        <v>42</v>
      </c>
      <c r="E24" s="5">
        <v>4.2</v>
      </c>
      <c r="F24" s="5">
        <f>B24</f>
        <v>665.94</v>
      </c>
      <c r="G24" s="4">
        <f t="shared" si="0"/>
        <v>566.04899999999998</v>
      </c>
      <c r="H24" s="4">
        <f t="shared" si="1"/>
        <v>99.891000000000005</v>
      </c>
      <c r="I24" s="5"/>
      <c r="J24" s="5"/>
      <c r="K24" s="5"/>
      <c r="M24" s="5"/>
      <c r="N24" s="5">
        <f>(C24)/20</f>
        <v>2.1</v>
      </c>
      <c r="O24" s="62">
        <f>(H24+M24)/F24</f>
        <v>0.15</v>
      </c>
    </row>
    <row r="25" spans="1:15" x14ac:dyDescent="0.15">
      <c r="A25" s="4" t="s">
        <v>38</v>
      </c>
      <c r="B25">
        <v>1229.0999999999999</v>
      </c>
      <c r="C25">
        <v>68</v>
      </c>
      <c r="D25">
        <v>68</v>
      </c>
      <c r="E25">
        <v>7.84</v>
      </c>
      <c r="F25" s="5">
        <f>B25</f>
        <v>1229.0999999999999</v>
      </c>
      <c r="G25" s="4">
        <f t="shared" si="0"/>
        <v>1012.775</v>
      </c>
      <c r="H25" s="4">
        <f t="shared" si="1"/>
        <v>184.36499999999998</v>
      </c>
      <c r="I25" s="5">
        <v>37.6</v>
      </c>
      <c r="J25" s="5"/>
      <c r="K25" s="5"/>
      <c r="L25" s="4"/>
      <c r="M25" s="5"/>
      <c r="N25" s="5">
        <f>(C25)/20</f>
        <v>3.4</v>
      </c>
      <c r="O25" s="62">
        <f>(H25+M25)/F25</f>
        <v>0.15</v>
      </c>
    </row>
    <row r="26" spans="1:15" x14ac:dyDescent="0.15">
      <c r="A26" s="4" t="s">
        <v>39</v>
      </c>
      <c r="B26" s="4">
        <v>5113.5</v>
      </c>
      <c r="C26" s="4">
        <v>247</v>
      </c>
      <c r="D26" s="4">
        <v>224</v>
      </c>
      <c r="E26" s="4">
        <v>34.9</v>
      </c>
      <c r="F26" s="5">
        <f>B26</f>
        <v>5113.5</v>
      </c>
      <c r="G26" s="4">
        <f t="shared" si="0"/>
        <v>4327.01</v>
      </c>
      <c r="H26" s="4">
        <f t="shared" si="1"/>
        <v>767.02499999999998</v>
      </c>
      <c r="I26" s="5">
        <v>22.9</v>
      </c>
      <c r="J26" s="5"/>
      <c r="K26" s="5"/>
      <c r="L26" s="4"/>
      <c r="M26" s="5"/>
      <c r="N26" s="5">
        <f>(C26)/20</f>
        <v>12.35</v>
      </c>
      <c r="O26" s="62">
        <f>(H26+M26)/F26</f>
        <v>0.15</v>
      </c>
    </row>
    <row r="27" spans="1:15" x14ac:dyDescent="0.15">
      <c r="A27" s="9" t="s">
        <v>40</v>
      </c>
      <c r="B27" s="9">
        <v>1300.08</v>
      </c>
      <c r="C27" s="9">
        <v>96</v>
      </c>
      <c r="D27" s="9">
        <v>61</v>
      </c>
      <c r="E27" s="9">
        <v>8.59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1376.15</v>
      </c>
      <c r="C28" s="9">
        <v>103</v>
      </c>
      <c r="D28" s="9">
        <v>84</v>
      </c>
      <c r="E28" s="9">
        <v>9.1999999999999993</v>
      </c>
      <c r="F28" s="11">
        <f>B28+B27</f>
        <v>2676.23</v>
      </c>
      <c r="G28" s="9">
        <f>(F28-I28)-L28</f>
        <v>2104.384</v>
      </c>
      <c r="H28" s="9">
        <f>F28*0.15</f>
        <v>401.43450000000001</v>
      </c>
      <c r="I28" s="5">
        <v>36.6</v>
      </c>
      <c r="J28" s="5"/>
      <c r="K28" s="5"/>
      <c r="L28" s="28">
        <f>F28*0.2</f>
        <v>535.24599999999998</v>
      </c>
      <c r="M28" s="28">
        <f>L28-H28</f>
        <v>133.81149999999997</v>
      </c>
      <c r="N28" s="5">
        <f>(C27+C28)/20</f>
        <v>9.9499999999999993</v>
      </c>
      <c r="O28" s="62">
        <f>(H28+M28)/F28</f>
        <v>0.19999999999999998</v>
      </c>
    </row>
    <row r="29" spans="1:15" x14ac:dyDescent="0.15">
      <c r="A29" s="9" t="s">
        <v>42</v>
      </c>
      <c r="B29" s="9">
        <v>364.3</v>
      </c>
      <c r="C29" s="9">
        <v>24</v>
      </c>
      <c r="D29" s="9">
        <v>16</v>
      </c>
      <c r="E29" s="9">
        <v>2.35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202.8</v>
      </c>
      <c r="C30" s="9">
        <v>17</v>
      </c>
      <c r="D30" s="9">
        <v>12</v>
      </c>
      <c r="E30" s="9">
        <v>1.32</v>
      </c>
      <c r="F30" s="11">
        <f>B30+B29</f>
        <v>567.1</v>
      </c>
      <c r="G30" s="9">
        <f>(F30-I30)-L30</f>
        <v>437.70000000000005</v>
      </c>
      <c r="H30" s="9">
        <f t="shared" ref="H30:H53" si="2">F30*0.15</f>
        <v>85.064999999999998</v>
      </c>
      <c r="I30" s="4">
        <v>19.8</v>
      </c>
      <c r="J30" s="4"/>
      <c r="K30" s="5"/>
      <c r="L30" s="28">
        <v>109.6</v>
      </c>
      <c r="M30" s="28">
        <f t="shared" ref="M30:M42" si="3">L30-H30</f>
        <v>24.534999999999997</v>
      </c>
      <c r="N30" s="5">
        <f>(C29+C30)/20</f>
        <v>2.0499999999999998</v>
      </c>
      <c r="O30" s="62">
        <f t="shared" ref="O30:O42" si="4">(H30+M30)/F30</f>
        <v>0.19326397460765296</v>
      </c>
    </row>
    <row r="31" spans="1:15" x14ac:dyDescent="0.15">
      <c r="A31" s="9" t="s">
        <v>44</v>
      </c>
      <c r="B31" s="9">
        <v>1107.5999999999999</v>
      </c>
      <c r="C31" s="9">
        <v>94</v>
      </c>
      <c r="D31" s="9">
        <v>69</v>
      </c>
      <c r="E31" s="9">
        <v>7.24</v>
      </c>
      <c r="F31" s="10">
        <f t="shared" ref="F31:F56" si="5">B31</f>
        <v>1107.5999999999999</v>
      </c>
      <c r="G31" s="9">
        <f>(F31-I31)-L31</f>
        <v>806.59999999999991</v>
      </c>
      <c r="H31" s="9">
        <f t="shared" si="2"/>
        <v>166.14</v>
      </c>
      <c r="I31" s="4"/>
      <c r="J31" s="4"/>
      <c r="K31" s="5"/>
      <c r="L31" s="28">
        <v>301</v>
      </c>
      <c r="M31" s="28">
        <f t="shared" si="3"/>
        <v>134.86000000000001</v>
      </c>
      <c r="N31" s="5">
        <f>C31/20</f>
        <v>4.7</v>
      </c>
      <c r="O31" s="62">
        <f t="shared" si="4"/>
        <v>0.27175875767425067</v>
      </c>
    </row>
    <row r="32" spans="1:15" x14ac:dyDescent="0.15">
      <c r="A32" s="9" t="s">
        <v>45</v>
      </c>
      <c r="B32" s="9">
        <v>2857.4</v>
      </c>
      <c r="C32" s="9">
        <v>98</v>
      </c>
      <c r="D32" s="9">
        <v>92</v>
      </c>
      <c r="E32" s="9">
        <v>17.63</v>
      </c>
      <c r="F32" s="11">
        <f t="shared" si="5"/>
        <v>2857.4</v>
      </c>
      <c r="G32" s="9">
        <f>(F32-I32)-L32</f>
        <v>2218</v>
      </c>
      <c r="H32" s="9">
        <f t="shared" si="2"/>
        <v>428.61</v>
      </c>
      <c r="I32" s="4">
        <v>3</v>
      </c>
      <c r="J32" s="4"/>
      <c r="K32" s="4"/>
      <c r="L32" s="28">
        <v>636.4</v>
      </c>
      <c r="M32" s="28">
        <f t="shared" si="3"/>
        <v>207.78999999999996</v>
      </c>
      <c r="N32" s="5">
        <f>D32/20</f>
        <v>4.5999999999999996</v>
      </c>
      <c r="O32" s="62">
        <f t="shared" si="4"/>
        <v>0.22271995520403162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5273.18</v>
      </c>
      <c r="C34" s="9">
        <v>207</v>
      </c>
      <c r="D34" s="9">
        <v>186</v>
      </c>
      <c r="E34" s="9">
        <v>33.880000000000003</v>
      </c>
      <c r="F34" s="11">
        <f t="shared" si="5"/>
        <v>5273.18</v>
      </c>
      <c r="G34" s="9">
        <f>(F34-I34)-L34</f>
        <v>4313.7000000000007</v>
      </c>
      <c r="H34" s="9">
        <f t="shared" si="2"/>
        <v>790.97699999999998</v>
      </c>
      <c r="J34" s="4"/>
      <c r="K34" s="4"/>
      <c r="L34" s="29">
        <v>959.48</v>
      </c>
      <c r="M34" s="28">
        <f t="shared" si="3"/>
        <v>168.50300000000004</v>
      </c>
      <c r="N34" s="5">
        <f>(D34)/20</f>
        <v>9.3000000000000007</v>
      </c>
      <c r="O34" s="62">
        <f t="shared" si="4"/>
        <v>0.18195472181871281</v>
      </c>
    </row>
    <row r="35" spans="1:15" x14ac:dyDescent="0.15">
      <c r="A35" s="9" t="s">
        <v>48</v>
      </c>
      <c r="B35" s="9">
        <v>497.6</v>
      </c>
      <c r="C35" s="9">
        <v>27</v>
      </c>
      <c r="D35" s="9">
        <v>26</v>
      </c>
      <c r="E35" s="9">
        <v>3.19</v>
      </c>
      <c r="F35" s="10">
        <f t="shared" si="5"/>
        <v>497.6</v>
      </c>
      <c r="G35" s="9">
        <f>F35-L35-I35</f>
        <v>392.1</v>
      </c>
      <c r="H35" s="9">
        <f t="shared" si="2"/>
        <v>74.64</v>
      </c>
      <c r="J35" s="4"/>
      <c r="K35" s="4"/>
      <c r="L35" s="28">
        <v>105.5</v>
      </c>
      <c r="M35" s="28">
        <f t="shared" si="3"/>
        <v>30.86</v>
      </c>
      <c r="N35" s="5">
        <f>C35/20</f>
        <v>1.35</v>
      </c>
      <c r="O35" s="62">
        <f t="shared" si="4"/>
        <v>0.21201768488745978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1653.7</v>
      </c>
      <c r="C37" s="10">
        <v>110</v>
      </c>
      <c r="D37" s="10">
        <v>102</v>
      </c>
      <c r="E37" s="10">
        <v>10.24</v>
      </c>
      <c r="F37" s="10">
        <f t="shared" si="5"/>
        <v>1653.7</v>
      </c>
      <c r="G37" s="9">
        <f>(F37-I37)-L37</f>
        <v>1263.0999999999999</v>
      </c>
      <c r="H37" s="9">
        <f t="shared" si="2"/>
        <v>248.05500000000001</v>
      </c>
      <c r="I37" s="5"/>
      <c r="J37" s="5"/>
      <c r="K37" s="4"/>
      <c r="L37" s="29">
        <v>390.6</v>
      </c>
      <c r="M37" s="28">
        <f t="shared" si="3"/>
        <v>142.54500000000002</v>
      </c>
      <c r="N37" s="5">
        <f t="shared" si="6"/>
        <v>5.5</v>
      </c>
      <c r="O37" s="62">
        <f t="shared" si="4"/>
        <v>0.23619761746386891</v>
      </c>
    </row>
    <row r="38" spans="1:15" x14ac:dyDescent="0.15">
      <c r="A38" s="9" t="s">
        <v>51</v>
      </c>
      <c r="B38" s="10">
        <v>1687</v>
      </c>
      <c r="C38" s="10">
        <v>86</v>
      </c>
      <c r="D38" s="10">
        <v>75</v>
      </c>
      <c r="E38" s="10">
        <v>10.74</v>
      </c>
      <c r="F38" s="10">
        <f t="shared" si="5"/>
        <v>1687</v>
      </c>
      <c r="G38" s="9">
        <f>(F38*0.8)-I38</f>
        <v>1339.6000000000001</v>
      </c>
      <c r="H38" s="9">
        <f t="shared" si="2"/>
        <v>253.04999999999998</v>
      </c>
      <c r="I38" s="5">
        <v>10</v>
      </c>
      <c r="J38" s="5"/>
      <c r="K38" s="4"/>
      <c r="L38" s="28">
        <f>F38*0.2</f>
        <v>337.40000000000003</v>
      </c>
      <c r="M38" s="28">
        <f t="shared" si="3"/>
        <v>84.350000000000051</v>
      </c>
      <c r="N38" s="5">
        <f t="shared" si="6"/>
        <v>4.3</v>
      </c>
      <c r="O38" s="62">
        <f t="shared" si="4"/>
        <v>0.2</v>
      </c>
    </row>
    <row r="39" spans="1:15" x14ac:dyDescent="0.15">
      <c r="A39" s="9" t="s">
        <v>52</v>
      </c>
      <c r="B39" s="10">
        <v>2228.06</v>
      </c>
      <c r="C39" s="10">
        <v>104</v>
      </c>
      <c r="D39" s="10">
        <v>100</v>
      </c>
      <c r="E39" s="10">
        <v>13.93</v>
      </c>
      <c r="F39" s="10">
        <f t="shared" si="5"/>
        <v>2228.06</v>
      </c>
      <c r="G39" s="9">
        <f>(F39-I39)-L39</f>
        <v>1768</v>
      </c>
      <c r="H39" s="9">
        <f t="shared" si="2"/>
        <v>334.209</v>
      </c>
      <c r="I39" s="5"/>
      <c r="J39" s="5"/>
      <c r="K39" s="4"/>
      <c r="L39" s="29">
        <v>460.06</v>
      </c>
      <c r="M39" s="28">
        <f t="shared" si="3"/>
        <v>125.851</v>
      </c>
      <c r="N39" s="5">
        <f t="shared" si="6"/>
        <v>5.2</v>
      </c>
      <c r="O39" s="62">
        <f t="shared" si="4"/>
        <v>0.20648456504761992</v>
      </c>
    </row>
    <row r="40" spans="1:15" x14ac:dyDescent="0.15">
      <c r="A40" s="9" t="s">
        <v>53</v>
      </c>
      <c r="B40" s="9">
        <v>405.76</v>
      </c>
      <c r="C40" s="9">
        <v>15</v>
      </c>
      <c r="D40" s="9">
        <v>15</v>
      </c>
      <c r="E40" s="9">
        <v>2.5099999999999998</v>
      </c>
      <c r="F40" s="10">
        <f t="shared" si="5"/>
        <v>405.76</v>
      </c>
      <c r="G40" s="9">
        <f>(F40-I40)-L40</f>
        <v>316.08704</v>
      </c>
      <c r="H40" s="9">
        <f t="shared" si="2"/>
        <v>60.863999999999997</v>
      </c>
      <c r="I40" s="5"/>
      <c r="J40" s="5"/>
      <c r="K40" s="5"/>
      <c r="L40" s="29">
        <f>F40*0.221</f>
        <v>89.672960000000003</v>
      </c>
      <c r="M40" s="28">
        <f t="shared" si="3"/>
        <v>28.808960000000006</v>
      </c>
      <c r="N40" s="5">
        <f t="shared" si="6"/>
        <v>0.75</v>
      </c>
      <c r="O40" s="62">
        <f t="shared" si="4"/>
        <v>0.221</v>
      </c>
    </row>
    <row r="41" spans="1:15" x14ac:dyDescent="0.15">
      <c r="A41" s="9" t="s">
        <v>54</v>
      </c>
      <c r="B41" s="9">
        <v>1008.5</v>
      </c>
      <c r="C41" s="9">
        <v>58</v>
      </c>
      <c r="D41" s="9">
        <v>56</v>
      </c>
      <c r="E41" s="9">
        <v>6.44</v>
      </c>
      <c r="F41" s="10">
        <f t="shared" si="5"/>
        <v>1008.5</v>
      </c>
      <c r="G41" s="9">
        <f>(F41-I41)-L41</f>
        <v>789</v>
      </c>
      <c r="H41" s="9">
        <f t="shared" si="2"/>
        <v>151.27500000000001</v>
      </c>
      <c r="J41" s="4"/>
      <c r="K41" s="4"/>
      <c r="L41" s="29">
        <v>219.5</v>
      </c>
      <c r="M41" s="28">
        <f t="shared" si="3"/>
        <v>68.224999999999994</v>
      </c>
      <c r="N41" s="5">
        <f t="shared" si="6"/>
        <v>2.9</v>
      </c>
      <c r="O41" s="62">
        <f t="shared" si="4"/>
        <v>0.21764997521070897</v>
      </c>
    </row>
    <row r="42" spans="1:15" x14ac:dyDescent="0.15">
      <c r="A42" s="9" t="s">
        <v>55</v>
      </c>
      <c r="B42" s="9">
        <v>738</v>
      </c>
      <c r="C42" s="9">
        <v>42</v>
      </c>
      <c r="D42" s="9">
        <v>41</v>
      </c>
      <c r="E42" s="9">
        <v>4.57</v>
      </c>
      <c r="F42" s="10">
        <f t="shared" si="5"/>
        <v>738</v>
      </c>
      <c r="G42" s="9">
        <f>(F42-I42)-L42</f>
        <v>558</v>
      </c>
      <c r="H42" s="9">
        <f t="shared" si="2"/>
        <v>110.7</v>
      </c>
      <c r="I42" s="4"/>
      <c r="J42" s="4"/>
      <c r="K42" s="4"/>
      <c r="L42" s="29">
        <v>180</v>
      </c>
      <c r="M42" s="28">
        <f t="shared" si="3"/>
        <v>69.3</v>
      </c>
      <c r="N42" s="5">
        <f t="shared" si="6"/>
        <v>2.1</v>
      </c>
      <c r="O42" s="62">
        <f t="shared" si="4"/>
        <v>0.24390243902439024</v>
      </c>
    </row>
    <row r="43" spans="1:15" x14ac:dyDescent="0.15">
      <c r="A43" s="12" t="s">
        <v>58</v>
      </c>
      <c r="B43" s="13">
        <v>538.6</v>
      </c>
      <c r="C43" s="12">
        <v>41</v>
      </c>
      <c r="D43" s="14">
        <v>36</v>
      </c>
      <c r="E43" s="15">
        <v>3.61</v>
      </c>
      <c r="F43" s="16">
        <f t="shared" si="5"/>
        <v>538.6</v>
      </c>
      <c r="G43" s="13">
        <f>(F43-I43)*0.85</f>
        <v>457.81</v>
      </c>
      <c r="H43" s="12">
        <f t="shared" si="2"/>
        <v>80.790000000000006</v>
      </c>
      <c r="I43" s="16"/>
      <c r="J43" s="13"/>
      <c r="K43" s="30"/>
      <c r="L43" s="31"/>
      <c r="M43" s="31"/>
      <c r="N43" s="31">
        <f>C43/20</f>
        <v>2.0499999999999998</v>
      </c>
      <c r="O43" s="65">
        <f>H43/F43</f>
        <v>0.15</v>
      </c>
    </row>
    <row r="44" spans="1:15" x14ac:dyDescent="0.15">
      <c r="A44" s="17" t="s">
        <v>59</v>
      </c>
      <c r="B44" s="18">
        <v>2524.81</v>
      </c>
      <c r="C44" s="18">
        <v>125</v>
      </c>
      <c r="D44" s="18">
        <v>116</v>
      </c>
      <c r="E44" s="18">
        <v>16.59</v>
      </c>
      <c r="F44" s="19">
        <f t="shared" si="5"/>
        <v>2524.81</v>
      </c>
      <c r="G44" s="18">
        <f>(F44-I44)-L44</f>
        <v>1874.0299999999997</v>
      </c>
      <c r="H44" s="18">
        <f t="shared" si="2"/>
        <v>378.72149999999999</v>
      </c>
      <c r="I44" s="32">
        <v>45.96</v>
      </c>
      <c r="J44" s="32"/>
      <c r="K44" s="32"/>
      <c r="L44" s="33">
        <v>604.82000000000005</v>
      </c>
      <c r="M44" s="34">
        <f>L44-H44</f>
        <v>226.09850000000006</v>
      </c>
      <c r="N44" s="35">
        <f>(C44)/20</f>
        <v>6.25</v>
      </c>
      <c r="O44" s="62">
        <f>(H44+M44)/F44</f>
        <v>0.23955069886446903</v>
      </c>
    </row>
    <row r="45" spans="1:15" x14ac:dyDescent="0.15">
      <c r="A45" s="9" t="s">
        <v>60</v>
      </c>
      <c r="B45" s="9">
        <v>772.8</v>
      </c>
      <c r="C45" s="9">
        <v>46</v>
      </c>
      <c r="D45" s="9">
        <v>46</v>
      </c>
      <c r="E45" s="9">
        <v>4.87</v>
      </c>
      <c r="F45" s="10">
        <f t="shared" si="5"/>
        <v>772.8</v>
      </c>
      <c r="G45" s="18">
        <f>(F45-I45)-L45</f>
        <v>593</v>
      </c>
      <c r="H45" s="18">
        <f t="shared" si="2"/>
        <v>115.91999999999999</v>
      </c>
      <c r="I45" s="32"/>
      <c r="J45" s="32"/>
      <c r="K45" s="32"/>
      <c r="L45" s="33">
        <v>179.8</v>
      </c>
      <c r="M45" s="34">
        <f>L45-H45</f>
        <v>63.880000000000024</v>
      </c>
      <c r="N45" s="35">
        <f>(C45)/20</f>
        <v>2.2999999999999998</v>
      </c>
      <c r="O45" s="62">
        <f>(H45+M45)/F45</f>
        <v>0.23266045548654246</v>
      </c>
    </row>
    <row r="46" spans="1:15" x14ac:dyDescent="0.15">
      <c r="A46" s="9" t="s">
        <v>61</v>
      </c>
      <c r="B46" s="9">
        <v>2451.5</v>
      </c>
      <c r="C46" s="9">
        <v>115</v>
      </c>
      <c r="D46" s="9">
        <v>110</v>
      </c>
      <c r="E46" s="9">
        <v>15.39</v>
      </c>
      <c r="F46" s="10">
        <f t="shared" si="5"/>
        <v>2451.5</v>
      </c>
      <c r="G46" s="9">
        <f>(F46-I46)-L46</f>
        <v>1821.8200000000002</v>
      </c>
      <c r="H46" s="9">
        <f t="shared" si="2"/>
        <v>367.72499999999997</v>
      </c>
      <c r="I46" s="4">
        <v>53.18</v>
      </c>
      <c r="J46" s="4"/>
      <c r="K46" s="4"/>
      <c r="L46" s="29">
        <v>576.5</v>
      </c>
      <c r="M46" s="28">
        <f>L46-H46</f>
        <v>208.77500000000003</v>
      </c>
      <c r="N46" s="36">
        <f>(C46)/20</f>
        <v>5.75</v>
      </c>
      <c r="O46" s="62">
        <f>(H46+M46)/F46</f>
        <v>0.23516214562512747</v>
      </c>
    </row>
    <row r="47" spans="1:15" x14ac:dyDescent="0.15">
      <c r="A47" s="9" t="s">
        <v>62</v>
      </c>
      <c r="B47" s="9">
        <v>1043</v>
      </c>
      <c r="C47" s="9">
        <v>50</v>
      </c>
      <c r="D47" s="9">
        <v>49</v>
      </c>
      <c r="E47" s="9">
        <v>6.56</v>
      </c>
      <c r="F47" s="10">
        <f t="shared" si="5"/>
        <v>1043</v>
      </c>
      <c r="G47" s="9">
        <f>(F47-I47)-L47</f>
        <v>843</v>
      </c>
      <c r="H47" s="9">
        <f t="shared" si="2"/>
        <v>156.44999999999999</v>
      </c>
      <c r="J47" s="4"/>
      <c r="K47" s="4"/>
      <c r="L47" s="29">
        <v>200</v>
      </c>
      <c r="M47" s="28">
        <f>L47-H47</f>
        <v>43.550000000000011</v>
      </c>
      <c r="N47" s="36">
        <f>(C47)/20</f>
        <v>2.5</v>
      </c>
      <c r="O47" s="62">
        <f>(H47+M47)/F47</f>
        <v>0.19175455417066156</v>
      </c>
    </row>
    <row r="48" spans="1:15" x14ac:dyDescent="0.2">
      <c r="A48" s="20" t="s">
        <v>98</v>
      </c>
      <c r="B48" s="9">
        <v>1457.6</v>
      </c>
      <c r="C48" s="9">
        <v>59</v>
      </c>
      <c r="D48" s="9">
        <v>52</v>
      </c>
      <c r="E48" s="9">
        <v>9.0399999999999991</v>
      </c>
      <c r="F48" s="11">
        <f t="shared" si="5"/>
        <v>1457.6</v>
      </c>
      <c r="G48" s="9">
        <f>(F48-I48)*0.85</f>
        <v>1238.9599999999998</v>
      </c>
      <c r="H48" s="9">
        <f t="shared" si="2"/>
        <v>218.64</v>
      </c>
      <c r="I48" s="4"/>
      <c r="J48" s="4"/>
      <c r="K48" s="5"/>
      <c r="L48" s="5"/>
      <c r="M48" s="5"/>
      <c r="N48" s="5">
        <f>C48/20</f>
        <v>2.95</v>
      </c>
      <c r="O48" s="62">
        <f>H48/F48</f>
        <v>0.15</v>
      </c>
    </row>
    <row r="49" spans="1:15" x14ac:dyDescent="0.2">
      <c r="A49" s="20" t="s">
        <v>99</v>
      </c>
      <c r="B49" s="9">
        <v>663.1</v>
      </c>
      <c r="C49" s="9">
        <v>25</v>
      </c>
      <c r="D49" s="9">
        <v>24</v>
      </c>
      <c r="E49" s="9">
        <v>4.18</v>
      </c>
      <c r="F49" s="11">
        <f t="shared" si="5"/>
        <v>663.1</v>
      </c>
      <c r="G49" s="9">
        <f>(F49-I49)*0.85</f>
        <v>563.63499999999999</v>
      </c>
      <c r="H49" s="9">
        <f t="shared" si="2"/>
        <v>99.465000000000003</v>
      </c>
      <c r="I49" s="4"/>
      <c r="J49" s="4"/>
      <c r="K49" s="5"/>
      <c r="L49" s="5"/>
      <c r="M49" s="5"/>
      <c r="N49" s="5">
        <f>(C48+C49)/20</f>
        <v>4.2</v>
      </c>
      <c r="O49" s="62">
        <f>H49/F49</f>
        <v>0.15</v>
      </c>
    </row>
    <row r="50" spans="1:15" x14ac:dyDescent="0.2">
      <c r="A50" s="20" t="s">
        <v>100</v>
      </c>
      <c r="B50" s="9">
        <v>1318</v>
      </c>
      <c r="C50" s="9">
        <v>74</v>
      </c>
      <c r="D50" s="9">
        <v>71</v>
      </c>
      <c r="E50" s="9">
        <v>8.31</v>
      </c>
      <c r="F50" s="11">
        <f t="shared" si="5"/>
        <v>1318</v>
      </c>
      <c r="G50" s="9">
        <f>(F50-I50)-L50</f>
        <v>1000</v>
      </c>
      <c r="H50" s="9">
        <f t="shared" si="2"/>
        <v>197.7</v>
      </c>
      <c r="I50" s="4"/>
      <c r="J50" s="4"/>
      <c r="K50" s="5"/>
      <c r="L50" s="29">
        <v>318</v>
      </c>
      <c r="M50" s="28">
        <f>L50-H50</f>
        <v>120.30000000000001</v>
      </c>
      <c r="N50" s="5">
        <f>(C49+C50)/20</f>
        <v>4.95</v>
      </c>
      <c r="O50" s="62">
        <f>(H50+M50)/F50</f>
        <v>0.24127465857359637</v>
      </c>
    </row>
    <row r="51" spans="1:15" x14ac:dyDescent="0.15">
      <c r="A51" s="21" t="s">
        <v>103</v>
      </c>
      <c r="B51" s="21">
        <v>1340.64</v>
      </c>
      <c r="C51" s="21">
        <v>52</v>
      </c>
      <c r="D51" s="21">
        <v>49</v>
      </c>
      <c r="E51" s="21">
        <v>8.2899999999999991</v>
      </c>
      <c r="F51" s="11">
        <f t="shared" si="5"/>
        <v>1340.64</v>
      </c>
      <c r="G51" s="9">
        <f>(F51-I51)-L51</f>
        <v>1044</v>
      </c>
      <c r="H51" s="9">
        <f t="shared" si="2"/>
        <v>201.096</v>
      </c>
      <c r="I51" s="22"/>
      <c r="J51" s="22"/>
      <c r="K51" s="22"/>
      <c r="L51" s="29">
        <v>296.64</v>
      </c>
      <c r="M51" s="28">
        <f>L51-H51</f>
        <v>95.543999999999983</v>
      </c>
      <c r="N51" s="5">
        <f>(C50+C51)/20</f>
        <v>6.3</v>
      </c>
      <c r="O51" s="62">
        <f>(H51+M51)/F51</f>
        <v>0.2212674543501611</v>
      </c>
    </row>
    <row r="52" spans="1:15" x14ac:dyDescent="0.15">
      <c r="A52" s="25" t="s">
        <v>97</v>
      </c>
      <c r="B52">
        <v>651.4</v>
      </c>
      <c r="C52">
        <v>33</v>
      </c>
      <c r="D52">
        <v>32</v>
      </c>
      <c r="E52">
        <v>4.16</v>
      </c>
      <c r="F52" s="8">
        <f t="shared" si="5"/>
        <v>651.4</v>
      </c>
      <c r="G52" s="4">
        <f>(F52-I52)*0.85</f>
        <v>520.03</v>
      </c>
      <c r="H52" s="4">
        <f t="shared" si="2"/>
        <v>97.71</v>
      </c>
      <c r="I52" s="4">
        <v>39.6</v>
      </c>
      <c r="J52" s="4"/>
      <c r="K52" s="5"/>
      <c r="L52" s="5"/>
      <c r="M52" s="5"/>
      <c r="N52" s="5">
        <f>(C52)/20</f>
        <v>1.65</v>
      </c>
      <c r="O52" s="62">
        <f>H52/F52</f>
        <v>0.15</v>
      </c>
    </row>
    <row r="53" spans="1:15" x14ac:dyDescent="0.15">
      <c r="A53" s="21" t="s">
        <v>107</v>
      </c>
      <c r="B53" s="21">
        <v>1860.4</v>
      </c>
      <c r="C53" s="21">
        <v>79</v>
      </c>
      <c r="D53" s="21">
        <v>73</v>
      </c>
      <c r="E53" s="21">
        <v>11.62</v>
      </c>
      <c r="F53" s="11">
        <f t="shared" si="5"/>
        <v>1860.4</v>
      </c>
      <c r="G53" s="9">
        <f>(F53-I53)-L53</f>
        <v>1527</v>
      </c>
      <c r="H53" s="9">
        <f t="shared" si="2"/>
        <v>279.06</v>
      </c>
      <c r="I53" s="22"/>
      <c r="J53" s="22"/>
      <c r="K53" s="22"/>
      <c r="L53" s="29">
        <v>333.4</v>
      </c>
      <c r="M53" s="28">
        <f>L53-H53</f>
        <v>54.339999999999975</v>
      </c>
      <c r="N53" s="5">
        <f>C53/20</f>
        <v>3.95</v>
      </c>
      <c r="O53" s="62">
        <f>(H53+M53)/F53</f>
        <v>0.17920877230703072</v>
      </c>
    </row>
    <row r="54" spans="1:15" x14ac:dyDescent="0.15">
      <c r="A54" t="s">
        <v>109</v>
      </c>
      <c r="B54">
        <v>3289.8</v>
      </c>
      <c r="C54">
        <v>124</v>
      </c>
      <c r="D54">
        <v>117</v>
      </c>
      <c r="E54">
        <v>20.53</v>
      </c>
      <c r="F54">
        <f t="shared" si="5"/>
        <v>3289.8</v>
      </c>
      <c r="G54">
        <f>(F54-I54)*0.8</f>
        <v>2631.84</v>
      </c>
      <c r="H54">
        <f>F54*0.2</f>
        <v>657.96</v>
      </c>
      <c r="N54">
        <f>C54/20</f>
        <v>6.2</v>
      </c>
      <c r="O54" s="60">
        <f>H54/F54</f>
        <v>0.2</v>
      </c>
    </row>
    <row r="55" spans="1:15" x14ac:dyDescent="0.15">
      <c r="A55" s="59" t="s">
        <v>110</v>
      </c>
      <c r="B55" s="59">
        <v>2119.1</v>
      </c>
      <c r="C55" s="59">
        <v>80</v>
      </c>
      <c r="D55" s="59">
        <v>80</v>
      </c>
      <c r="E55" s="59">
        <v>13.43</v>
      </c>
      <c r="F55" s="59">
        <f t="shared" si="5"/>
        <v>2119.1</v>
      </c>
      <c r="G55" s="59">
        <f>(F55-I55)-L55</f>
        <v>1583.5</v>
      </c>
      <c r="H55" s="59">
        <f>F55*0.15</f>
        <v>317.86499999999995</v>
      </c>
      <c r="I55">
        <v>26</v>
      </c>
      <c r="L55">
        <v>509.6</v>
      </c>
      <c r="M55">
        <f>L55-H55</f>
        <v>191.73500000000007</v>
      </c>
      <c r="N55">
        <f>C55/20</f>
        <v>4</v>
      </c>
      <c r="O55" s="60">
        <f>(H55+M55)/F55</f>
        <v>0.24047944882261341</v>
      </c>
    </row>
    <row r="56" spans="1:15" x14ac:dyDescent="0.15">
      <c r="A56" s="61" t="s">
        <v>111</v>
      </c>
      <c r="B56" s="59">
        <v>2044.1</v>
      </c>
      <c r="C56" s="59">
        <v>93</v>
      </c>
      <c r="D56" s="59">
        <v>93</v>
      </c>
      <c r="E56" s="59">
        <v>12.92</v>
      </c>
      <c r="F56" s="59">
        <f t="shared" si="5"/>
        <v>2044.1</v>
      </c>
      <c r="G56" s="59">
        <f>(F56-I56)-L56</f>
        <v>1369.1</v>
      </c>
      <c r="H56" s="59">
        <f>F56*0.15</f>
        <v>306.61499999999995</v>
      </c>
      <c r="I56">
        <v>17.899999999999999</v>
      </c>
      <c r="L56">
        <v>657.1</v>
      </c>
      <c r="M56">
        <f>L56-H56</f>
        <v>350.48500000000007</v>
      </c>
      <c r="N56">
        <f>C56/20</f>
        <v>4.6500000000000004</v>
      </c>
      <c r="O56" s="60">
        <f>(H56+M56)/F56</f>
        <v>0.32146176801526349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1132.7</v>
      </c>
      <c r="C59" s="4">
        <v>54</v>
      </c>
      <c r="D59" s="4">
        <v>50</v>
      </c>
      <c r="E59" s="4">
        <v>7.22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1501.1</v>
      </c>
      <c r="C60" s="4">
        <v>76</v>
      </c>
      <c r="D60" s="4">
        <v>66</v>
      </c>
      <c r="E60" s="4">
        <v>9.5299999999999994</v>
      </c>
      <c r="F60" s="8">
        <f>B60+B59</f>
        <v>2633.8</v>
      </c>
      <c r="G60" s="4">
        <f>(F60-I60)*0.85</f>
        <v>2221.73</v>
      </c>
      <c r="H60" s="4">
        <f>F60*0.15</f>
        <v>395.07</v>
      </c>
      <c r="I60" s="5">
        <v>20</v>
      </c>
      <c r="J60" s="5"/>
      <c r="K60" s="5"/>
      <c r="L60" s="5"/>
      <c r="M60" s="5"/>
      <c r="N60" s="5">
        <f>(C59+C60)/20</f>
        <v>6.5</v>
      </c>
      <c r="O60" s="62">
        <f>H60/F60</f>
        <v>0.15</v>
      </c>
    </row>
    <row r="61" spans="1:15" x14ac:dyDescent="0.15">
      <c r="A61" s="58" t="s">
        <v>66</v>
      </c>
      <c r="B61" s="58">
        <v>2140.6</v>
      </c>
      <c r="C61" s="58">
        <v>115</v>
      </c>
      <c r="D61" s="58">
        <v>102</v>
      </c>
      <c r="E61" s="58">
        <v>13.5</v>
      </c>
      <c r="F61" s="21">
        <f>B61</f>
        <v>2140.6</v>
      </c>
      <c r="G61" s="58">
        <f>(F61-I61)*0.825</f>
        <v>1743.7199999999998</v>
      </c>
      <c r="H61" s="58">
        <f>F61*0.175</f>
        <v>374.60499999999996</v>
      </c>
      <c r="I61" s="25">
        <v>27</v>
      </c>
      <c r="J61" s="25"/>
      <c r="K61" s="25"/>
      <c r="L61" s="15"/>
      <c r="M61" s="25"/>
      <c r="N61" s="25">
        <f>(C61)/20</f>
        <v>5.75</v>
      </c>
      <c r="O61" s="67">
        <f>(H61+M61)/F61</f>
        <v>0.17499999999999999</v>
      </c>
    </row>
    <row r="62" spans="1:15" x14ac:dyDescent="0.15">
      <c r="A62" s="9" t="s">
        <v>108</v>
      </c>
      <c r="B62" s="9">
        <v>254.8</v>
      </c>
      <c r="C62" s="9">
        <v>17</v>
      </c>
      <c r="D62" s="9">
        <v>13</v>
      </c>
      <c r="E62" s="9">
        <v>1.63</v>
      </c>
      <c r="F62" s="11">
        <f>B62</f>
        <v>254.8</v>
      </c>
      <c r="G62" s="9">
        <f>(F62-I62)-L62</f>
        <v>179.5</v>
      </c>
      <c r="H62" s="9">
        <f>F62*0.15</f>
        <v>38.22</v>
      </c>
      <c r="I62" s="5">
        <v>16.5</v>
      </c>
      <c r="J62" s="5"/>
      <c r="K62" s="5"/>
      <c r="L62" s="28">
        <v>58.8</v>
      </c>
      <c r="M62" s="28">
        <f>L62-H62</f>
        <v>20.58</v>
      </c>
      <c r="N62" s="5">
        <f>(C62)/20</f>
        <v>0.85</v>
      </c>
      <c r="O62" s="62">
        <f>(H62+M62)/F62</f>
        <v>0.23076923076923075</v>
      </c>
    </row>
    <row r="63" spans="1:15" x14ac:dyDescent="0.15">
      <c r="A63" s="9" t="s">
        <v>67</v>
      </c>
      <c r="B63" s="9">
        <v>534</v>
      </c>
      <c r="C63" s="9">
        <v>47</v>
      </c>
      <c r="D63" s="9">
        <v>42</v>
      </c>
      <c r="E63" s="9">
        <v>3.73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558</v>
      </c>
      <c r="C64" s="9">
        <v>47</v>
      </c>
      <c r="D64" s="9">
        <v>46</v>
      </c>
      <c r="E64" s="9">
        <v>3.84</v>
      </c>
      <c r="F64" s="11">
        <f>B64+B63</f>
        <v>1092</v>
      </c>
      <c r="G64" s="9">
        <f>F64-L64-I64</f>
        <v>833.5</v>
      </c>
      <c r="H64" s="9">
        <f>F64*0.15</f>
        <v>163.79999999999998</v>
      </c>
      <c r="I64" s="5">
        <v>12.8</v>
      </c>
      <c r="J64" s="5"/>
      <c r="K64" s="5"/>
      <c r="L64" s="28">
        <f>F64*0.225</f>
        <v>245.70000000000002</v>
      </c>
      <c r="M64" s="28">
        <f>L64-H64</f>
        <v>81.900000000000034</v>
      </c>
      <c r="N64" s="5">
        <f>(C63+C64)/20</f>
        <v>4.7</v>
      </c>
      <c r="O64" s="62">
        <f>(H64+M64)/F64</f>
        <v>0.22500000000000001</v>
      </c>
    </row>
    <row r="65" spans="1:15" x14ac:dyDescent="0.15">
      <c r="A65" s="9" t="s">
        <v>69</v>
      </c>
      <c r="B65" s="9">
        <v>1485</v>
      </c>
      <c r="C65" s="9">
        <v>103</v>
      </c>
      <c r="D65" s="9">
        <v>92</v>
      </c>
      <c r="E65" s="9">
        <v>9.42</v>
      </c>
      <c r="F65" s="11">
        <f>B65</f>
        <v>1485</v>
      </c>
      <c r="G65" s="9">
        <f>(F65-L65)</f>
        <v>1188</v>
      </c>
      <c r="H65" s="9">
        <f>F65*0.15</f>
        <v>222.75</v>
      </c>
      <c r="I65" s="5">
        <v>31</v>
      </c>
      <c r="J65" s="5"/>
      <c r="K65" s="5"/>
      <c r="L65" s="28">
        <f>F65*0.2</f>
        <v>297</v>
      </c>
      <c r="M65" s="28">
        <f>L65-H65</f>
        <v>74.25</v>
      </c>
      <c r="N65" s="5">
        <f>(C65)/20</f>
        <v>5.15</v>
      </c>
      <c r="O65" s="62">
        <f>(H65+M65)/F65</f>
        <v>0.2</v>
      </c>
    </row>
    <row r="66" spans="1:15" x14ac:dyDescent="0.15">
      <c r="A66" s="9" t="s">
        <v>70</v>
      </c>
      <c r="B66" s="9">
        <v>192</v>
      </c>
      <c r="C66" s="9">
        <v>9</v>
      </c>
      <c r="D66" s="9">
        <v>9</v>
      </c>
      <c r="E66" s="9">
        <v>1.19</v>
      </c>
      <c r="F66" s="11">
        <f>B66</f>
        <v>192</v>
      </c>
      <c r="G66" s="9">
        <f>(F66-I66)-L66</f>
        <v>128</v>
      </c>
      <c r="H66" s="9">
        <f>F66*0.15</f>
        <v>28.799999999999997</v>
      </c>
      <c r="I66" s="5">
        <v>25</v>
      </c>
      <c r="J66" s="5"/>
      <c r="K66" s="5"/>
      <c r="L66" s="28">
        <v>39</v>
      </c>
      <c r="M66" s="28">
        <f>L66-H66</f>
        <v>10.200000000000003</v>
      </c>
      <c r="N66" s="5">
        <f>(C66)/20</f>
        <v>0.45</v>
      </c>
      <c r="O66" s="62">
        <f>(H66+M66)/F66</f>
        <v>0.203125</v>
      </c>
    </row>
    <row r="67" spans="1:15" x14ac:dyDescent="0.15">
      <c r="A67" s="9" t="s">
        <v>106</v>
      </c>
      <c r="B67" s="59">
        <v>63</v>
      </c>
      <c r="C67" s="59">
        <v>4</v>
      </c>
      <c r="D67" s="59">
        <v>4</v>
      </c>
      <c r="E67" s="59">
        <v>0.4</v>
      </c>
      <c r="F67" s="11">
        <f>B67</f>
        <v>63</v>
      </c>
      <c r="G67" s="9">
        <f>(F67-I67)*0.85</f>
        <v>53.55</v>
      </c>
      <c r="H67" s="9">
        <f>F67*0.15</f>
        <v>9.4499999999999993</v>
      </c>
      <c r="I67" s="5"/>
      <c r="J67" s="5"/>
      <c r="K67" s="5"/>
      <c r="L67" s="5"/>
      <c r="M67" s="5"/>
      <c r="N67" s="5">
        <f>(C67)/20</f>
        <v>0.2</v>
      </c>
      <c r="O67" s="62">
        <f>H67/F67</f>
        <v>0.15</v>
      </c>
    </row>
    <row r="68" spans="1:15" x14ac:dyDescent="0.15">
      <c r="A68" s="4" t="s">
        <v>102</v>
      </c>
      <c r="B68">
        <v>816</v>
      </c>
      <c r="C68">
        <v>76</v>
      </c>
      <c r="D68">
        <v>60</v>
      </c>
      <c r="E68">
        <v>5.59</v>
      </c>
      <c r="F68" s="8">
        <f>B68</f>
        <v>816</v>
      </c>
      <c r="G68" s="4">
        <f>(F68-I68)*0.85</f>
        <v>693.6</v>
      </c>
      <c r="H68" s="4">
        <f>F68*0.15</f>
        <v>122.39999999999999</v>
      </c>
      <c r="I68" s="5"/>
      <c r="J68" s="5"/>
      <c r="K68" s="5"/>
      <c r="L68" s="5"/>
      <c r="M68" s="5"/>
      <c r="N68" s="5">
        <f>(C68)/20</f>
        <v>3.8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90587.900000000038</v>
      </c>
      <c r="C70" s="26">
        <f>SUM(C2:C68)</f>
        <v>4194</v>
      </c>
      <c r="D70" s="26">
        <f>SUM(D2:D68)</f>
        <v>3798</v>
      </c>
      <c r="E70" s="5"/>
      <c r="F70" s="5"/>
      <c r="G70" s="26">
        <f>SUM(G6:G68)</f>
        <v>63350.738039999989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4194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23982.985000000001</v>
      </c>
      <c r="E77" s="4"/>
      <c r="F77" s="5" t="s">
        <v>80</v>
      </c>
      <c r="G77" s="5">
        <v>186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1095.8</v>
      </c>
      <c r="H78" s="5">
        <f>G78-G77</f>
        <v>909.8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3430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342</v>
      </c>
      <c r="E80" s="4"/>
      <c r="F80" s="40" t="s">
        <v>89</v>
      </c>
      <c r="G80" s="40">
        <f>SUM(M14:M66)</f>
        <v>2761.0769599999999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303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1715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575.70000000000016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1715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3772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572.83999999999992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10415.540000000001</v>
      </c>
      <c r="C89" s="41"/>
      <c r="D89" s="41">
        <f>SUM(D76:D77)</f>
        <v>28176.985000000001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17761.445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0"/>
  <sheetViews>
    <sheetView topLeftCell="A13" zoomScale="70" zoomScaleNormal="70" workbookViewId="0">
      <selection activeCell="L36" sqref="L36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4752.3</v>
      </c>
      <c r="C2" s="4">
        <v>184</v>
      </c>
      <c r="D2" s="4">
        <v>169</v>
      </c>
      <c r="E2" s="4">
        <v>29.95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3986.41</v>
      </c>
      <c r="C3" s="4">
        <v>200</v>
      </c>
      <c r="D3" s="4">
        <v>158</v>
      </c>
      <c r="E3" s="4">
        <v>25.28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3401.86</v>
      </c>
      <c r="C4" s="4">
        <v>185</v>
      </c>
      <c r="D4" s="4">
        <v>144</v>
      </c>
      <c r="E4" s="4">
        <v>21.68</v>
      </c>
      <c r="F4" s="6">
        <f>B3+B4+B2</f>
        <v>12140.57</v>
      </c>
      <c r="G4" s="7" t="s">
        <v>112</v>
      </c>
      <c r="H4" s="6">
        <f>F4-G4</f>
        <v>12140.57</v>
      </c>
      <c r="I4" s="27">
        <v>33</v>
      </c>
      <c r="J4" s="27"/>
      <c r="K4" s="5"/>
      <c r="L4" s="5"/>
      <c r="M4" s="5"/>
      <c r="N4" s="5">
        <f>(D3+D4)/20</f>
        <v>15.1</v>
      </c>
      <c r="O4" s="62">
        <f>H4/F4</f>
        <v>1</v>
      </c>
    </row>
    <row r="5" spans="1:15" x14ac:dyDescent="0.15">
      <c r="A5" s="4" t="s">
        <v>16</v>
      </c>
      <c r="B5" s="4">
        <v>1005.1</v>
      </c>
      <c r="C5" s="4">
        <v>60</v>
      </c>
      <c r="D5" s="4">
        <v>51</v>
      </c>
      <c r="E5" s="4">
        <v>6.6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715.6</v>
      </c>
      <c r="C6" s="4">
        <v>38</v>
      </c>
      <c r="D6" s="4">
        <v>35</v>
      </c>
      <c r="E6" s="4">
        <v>4.63</v>
      </c>
      <c r="F6" s="8">
        <f>B6+B5</f>
        <v>1720.7</v>
      </c>
      <c r="G6" s="4">
        <f>(F6-I6)*0.85</f>
        <v>1430.635</v>
      </c>
      <c r="H6" s="4">
        <f>F6*0.15</f>
        <v>258.10500000000002</v>
      </c>
      <c r="I6" s="4">
        <v>37.6</v>
      </c>
      <c r="J6" s="4"/>
      <c r="K6" s="5"/>
      <c r="L6" s="5"/>
      <c r="M6" s="5"/>
      <c r="N6" s="5">
        <f>(C5+C6)/20</f>
        <v>4.9000000000000004</v>
      </c>
      <c r="O6" s="62">
        <f>H6/F6</f>
        <v>0.15</v>
      </c>
    </row>
    <row r="7" spans="1:15" x14ac:dyDescent="0.15">
      <c r="A7" s="4" t="s">
        <v>19</v>
      </c>
      <c r="B7" s="4">
        <v>1231</v>
      </c>
      <c r="C7" s="4">
        <v>38</v>
      </c>
      <c r="D7" s="4">
        <v>39</v>
      </c>
      <c r="E7" s="4">
        <v>7.61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686</v>
      </c>
      <c r="C8" s="4">
        <v>18</v>
      </c>
      <c r="D8" s="4">
        <v>19</v>
      </c>
      <c r="E8" s="4">
        <v>4.2300000000000004</v>
      </c>
      <c r="F8" s="8">
        <f>B8+B7</f>
        <v>1917</v>
      </c>
      <c r="G8" s="4">
        <f>(F8-I8)*0.85</f>
        <v>1624.35</v>
      </c>
      <c r="H8" s="4">
        <f>F8*0.15</f>
        <v>287.55</v>
      </c>
      <c r="I8" s="5">
        <v>6</v>
      </c>
      <c r="J8" s="5"/>
      <c r="K8" s="5"/>
      <c r="L8" s="5"/>
      <c r="M8" s="5"/>
      <c r="N8" s="5">
        <f>(C7+C8)/20</f>
        <v>2.8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1269</v>
      </c>
      <c r="C11" s="4">
        <v>70</v>
      </c>
      <c r="D11" s="4">
        <v>59</v>
      </c>
      <c r="E11" s="4">
        <v>8.35</v>
      </c>
      <c r="F11" s="8">
        <f>B11</f>
        <v>1269</v>
      </c>
      <c r="G11" s="4">
        <f>(F11-I11)*0.85</f>
        <v>1078.6499999999999</v>
      </c>
      <c r="H11" s="4">
        <f>F11*0.15</f>
        <v>190.35</v>
      </c>
      <c r="I11" s="5"/>
      <c r="J11" s="5"/>
      <c r="K11" s="5"/>
      <c r="L11" s="5"/>
      <c r="M11" s="5"/>
      <c r="N11" s="5">
        <f>C11/20</f>
        <v>3.5</v>
      </c>
      <c r="O11" s="62">
        <f>H11/F11</f>
        <v>0.15</v>
      </c>
    </row>
    <row r="12" spans="1:15" x14ac:dyDescent="0.15">
      <c r="A12" s="4" t="s">
        <v>24</v>
      </c>
      <c r="B12" s="4">
        <v>316.2</v>
      </c>
      <c r="C12" s="4">
        <v>16</v>
      </c>
      <c r="D12" s="4">
        <v>15</v>
      </c>
      <c r="E12" s="4">
        <v>1.96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487</v>
      </c>
      <c r="C13" s="4">
        <v>27</v>
      </c>
      <c r="D13" s="4">
        <v>22</v>
      </c>
      <c r="E13" s="4">
        <v>3.05</v>
      </c>
      <c r="F13" s="8">
        <f>B13+B12</f>
        <v>803.2</v>
      </c>
      <c r="G13" s="4">
        <f>(F13-I13)*0.85</f>
        <v>664.02</v>
      </c>
      <c r="H13" s="4">
        <f>F13*0.15</f>
        <v>120.48</v>
      </c>
      <c r="I13" s="5">
        <v>22</v>
      </c>
      <c r="J13" s="5"/>
      <c r="K13" s="5"/>
      <c r="L13" s="5"/>
      <c r="M13" s="5"/>
      <c r="N13" s="5">
        <f>(C12+C13)/20</f>
        <v>2.15</v>
      </c>
      <c r="O13" s="62">
        <f>H13/F13</f>
        <v>0.15</v>
      </c>
    </row>
    <row r="14" spans="1:15" x14ac:dyDescent="0.15">
      <c r="A14" s="4" t="s">
        <v>27</v>
      </c>
      <c r="B14" s="4">
        <v>481.7</v>
      </c>
      <c r="C14" s="4">
        <v>22</v>
      </c>
      <c r="D14" s="4">
        <v>18</v>
      </c>
      <c r="E14" s="4">
        <v>3.12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836.1</v>
      </c>
      <c r="C15" s="4">
        <v>35.5</v>
      </c>
      <c r="D15" s="4">
        <v>25</v>
      </c>
      <c r="E15" s="4">
        <v>5.34</v>
      </c>
      <c r="F15" s="8">
        <f>B15+B14</f>
        <v>1317.8</v>
      </c>
      <c r="G15" s="4">
        <f>(F15-I15)*0.85</f>
        <v>1120.1299999999999</v>
      </c>
      <c r="H15" s="4">
        <f>F15*0.15</f>
        <v>197.67</v>
      </c>
      <c r="I15" s="4"/>
      <c r="J15" s="4"/>
      <c r="K15" s="5"/>
      <c r="L15" s="5"/>
      <c r="M15" s="5"/>
      <c r="N15" s="5">
        <f>(C14+C15)/20</f>
        <v>2.875</v>
      </c>
      <c r="O15" s="62">
        <f>H15/F15</f>
        <v>0.15</v>
      </c>
    </row>
    <row r="16" spans="1:15" x14ac:dyDescent="0.15">
      <c r="A16" s="4" t="s">
        <v>29</v>
      </c>
      <c r="B16" s="4">
        <v>1296.9000000000001</v>
      </c>
      <c r="C16" s="4">
        <v>54</v>
      </c>
      <c r="D16" s="4">
        <v>36</v>
      </c>
      <c r="E16" s="4">
        <v>8.1199999999999992</v>
      </c>
      <c r="F16" s="8">
        <f>B16</f>
        <v>1296.9000000000001</v>
      </c>
      <c r="G16" s="4">
        <f>(F16-I16)*0.85</f>
        <v>1102.365</v>
      </c>
      <c r="H16" s="4">
        <f>F16*0.15</f>
        <v>194.535</v>
      </c>
      <c r="I16" s="4"/>
      <c r="J16" s="4"/>
      <c r="K16" s="4"/>
      <c r="L16" s="5"/>
      <c r="M16" s="5"/>
      <c r="N16" s="5">
        <f>C16/20</f>
        <v>2.7</v>
      </c>
      <c r="O16" s="62">
        <f>H16/F16</f>
        <v>0.15</v>
      </c>
    </row>
    <row r="17" spans="1:15" x14ac:dyDescent="0.15">
      <c r="A17" s="4" t="s">
        <v>30</v>
      </c>
      <c r="B17" s="4">
        <v>3068.1</v>
      </c>
      <c r="C17" s="4">
        <v>89</v>
      </c>
      <c r="D17" s="4">
        <v>89</v>
      </c>
      <c r="E17" s="4">
        <v>19.11</v>
      </c>
      <c r="F17" s="8">
        <f>B17</f>
        <v>3068.1</v>
      </c>
      <c r="G17" s="4">
        <f>(F17-L17)*0.85</f>
        <v>2607.8849999999998</v>
      </c>
      <c r="H17" s="4">
        <f>F17*0.15</f>
        <v>460.21499999999997</v>
      </c>
      <c r="I17" s="5"/>
      <c r="J17" s="5"/>
      <c r="K17" s="4"/>
      <c r="L17" s="5"/>
      <c r="M17" s="5"/>
      <c r="N17" s="5">
        <f>C17/20</f>
        <v>4.45</v>
      </c>
      <c r="O17" s="62">
        <f>H17/F17</f>
        <v>0.15</v>
      </c>
    </row>
    <row r="18" spans="1:15" x14ac:dyDescent="0.15">
      <c r="A18" s="4" t="s">
        <v>31</v>
      </c>
      <c r="B18">
        <v>48</v>
      </c>
      <c r="C18">
        <v>3</v>
      </c>
      <c r="D18">
        <v>3</v>
      </c>
      <c r="E18">
        <v>0.33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16</v>
      </c>
      <c r="C19" s="4">
        <v>1</v>
      </c>
      <c r="D19" s="4">
        <v>1</v>
      </c>
      <c r="E19" s="4">
        <v>0.11</v>
      </c>
      <c r="F19" s="8">
        <f>B19+B18</f>
        <v>64</v>
      </c>
      <c r="G19" s="4">
        <f>(F19-I19)*0.85</f>
        <v>54.4</v>
      </c>
      <c r="H19" s="4">
        <f>F19*0.15</f>
        <v>9.6</v>
      </c>
      <c r="I19" s="4"/>
      <c r="J19" s="4"/>
      <c r="K19" s="5"/>
      <c r="L19" s="5"/>
      <c r="M19" s="5"/>
      <c r="N19" s="5">
        <f>(C18+C19)/20</f>
        <v>0.2</v>
      </c>
      <c r="O19" s="62">
        <f>H19/F19</f>
        <v>0.15</v>
      </c>
    </row>
    <row r="20" spans="1:15" x14ac:dyDescent="0.15">
      <c r="A20" s="4" t="s">
        <v>33</v>
      </c>
      <c r="B20" s="4">
        <v>785.64</v>
      </c>
      <c r="C20" s="4">
        <v>29</v>
      </c>
      <c r="D20" s="4">
        <v>27</v>
      </c>
      <c r="E20" s="4">
        <v>4.91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996.24</v>
      </c>
      <c r="C21" s="4">
        <v>36</v>
      </c>
      <c r="D21" s="4">
        <v>36</v>
      </c>
      <c r="E21" s="4">
        <v>6.23</v>
      </c>
      <c r="F21" s="8">
        <f>B21+B20</f>
        <v>1781.88</v>
      </c>
      <c r="G21" s="4">
        <f t="shared" ref="G21:G26" si="0">(F21-I21)*0.85</f>
        <v>1511.1980000000001</v>
      </c>
      <c r="H21" s="4">
        <f t="shared" ref="H21:H26" si="1">F21*0.15</f>
        <v>267.28199999999998</v>
      </c>
      <c r="I21">
        <v>4</v>
      </c>
      <c r="J21" s="4"/>
      <c r="K21" s="5"/>
      <c r="L21" s="5"/>
      <c r="M21" s="5"/>
      <c r="N21" s="5">
        <f>(C20+C21)/20</f>
        <v>3.25</v>
      </c>
      <c r="O21" s="62">
        <f>H21/F21</f>
        <v>0.15</v>
      </c>
    </row>
    <row r="22" spans="1:15" x14ac:dyDescent="0.15">
      <c r="A22" s="4" t="s">
        <v>35</v>
      </c>
      <c r="B22" s="4">
        <v>7514.36</v>
      </c>
      <c r="C22" s="4">
        <v>221</v>
      </c>
      <c r="D22" s="4">
        <v>201</v>
      </c>
      <c r="E22" s="4">
        <v>46.05</v>
      </c>
      <c r="F22" s="8">
        <f>B22</f>
        <v>7514.36</v>
      </c>
      <c r="G22" s="4">
        <f t="shared" si="0"/>
        <v>6382.1059999999998</v>
      </c>
      <c r="H22" s="4">
        <f t="shared" si="1"/>
        <v>1127.154</v>
      </c>
      <c r="I22" s="4">
        <v>6</v>
      </c>
      <c r="J22" s="4"/>
      <c r="K22" s="4"/>
      <c r="L22" s="4"/>
      <c r="M22" s="4"/>
      <c r="N22" s="5">
        <f>C22/20</f>
        <v>11.05</v>
      </c>
      <c r="O22" s="62">
        <f>(H22+M22)/F22</f>
        <v>0.15</v>
      </c>
    </row>
    <row r="23" spans="1:15" x14ac:dyDescent="0.15">
      <c r="A23" s="4" t="s">
        <v>36</v>
      </c>
      <c r="B23">
        <v>131.69999999999999</v>
      </c>
      <c r="C23">
        <v>8</v>
      </c>
      <c r="D23">
        <v>8</v>
      </c>
      <c r="E23">
        <v>0.83</v>
      </c>
      <c r="F23" s="8">
        <f>B23</f>
        <v>131.69999999999999</v>
      </c>
      <c r="G23" s="4">
        <f t="shared" si="0"/>
        <v>111.94499999999999</v>
      </c>
      <c r="H23" s="4">
        <f t="shared" si="1"/>
        <v>19.754999999999999</v>
      </c>
      <c r="I23" s="4"/>
      <c r="J23" s="4"/>
      <c r="K23" s="5"/>
      <c r="L23" s="5"/>
      <c r="M23" s="5"/>
      <c r="N23" s="5">
        <f>(C23)/20</f>
        <v>0.4</v>
      </c>
      <c r="O23" s="62">
        <f>H23/F23</f>
        <v>0.15</v>
      </c>
    </row>
    <row r="24" spans="1:15" x14ac:dyDescent="0.15">
      <c r="A24" s="4" t="s">
        <v>37</v>
      </c>
      <c r="B24" s="5">
        <v>695.91</v>
      </c>
      <c r="C24" s="5">
        <v>42</v>
      </c>
      <c r="D24" s="5">
        <v>42</v>
      </c>
      <c r="E24" s="5">
        <v>4.3499999999999996</v>
      </c>
      <c r="F24" s="5">
        <f>B24</f>
        <v>695.91</v>
      </c>
      <c r="G24" s="4">
        <f t="shared" si="0"/>
        <v>591.52350000000001</v>
      </c>
      <c r="H24" s="4">
        <f t="shared" si="1"/>
        <v>104.3865</v>
      </c>
      <c r="I24" s="5"/>
      <c r="J24" s="5"/>
      <c r="K24" s="5"/>
      <c r="M24" s="5"/>
      <c r="N24" s="5">
        <f>(C24)/20</f>
        <v>2.1</v>
      </c>
      <c r="O24" s="62">
        <f>(H24+M24)/F24</f>
        <v>0.15</v>
      </c>
    </row>
    <row r="25" spans="1:15" x14ac:dyDescent="0.15">
      <c r="A25" s="4" t="s">
        <v>38</v>
      </c>
      <c r="B25">
        <v>1341.4</v>
      </c>
      <c r="C25">
        <v>75</v>
      </c>
      <c r="D25">
        <v>74</v>
      </c>
      <c r="E25">
        <v>8.6</v>
      </c>
      <c r="F25" s="5">
        <f>B25</f>
        <v>1341.4</v>
      </c>
      <c r="G25" s="4">
        <f t="shared" si="0"/>
        <v>1140.19</v>
      </c>
      <c r="H25" s="4">
        <f t="shared" si="1"/>
        <v>201.21</v>
      </c>
      <c r="I25" s="5"/>
      <c r="J25" s="5"/>
      <c r="K25" s="5"/>
      <c r="L25" s="4"/>
      <c r="M25" s="5"/>
      <c r="N25" s="5">
        <f>(C25)/20</f>
        <v>3.75</v>
      </c>
      <c r="O25" s="62">
        <f>(H25+M25)/F25</f>
        <v>0.15</v>
      </c>
    </row>
    <row r="26" spans="1:15" x14ac:dyDescent="0.15">
      <c r="A26" s="4" t="s">
        <v>39</v>
      </c>
      <c r="B26" s="4">
        <v>4735.3999999999996</v>
      </c>
      <c r="C26" s="4">
        <v>228</v>
      </c>
      <c r="D26" s="4">
        <v>211</v>
      </c>
      <c r="E26" s="4">
        <v>32.39</v>
      </c>
      <c r="F26" s="5">
        <f>B26</f>
        <v>4735.3999999999996</v>
      </c>
      <c r="G26" s="4">
        <f t="shared" si="0"/>
        <v>3970.0949999999998</v>
      </c>
      <c r="H26" s="4">
        <f t="shared" si="1"/>
        <v>710.31</v>
      </c>
      <c r="I26" s="5">
        <v>64.7</v>
      </c>
      <c r="J26" s="5"/>
      <c r="K26" s="5"/>
      <c r="L26" s="4"/>
      <c r="M26" s="5"/>
      <c r="N26" s="5">
        <f>(C26)/20</f>
        <v>11.4</v>
      </c>
      <c r="O26" s="62">
        <f>(H26+M26)/F26</f>
        <v>0.15</v>
      </c>
    </row>
    <row r="27" spans="1:15" x14ac:dyDescent="0.15">
      <c r="A27" s="9" t="s">
        <v>40</v>
      </c>
      <c r="B27" s="9">
        <v>1307.92</v>
      </c>
      <c r="C27" s="9">
        <v>105</v>
      </c>
      <c r="D27" s="9">
        <v>74</v>
      </c>
      <c r="E27" s="9">
        <v>8.7799999999999994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1742.84</v>
      </c>
      <c r="C28" s="9">
        <v>129</v>
      </c>
      <c r="D28" s="9">
        <v>106</v>
      </c>
      <c r="E28" s="9">
        <v>11.56</v>
      </c>
      <c r="F28" s="11">
        <f>B28+B27</f>
        <v>3050.76</v>
      </c>
      <c r="G28" s="9">
        <f>(F28-I28)-L28</f>
        <v>2426.6080000000002</v>
      </c>
      <c r="H28" s="9">
        <f>F28*0.15</f>
        <v>457.61400000000003</v>
      </c>
      <c r="I28" s="5">
        <v>14</v>
      </c>
      <c r="J28" s="5"/>
      <c r="K28" s="5"/>
      <c r="L28" s="28">
        <f>F28*0.2</f>
        <v>610.15200000000004</v>
      </c>
      <c r="M28" s="28">
        <f>L28-H28</f>
        <v>152.53800000000001</v>
      </c>
      <c r="N28" s="5">
        <f>(C27+C28)/20</f>
        <v>11.7</v>
      </c>
      <c r="O28" s="62">
        <f>(H28+M28)/F28</f>
        <v>0.2</v>
      </c>
    </row>
    <row r="29" spans="1:15" x14ac:dyDescent="0.15">
      <c r="A29" s="9" t="s">
        <v>42</v>
      </c>
      <c r="B29" s="9">
        <v>390.1</v>
      </c>
      <c r="C29" s="9">
        <v>30</v>
      </c>
      <c r="D29" s="9">
        <v>17</v>
      </c>
      <c r="E29" s="9">
        <v>2.54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322.3</v>
      </c>
      <c r="C30" s="9">
        <v>24</v>
      </c>
      <c r="D30" s="9">
        <v>19</v>
      </c>
      <c r="E30" s="9">
        <v>2.11</v>
      </c>
      <c r="F30" s="11">
        <f>B30+B29</f>
        <v>712.40000000000009</v>
      </c>
      <c r="G30" s="9">
        <f>(F30-I30)-L30</f>
        <v>581.50000000000011</v>
      </c>
      <c r="H30" s="9">
        <f t="shared" ref="H30:H53" si="2">F30*0.15</f>
        <v>106.86000000000001</v>
      </c>
      <c r="I30" s="4"/>
      <c r="J30" s="4"/>
      <c r="K30" s="5"/>
      <c r="L30" s="28">
        <v>130.9</v>
      </c>
      <c r="M30" s="28">
        <f t="shared" ref="M30:M42" si="3">L30-H30</f>
        <v>24.039999999999992</v>
      </c>
      <c r="N30" s="5">
        <f>(C29+C30)/20</f>
        <v>2.7</v>
      </c>
      <c r="O30" s="62">
        <f t="shared" ref="O30:O42" si="4">(H30+M30)/F30</f>
        <v>0.18374508702975856</v>
      </c>
    </row>
    <row r="31" spans="1:15" x14ac:dyDescent="0.15">
      <c r="A31" s="9" t="s">
        <v>44</v>
      </c>
      <c r="B31" s="9">
        <v>1901.9</v>
      </c>
      <c r="C31" s="9">
        <v>143</v>
      </c>
      <c r="D31" s="9">
        <v>108</v>
      </c>
      <c r="E31" s="9">
        <v>12.26</v>
      </c>
      <c r="F31" s="10">
        <f t="shared" ref="F31:F56" si="5">B31</f>
        <v>1901.9</v>
      </c>
      <c r="G31" s="9">
        <f>(F31-I31)-L31</f>
        <v>1392.4</v>
      </c>
      <c r="H31" s="9">
        <f t="shared" si="2"/>
        <v>285.28500000000003</v>
      </c>
      <c r="I31" s="4">
        <v>10.8</v>
      </c>
      <c r="J31" s="4"/>
      <c r="K31" s="5"/>
      <c r="L31" s="28">
        <v>498.7</v>
      </c>
      <c r="M31" s="28">
        <f t="shared" si="3"/>
        <v>213.41499999999996</v>
      </c>
      <c r="N31" s="5">
        <f>C31/20</f>
        <v>7.15</v>
      </c>
      <c r="O31" s="62">
        <f t="shared" si="4"/>
        <v>0.2622114727377885</v>
      </c>
    </row>
    <row r="32" spans="1:15" x14ac:dyDescent="0.15">
      <c r="A32" s="9" t="s">
        <v>45</v>
      </c>
      <c r="B32" s="9">
        <v>2173.6</v>
      </c>
      <c r="C32" s="9">
        <v>77</v>
      </c>
      <c r="D32" s="9">
        <v>77</v>
      </c>
      <c r="E32" s="9">
        <v>13.38</v>
      </c>
      <c r="F32" s="11">
        <f t="shared" si="5"/>
        <v>2173.6</v>
      </c>
      <c r="G32" s="9">
        <f>(F32-I32)-L32</f>
        <v>1679</v>
      </c>
      <c r="H32" s="9">
        <f t="shared" si="2"/>
        <v>326.03999999999996</v>
      </c>
      <c r="I32" s="4"/>
      <c r="J32" s="4"/>
      <c r="K32" s="4"/>
      <c r="L32" s="28">
        <v>494.6</v>
      </c>
      <c r="M32" s="28">
        <f t="shared" si="3"/>
        <v>168.56000000000006</v>
      </c>
      <c r="N32" s="5">
        <f>D32/20</f>
        <v>3.85</v>
      </c>
      <c r="O32" s="62">
        <f t="shared" si="4"/>
        <v>0.22754876702245125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5981.56</v>
      </c>
      <c r="C34" s="9">
        <v>236</v>
      </c>
      <c r="D34" s="9">
        <v>209</v>
      </c>
      <c r="E34" s="9">
        <v>38.49</v>
      </c>
      <c r="F34" s="11">
        <f t="shared" si="5"/>
        <v>5981.56</v>
      </c>
      <c r="G34" s="9">
        <f>(F34-I34)-L34</f>
        <v>4800.9000000000005</v>
      </c>
      <c r="H34" s="9">
        <f t="shared" si="2"/>
        <v>897.23400000000004</v>
      </c>
      <c r="I34">
        <v>69</v>
      </c>
      <c r="J34" s="4"/>
      <c r="K34" s="4"/>
      <c r="L34" s="29">
        <v>1111.6600000000001</v>
      </c>
      <c r="M34" s="28">
        <f t="shared" si="3"/>
        <v>214.42600000000004</v>
      </c>
      <c r="N34" s="5">
        <f>(D34)/20</f>
        <v>10.45</v>
      </c>
      <c r="O34" s="62">
        <f t="shared" si="4"/>
        <v>0.18584783902527099</v>
      </c>
    </row>
    <row r="35" spans="1:15" x14ac:dyDescent="0.15">
      <c r="A35" s="9" t="s">
        <v>48</v>
      </c>
      <c r="B35" s="9">
        <v>579.20000000000005</v>
      </c>
      <c r="C35" s="9">
        <v>34</v>
      </c>
      <c r="D35" s="9">
        <v>32</v>
      </c>
      <c r="E35" s="9">
        <v>3.76</v>
      </c>
      <c r="F35" s="10">
        <f t="shared" si="5"/>
        <v>579.20000000000005</v>
      </c>
      <c r="G35" s="9">
        <f>F35-L35-I35</f>
        <v>458.20000000000005</v>
      </c>
      <c r="H35" s="9">
        <f t="shared" si="2"/>
        <v>86.88000000000001</v>
      </c>
      <c r="J35" s="4"/>
      <c r="K35" s="4"/>
      <c r="L35" s="28">
        <v>121</v>
      </c>
      <c r="M35" s="28">
        <f t="shared" si="3"/>
        <v>34.11999999999999</v>
      </c>
      <c r="N35" s="5">
        <f>C35/20</f>
        <v>1.7</v>
      </c>
      <c r="O35" s="62">
        <f t="shared" si="4"/>
        <v>0.20890883977900551</v>
      </c>
    </row>
    <row r="36" spans="1:15" x14ac:dyDescent="0.15">
      <c r="A36" s="10" t="s">
        <v>49</v>
      </c>
      <c r="B36" s="10">
        <v>1010.4</v>
      </c>
      <c r="C36" s="10">
        <v>61</v>
      </c>
      <c r="D36" s="10">
        <v>61</v>
      </c>
      <c r="E36" s="10">
        <v>6.37</v>
      </c>
      <c r="F36" s="10">
        <f t="shared" si="5"/>
        <v>1010.4</v>
      </c>
      <c r="G36" s="9">
        <f>(F36-I36)-L36</f>
        <v>788.06</v>
      </c>
      <c r="H36" s="9">
        <f t="shared" si="2"/>
        <v>151.56</v>
      </c>
      <c r="I36" s="5">
        <v>18.5</v>
      </c>
      <c r="J36" s="5"/>
      <c r="K36" s="4"/>
      <c r="L36" s="29">
        <v>203.84</v>
      </c>
      <c r="M36" s="28">
        <f t="shared" si="3"/>
        <v>52.28</v>
      </c>
      <c r="N36" s="5">
        <f t="shared" ref="N36:N42" si="6">(C36)/20</f>
        <v>3.05</v>
      </c>
      <c r="O36" s="62">
        <f t="shared" si="4"/>
        <v>0.20174188440221696</v>
      </c>
    </row>
    <row r="37" spans="1:15" x14ac:dyDescent="0.15">
      <c r="A37" s="10" t="s">
        <v>50</v>
      </c>
      <c r="B37" s="10">
        <v>1239.48</v>
      </c>
      <c r="C37" s="10">
        <v>84</v>
      </c>
      <c r="D37" s="10">
        <v>75</v>
      </c>
      <c r="E37" s="10">
        <v>7.71</v>
      </c>
      <c r="F37" s="10">
        <f t="shared" si="5"/>
        <v>1239.48</v>
      </c>
      <c r="G37" s="9">
        <f>(F37-I37)-L37</f>
        <v>946.05</v>
      </c>
      <c r="H37" s="9">
        <f t="shared" si="2"/>
        <v>185.922</v>
      </c>
      <c r="I37" s="5"/>
      <c r="J37" s="5"/>
      <c r="K37" s="4"/>
      <c r="L37" s="29">
        <v>293.43</v>
      </c>
      <c r="M37" s="28">
        <f t="shared" si="3"/>
        <v>107.50800000000001</v>
      </c>
      <c r="N37" s="5">
        <f t="shared" si="6"/>
        <v>4.2</v>
      </c>
      <c r="O37" s="62">
        <f t="shared" si="4"/>
        <v>0.23673637331784297</v>
      </c>
    </row>
    <row r="38" spans="1:15" x14ac:dyDescent="0.15">
      <c r="A38" s="9" t="s">
        <v>51</v>
      </c>
      <c r="B38" s="10">
        <v>1898</v>
      </c>
      <c r="C38" s="10">
        <v>93</v>
      </c>
      <c r="D38" s="10">
        <v>75</v>
      </c>
      <c r="E38" s="10">
        <v>12.05</v>
      </c>
      <c r="F38" s="10">
        <f t="shared" si="5"/>
        <v>1898</v>
      </c>
      <c r="G38" s="9">
        <f>(F38*0.8)-I38</f>
        <v>1499.4</v>
      </c>
      <c r="H38" s="9">
        <f t="shared" si="2"/>
        <v>284.7</v>
      </c>
      <c r="I38" s="5">
        <v>19</v>
      </c>
      <c r="J38" s="5"/>
      <c r="K38" s="4"/>
      <c r="L38" s="28">
        <f>F38*0.2</f>
        <v>379.6</v>
      </c>
      <c r="M38" s="28">
        <f t="shared" si="3"/>
        <v>94.900000000000034</v>
      </c>
      <c r="N38" s="5">
        <f t="shared" si="6"/>
        <v>4.6500000000000004</v>
      </c>
      <c r="O38" s="62">
        <f t="shared" si="4"/>
        <v>0.2</v>
      </c>
    </row>
    <row r="39" spans="1:15" x14ac:dyDescent="0.15">
      <c r="A39" s="9" t="s">
        <v>52</v>
      </c>
      <c r="B39" s="10">
        <v>2023.44</v>
      </c>
      <c r="C39" s="10">
        <v>104</v>
      </c>
      <c r="D39" s="10">
        <v>96</v>
      </c>
      <c r="E39" s="10">
        <v>12.75</v>
      </c>
      <c r="F39" s="10">
        <f t="shared" si="5"/>
        <v>2023.44</v>
      </c>
      <c r="G39" s="9">
        <f>(F39-I39)-L39</f>
        <v>1597</v>
      </c>
      <c r="H39" s="9">
        <f t="shared" si="2"/>
        <v>303.51600000000002</v>
      </c>
      <c r="I39" s="5"/>
      <c r="J39" s="5"/>
      <c r="K39" s="4"/>
      <c r="L39" s="29">
        <v>426.44</v>
      </c>
      <c r="M39" s="28">
        <f t="shared" si="3"/>
        <v>122.92399999999998</v>
      </c>
      <c r="N39" s="5">
        <f t="shared" si="6"/>
        <v>5.2</v>
      </c>
      <c r="O39" s="62">
        <f t="shared" si="4"/>
        <v>0.21075000988415765</v>
      </c>
    </row>
    <row r="40" spans="1:15" x14ac:dyDescent="0.15">
      <c r="A40" s="9" t="s">
        <v>53</v>
      </c>
      <c r="B40" s="9">
        <v>858.02</v>
      </c>
      <c r="C40" s="9">
        <v>32</v>
      </c>
      <c r="D40" s="9">
        <v>31</v>
      </c>
      <c r="E40" s="9">
        <v>5.36</v>
      </c>
      <c r="F40" s="10">
        <f t="shared" si="5"/>
        <v>858.02</v>
      </c>
      <c r="G40" s="9">
        <f>(F40-I40)-L40</f>
        <v>668.39757999999995</v>
      </c>
      <c r="H40" s="9">
        <f t="shared" si="2"/>
        <v>128.703</v>
      </c>
      <c r="I40" s="5"/>
      <c r="J40" s="5"/>
      <c r="K40" s="5"/>
      <c r="L40" s="29">
        <f>F40*0.221</f>
        <v>189.62242000000001</v>
      </c>
      <c r="M40" s="28">
        <f t="shared" si="3"/>
        <v>60.919420000000002</v>
      </c>
      <c r="N40" s="5">
        <f t="shared" si="6"/>
        <v>1.6</v>
      </c>
      <c r="O40" s="62">
        <f t="shared" si="4"/>
        <v>0.221</v>
      </c>
    </row>
    <row r="41" spans="1:15" x14ac:dyDescent="0.15">
      <c r="A41" s="9" t="s">
        <v>54</v>
      </c>
      <c r="B41" s="9">
        <v>1039.4000000000001</v>
      </c>
      <c r="C41" s="9">
        <v>61</v>
      </c>
      <c r="D41" s="9">
        <v>60</v>
      </c>
      <c r="E41" s="9">
        <v>6.62</v>
      </c>
      <c r="F41" s="10">
        <f t="shared" si="5"/>
        <v>1039.4000000000001</v>
      </c>
      <c r="G41" s="9">
        <f>(F41-I41)-L41</f>
        <v>812.00000000000011</v>
      </c>
      <c r="H41" s="9">
        <f t="shared" si="2"/>
        <v>155.91</v>
      </c>
      <c r="J41" s="4"/>
      <c r="K41" s="4"/>
      <c r="L41" s="29">
        <v>227.4</v>
      </c>
      <c r="M41" s="28">
        <f t="shared" si="3"/>
        <v>71.490000000000009</v>
      </c>
      <c r="N41" s="5">
        <f t="shared" si="6"/>
        <v>3.05</v>
      </c>
      <c r="O41" s="62">
        <f t="shared" si="4"/>
        <v>0.21878006542235903</v>
      </c>
    </row>
    <row r="42" spans="1:15" x14ac:dyDescent="0.15">
      <c r="A42" s="9" t="s">
        <v>55</v>
      </c>
      <c r="B42" s="9">
        <v>614.20000000000005</v>
      </c>
      <c r="C42" s="9">
        <v>35</v>
      </c>
      <c r="D42" s="9">
        <v>35</v>
      </c>
      <c r="E42" s="9">
        <v>3.8</v>
      </c>
      <c r="F42" s="10">
        <f t="shared" si="5"/>
        <v>614.20000000000005</v>
      </c>
      <c r="G42" s="9">
        <f>(F42-I42)-L42</f>
        <v>465.00000000000006</v>
      </c>
      <c r="H42" s="9">
        <f t="shared" si="2"/>
        <v>92.13000000000001</v>
      </c>
      <c r="I42" s="4"/>
      <c r="J42" s="4"/>
      <c r="K42" s="4"/>
      <c r="L42" s="29">
        <v>149.19999999999999</v>
      </c>
      <c r="M42" s="28">
        <f t="shared" si="3"/>
        <v>57.069999999999979</v>
      </c>
      <c r="N42" s="5">
        <f t="shared" si="6"/>
        <v>1.75</v>
      </c>
      <c r="O42" s="62">
        <f t="shared" si="4"/>
        <v>0.24291761641159229</v>
      </c>
    </row>
    <row r="43" spans="1:15" x14ac:dyDescent="0.15">
      <c r="A43" s="12" t="s">
        <v>58</v>
      </c>
      <c r="B43" s="13">
        <v>489.45</v>
      </c>
      <c r="C43" s="12">
        <v>38</v>
      </c>
      <c r="D43" s="14">
        <v>30</v>
      </c>
      <c r="E43" s="15">
        <v>3.32</v>
      </c>
      <c r="F43" s="16">
        <f t="shared" si="5"/>
        <v>489.45</v>
      </c>
      <c r="G43" s="13">
        <f>(F43-I43)*0.85</f>
        <v>416.03249999999997</v>
      </c>
      <c r="H43" s="12">
        <f t="shared" si="2"/>
        <v>73.41749999999999</v>
      </c>
      <c r="I43" s="16"/>
      <c r="J43" s="13"/>
      <c r="K43" s="30"/>
      <c r="L43" s="31"/>
      <c r="M43" s="31"/>
      <c r="N43" s="31">
        <f>C43/20</f>
        <v>1.9</v>
      </c>
      <c r="O43" s="65">
        <f>H43/F43</f>
        <v>0.15</v>
      </c>
    </row>
    <row r="44" spans="1:15" x14ac:dyDescent="0.15">
      <c r="A44" s="17" t="s">
        <v>59</v>
      </c>
      <c r="B44" s="18">
        <v>2555.23</v>
      </c>
      <c r="C44" s="18">
        <v>122</v>
      </c>
      <c r="D44" s="18">
        <v>118</v>
      </c>
      <c r="E44" s="18">
        <v>16.760000000000002</v>
      </c>
      <c r="F44" s="19">
        <f t="shared" si="5"/>
        <v>2555.23</v>
      </c>
      <c r="G44" s="18">
        <f>(F44-I44)-L44</f>
        <v>1931.49</v>
      </c>
      <c r="H44" s="18">
        <f t="shared" si="2"/>
        <v>383.28449999999998</v>
      </c>
      <c r="I44" s="32"/>
      <c r="J44" s="32"/>
      <c r="K44" s="32"/>
      <c r="L44" s="33">
        <v>623.74</v>
      </c>
      <c r="M44" s="34">
        <f>L44-H44</f>
        <v>240.45550000000003</v>
      </c>
      <c r="N44" s="35">
        <f>(C44)/20</f>
        <v>6.1</v>
      </c>
      <c r="O44" s="62">
        <f>(H44+M44)/F44</f>
        <v>0.24410327054707404</v>
      </c>
    </row>
    <row r="45" spans="1:15" x14ac:dyDescent="0.15">
      <c r="A45" s="9" t="s">
        <v>60</v>
      </c>
      <c r="B45" s="9">
        <v>722.2</v>
      </c>
      <c r="C45" s="9">
        <v>44</v>
      </c>
      <c r="D45" s="9">
        <v>44</v>
      </c>
      <c r="E45" s="9">
        <v>4.55</v>
      </c>
      <c r="F45" s="10">
        <f t="shared" si="5"/>
        <v>722.2</v>
      </c>
      <c r="G45" s="18">
        <f>(F45-I45)-L45</f>
        <v>548.70000000000005</v>
      </c>
      <c r="H45" s="18">
        <f t="shared" si="2"/>
        <v>108.33</v>
      </c>
      <c r="I45" s="32"/>
      <c r="J45" s="32"/>
      <c r="K45" s="32"/>
      <c r="L45" s="33">
        <v>173.5</v>
      </c>
      <c r="M45" s="34">
        <f>L45-H45</f>
        <v>65.17</v>
      </c>
      <c r="N45" s="35">
        <f>(C45)/20</f>
        <v>2.2000000000000002</v>
      </c>
      <c r="O45" s="62">
        <f>(H45+M45)/F45</f>
        <v>0.24023816117418997</v>
      </c>
    </row>
    <row r="46" spans="1:15" x14ac:dyDescent="0.15">
      <c r="A46" s="9" t="s">
        <v>61</v>
      </c>
      <c r="B46" s="9">
        <v>2258.34</v>
      </c>
      <c r="C46" s="9">
        <v>110</v>
      </c>
      <c r="D46" s="9">
        <v>108</v>
      </c>
      <c r="E46" s="9">
        <v>14.16</v>
      </c>
      <c r="F46" s="10">
        <f t="shared" si="5"/>
        <v>2258.34</v>
      </c>
      <c r="G46" s="9">
        <f>(F46-I46)-L46</f>
        <v>1714</v>
      </c>
      <c r="H46" s="9">
        <f t="shared" si="2"/>
        <v>338.75100000000003</v>
      </c>
      <c r="I46" s="4"/>
      <c r="J46" s="4"/>
      <c r="K46" s="4"/>
      <c r="L46" s="29">
        <v>544.34</v>
      </c>
      <c r="M46" s="28">
        <f>L46-H46</f>
        <v>205.589</v>
      </c>
      <c r="N46" s="36">
        <f>(C46)/20</f>
        <v>5.5</v>
      </c>
      <c r="O46" s="62">
        <f>(H46+M46)/F46</f>
        <v>0.24103545081785735</v>
      </c>
    </row>
    <row r="47" spans="1:15" x14ac:dyDescent="0.15">
      <c r="A47" s="9" t="s">
        <v>62</v>
      </c>
      <c r="B47" s="9">
        <v>1237</v>
      </c>
      <c r="C47" s="9">
        <v>59</v>
      </c>
      <c r="D47" s="9">
        <v>59</v>
      </c>
      <c r="E47" s="9">
        <v>7.74</v>
      </c>
      <c r="F47" s="10">
        <f t="shared" si="5"/>
        <v>1237</v>
      </c>
      <c r="G47" s="9">
        <f>(F47-I47)-L47</f>
        <v>1001</v>
      </c>
      <c r="H47" s="9">
        <f t="shared" si="2"/>
        <v>185.54999999999998</v>
      </c>
      <c r="J47" s="4"/>
      <c r="K47" s="4"/>
      <c r="L47" s="29">
        <v>236</v>
      </c>
      <c r="M47" s="28">
        <f>L47-H47</f>
        <v>50.450000000000017</v>
      </c>
      <c r="N47" s="36">
        <f>(C47)/20</f>
        <v>2.95</v>
      </c>
      <c r="O47" s="62">
        <f>(H47+M47)/F47</f>
        <v>0.19078415521422798</v>
      </c>
    </row>
    <row r="48" spans="1:15" x14ac:dyDescent="0.2">
      <c r="A48" s="20" t="s">
        <v>98</v>
      </c>
      <c r="B48" s="9">
        <v>2626.2</v>
      </c>
      <c r="C48" s="9">
        <v>110</v>
      </c>
      <c r="D48" s="9">
        <v>93</v>
      </c>
      <c r="E48" s="9">
        <v>16.3</v>
      </c>
      <c r="F48" s="11">
        <f t="shared" si="5"/>
        <v>2626.2</v>
      </c>
      <c r="G48" s="9">
        <f>(F48-I48)*0.85</f>
        <v>2223.77</v>
      </c>
      <c r="H48" s="9">
        <f t="shared" si="2"/>
        <v>393.92999999999995</v>
      </c>
      <c r="I48" s="4">
        <v>10</v>
      </c>
      <c r="J48" s="4"/>
      <c r="K48" s="5"/>
      <c r="L48" s="5"/>
      <c r="M48" s="5"/>
      <c r="N48" s="5">
        <f>C48/20</f>
        <v>5.5</v>
      </c>
      <c r="O48" s="62">
        <f>H48/F48</f>
        <v>0.15</v>
      </c>
    </row>
    <row r="49" spans="1:15" x14ac:dyDescent="0.2">
      <c r="A49" s="20" t="s">
        <v>99</v>
      </c>
      <c r="B49" s="9">
        <v>829.9</v>
      </c>
      <c r="C49" s="9">
        <v>32</v>
      </c>
      <c r="D49" s="9">
        <v>30</v>
      </c>
      <c r="E49" s="9">
        <v>5.27</v>
      </c>
      <c r="F49" s="11">
        <f t="shared" si="5"/>
        <v>829.9</v>
      </c>
      <c r="G49" s="9">
        <f>(F49-I49)*0.85</f>
        <v>705.41499999999996</v>
      </c>
      <c r="H49" s="9">
        <f t="shared" si="2"/>
        <v>124.48499999999999</v>
      </c>
      <c r="I49" s="4"/>
      <c r="J49" s="4"/>
      <c r="K49" s="5"/>
      <c r="L49" s="5"/>
      <c r="M49" s="5"/>
      <c r="N49" s="5">
        <f>(C48+C49)/20</f>
        <v>7.1</v>
      </c>
      <c r="O49" s="62">
        <f>H49/F49</f>
        <v>0.15</v>
      </c>
    </row>
    <row r="50" spans="1:15" x14ac:dyDescent="0.2">
      <c r="A50" s="20" t="s">
        <v>100</v>
      </c>
      <c r="B50" s="9">
        <v>1377.12</v>
      </c>
      <c r="C50" s="9">
        <v>78</v>
      </c>
      <c r="D50" s="9">
        <v>76</v>
      </c>
      <c r="E50" s="9">
        <v>8.66</v>
      </c>
      <c r="F50" s="11">
        <f t="shared" si="5"/>
        <v>1377.12</v>
      </c>
      <c r="G50" s="9">
        <f>(F50-I50)-L50</f>
        <v>1040</v>
      </c>
      <c r="H50" s="9">
        <f t="shared" si="2"/>
        <v>206.56799999999998</v>
      </c>
      <c r="I50" s="4"/>
      <c r="J50" s="4"/>
      <c r="K50" s="5"/>
      <c r="L50" s="29">
        <v>337.12</v>
      </c>
      <c r="M50" s="28">
        <f>L50-H50</f>
        <v>130.55200000000002</v>
      </c>
      <c r="N50" s="5">
        <f>(C49+C50)/20</f>
        <v>5.5</v>
      </c>
      <c r="O50" s="62">
        <f>(H50+M50)/F50</f>
        <v>0.24480074358080633</v>
      </c>
    </row>
    <row r="51" spans="1:15" x14ac:dyDescent="0.15">
      <c r="A51" s="21" t="s">
        <v>103</v>
      </c>
      <c r="B51" s="21">
        <v>1286.3499999999999</v>
      </c>
      <c r="C51" s="21">
        <v>50</v>
      </c>
      <c r="D51" s="21">
        <v>50</v>
      </c>
      <c r="E51" s="21">
        <v>7.95</v>
      </c>
      <c r="F51" s="11">
        <f t="shared" si="5"/>
        <v>1286.3499999999999</v>
      </c>
      <c r="G51" s="9">
        <f>(F51-I51)-L51</f>
        <v>970.50999999999988</v>
      </c>
      <c r="H51" s="9">
        <f t="shared" si="2"/>
        <v>192.95249999999999</v>
      </c>
      <c r="I51" s="22">
        <v>30.49</v>
      </c>
      <c r="J51" s="22"/>
      <c r="K51" s="22"/>
      <c r="L51" s="29">
        <v>285.35000000000002</v>
      </c>
      <c r="M51" s="28">
        <f>L51-H51</f>
        <v>92.397500000000036</v>
      </c>
      <c r="N51" s="5">
        <f>(C50+C51)/20</f>
        <v>6.4</v>
      </c>
      <c r="O51" s="62">
        <f>(H51+M51)/F51</f>
        <v>0.22182920667003542</v>
      </c>
    </row>
    <row r="52" spans="1:15" x14ac:dyDescent="0.15">
      <c r="A52" s="25" t="s">
        <v>97</v>
      </c>
      <c r="B52">
        <v>808.8</v>
      </c>
      <c r="C52">
        <v>41</v>
      </c>
      <c r="D52">
        <v>39</v>
      </c>
      <c r="E52">
        <v>5.14</v>
      </c>
      <c r="F52" s="8">
        <f t="shared" si="5"/>
        <v>808.8</v>
      </c>
      <c r="G52" s="4">
        <f>(F52-I52)*0.85</f>
        <v>687.4799999999999</v>
      </c>
      <c r="H52" s="4">
        <f t="shared" si="2"/>
        <v>121.32</v>
      </c>
      <c r="I52" s="4"/>
      <c r="J52" s="4"/>
      <c r="K52" s="5"/>
      <c r="L52" s="5"/>
      <c r="M52" s="5"/>
      <c r="N52" s="5">
        <f>(C52)/20</f>
        <v>2.0499999999999998</v>
      </c>
      <c r="O52" s="62">
        <f>H52/F52</f>
        <v>0.15</v>
      </c>
    </row>
    <row r="53" spans="1:15" x14ac:dyDescent="0.15">
      <c r="A53" s="21" t="s">
        <v>107</v>
      </c>
      <c r="B53" s="21">
        <v>1976.7</v>
      </c>
      <c r="C53" s="21">
        <v>83</v>
      </c>
      <c r="D53" s="21">
        <v>78</v>
      </c>
      <c r="E53" s="21">
        <v>12.36</v>
      </c>
      <c r="F53" s="11">
        <f t="shared" si="5"/>
        <v>1976.7</v>
      </c>
      <c r="G53" s="9">
        <f>(F53-I53)-L53</f>
        <v>1603.2</v>
      </c>
      <c r="H53" s="9">
        <f t="shared" si="2"/>
        <v>296.505</v>
      </c>
      <c r="I53" s="22">
        <v>19.8</v>
      </c>
      <c r="J53" s="22"/>
      <c r="K53" s="22"/>
      <c r="L53" s="29">
        <v>353.7</v>
      </c>
      <c r="M53" s="28">
        <f>L53-H53</f>
        <v>57.194999999999993</v>
      </c>
      <c r="N53" s="5">
        <f>C53/20</f>
        <v>4.1500000000000004</v>
      </c>
      <c r="O53" s="62">
        <f>(H53+M53)/F53</f>
        <v>0.17893458794961298</v>
      </c>
    </row>
    <row r="54" spans="1:15" x14ac:dyDescent="0.15">
      <c r="A54" t="s">
        <v>109</v>
      </c>
      <c r="B54">
        <v>3099</v>
      </c>
      <c r="C54">
        <v>118</v>
      </c>
      <c r="D54">
        <v>111</v>
      </c>
      <c r="E54">
        <v>19.32</v>
      </c>
      <c r="F54">
        <f t="shared" si="5"/>
        <v>3099</v>
      </c>
      <c r="G54">
        <f>(F54-I54)*0.8</f>
        <v>2418.7200000000003</v>
      </c>
      <c r="H54">
        <f>F54*0.2</f>
        <v>619.80000000000007</v>
      </c>
      <c r="I54">
        <v>75.599999999999994</v>
      </c>
      <c r="N54">
        <f>C54/20</f>
        <v>5.9</v>
      </c>
      <c r="O54" s="60">
        <f>H54/F54</f>
        <v>0.2</v>
      </c>
    </row>
    <row r="55" spans="1:15" x14ac:dyDescent="0.15">
      <c r="A55" s="59" t="s">
        <v>110</v>
      </c>
      <c r="B55" s="59">
        <v>1433.7</v>
      </c>
      <c r="C55" s="59">
        <v>54</v>
      </c>
      <c r="D55" s="59">
        <v>54</v>
      </c>
      <c r="E55" s="59">
        <v>9.08</v>
      </c>
      <c r="F55" s="59">
        <f t="shared" si="5"/>
        <v>1433.7</v>
      </c>
      <c r="G55" s="59">
        <f>(F55-I55)-L55</f>
        <v>1088.5</v>
      </c>
      <c r="H55" s="59">
        <f>F55*0.15</f>
        <v>215.05500000000001</v>
      </c>
      <c r="L55">
        <v>345.2</v>
      </c>
      <c r="M55">
        <f>L55-H55</f>
        <v>130.14499999999998</v>
      </c>
      <c r="N55">
        <f>C55/20</f>
        <v>2.7</v>
      </c>
      <c r="O55" s="60">
        <f>(H55+M55)/F55</f>
        <v>0.24077561554021062</v>
      </c>
    </row>
    <row r="56" spans="1:15" x14ac:dyDescent="0.15">
      <c r="A56" s="61" t="s">
        <v>111</v>
      </c>
      <c r="B56" s="59">
        <v>1758.7</v>
      </c>
      <c r="C56" s="59">
        <v>93</v>
      </c>
      <c r="D56" s="59">
        <v>93</v>
      </c>
      <c r="E56" s="59">
        <v>11.27</v>
      </c>
      <c r="F56" s="59">
        <f t="shared" si="5"/>
        <v>1758.7</v>
      </c>
      <c r="G56" s="59">
        <f>(F56-I56)-L56</f>
        <v>1167</v>
      </c>
      <c r="H56" s="59">
        <f>F56*0.15</f>
        <v>263.80500000000001</v>
      </c>
      <c r="L56">
        <v>591.70000000000005</v>
      </c>
      <c r="M56">
        <f>L56-H56</f>
        <v>327.89500000000004</v>
      </c>
      <c r="N56">
        <f>C56/20</f>
        <v>4.6500000000000004</v>
      </c>
      <c r="O56" s="60">
        <f>(H56+M56)/F56</f>
        <v>0.33644168988457385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932</v>
      </c>
      <c r="C59" s="4">
        <v>41</v>
      </c>
      <c r="D59" s="4">
        <v>39</v>
      </c>
      <c r="E59" s="4">
        <v>5.88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1845.4</v>
      </c>
      <c r="C60" s="4">
        <v>91</v>
      </c>
      <c r="D60" s="4">
        <v>83</v>
      </c>
      <c r="E60" s="4">
        <v>11.64</v>
      </c>
      <c r="F60" s="8">
        <f>B60+B59</f>
        <v>2777.4</v>
      </c>
      <c r="G60" s="4">
        <f>(F60-I60)*0.85</f>
        <v>2316.165</v>
      </c>
      <c r="H60" s="4">
        <f>F60*0.15</f>
        <v>416.61</v>
      </c>
      <c r="I60" s="5">
        <v>52.5</v>
      </c>
      <c r="J60" s="5"/>
      <c r="K60" s="5"/>
      <c r="L60" s="5"/>
      <c r="M60" s="5"/>
      <c r="N60" s="5">
        <f>(C59+C60)/20</f>
        <v>6.6</v>
      </c>
      <c r="O60" s="62">
        <f>H60/F60</f>
        <v>0.15</v>
      </c>
    </row>
    <row r="61" spans="1:15" x14ac:dyDescent="0.15">
      <c r="A61" s="58" t="s">
        <v>66</v>
      </c>
      <c r="B61" s="58">
        <v>1881.6</v>
      </c>
      <c r="C61" s="58">
        <v>102</v>
      </c>
      <c r="D61" s="58">
        <v>98</v>
      </c>
      <c r="E61" s="58">
        <v>11.87</v>
      </c>
      <c r="F61" s="21">
        <f>B61</f>
        <v>1881.6</v>
      </c>
      <c r="G61" s="58">
        <f>(F61-I61)*0.825</f>
        <v>1522.125</v>
      </c>
      <c r="H61" s="58">
        <f>F61*0.175</f>
        <v>329.28</v>
      </c>
      <c r="I61" s="25">
        <v>36.6</v>
      </c>
      <c r="J61" s="25"/>
      <c r="K61" s="25"/>
      <c r="L61" s="15"/>
      <c r="M61" s="25"/>
      <c r="N61" s="25">
        <f>(C61)/20</f>
        <v>5.0999999999999996</v>
      </c>
      <c r="O61" s="67">
        <f>(H61+M61)/F61</f>
        <v>0.17499999999999999</v>
      </c>
    </row>
    <row r="62" spans="1:15" x14ac:dyDescent="0.15">
      <c r="A62" s="9" t="s">
        <v>108</v>
      </c>
      <c r="B62" s="9">
        <v>218</v>
      </c>
      <c r="C62" s="9">
        <v>14</v>
      </c>
      <c r="D62" s="9">
        <v>13</v>
      </c>
      <c r="E62" s="9">
        <v>1.39</v>
      </c>
      <c r="F62" s="11">
        <f>B62</f>
        <v>218</v>
      </c>
      <c r="G62" s="9">
        <f>(F62-I62)-L62</f>
        <v>171</v>
      </c>
      <c r="H62" s="9">
        <f>F62*0.15</f>
        <v>32.699999999999996</v>
      </c>
      <c r="I62" s="5"/>
      <c r="J62" s="5"/>
      <c r="K62" s="5"/>
      <c r="L62" s="28">
        <v>47</v>
      </c>
      <c r="M62" s="28">
        <f>L62-H62</f>
        <v>14.300000000000004</v>
      </c>
      <c r="N62" s="5">
        <f>(C62)/20</f>
        <v>0.7</v>
      </c>
      <c r="O62" s="62">
        <f>(H62+M62)/F62</f>
        <v>0.21559633027522937</v>
      </c>
    </row>
    <row r="63" spans="1:15" x14ac:dyDescent="0.15">
      <c r="A63" s="9" t="s">
        <v>67</v>
      </c>
      <c r="B63" s="9">
        <v>469</v>
      </c>
      <c r="C63" s="9">
        <v>40</v>
      </c>
      <c r="D63" s="9">
        <v>39</v>
      </c>
      <c r="E63" s="9">
        <v>3.24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575</v>
      </c>
      <c r="C64" s="9">
        <v>50</v>
      </c>
      <c r="D64" s="9">
        <v>50</v>
      </c>
      <c r="E64" s="9">
        <v>3.98</v>
      </c>
      <c r="F64" s="11">
        <f>B64+B63</f>
        <v>1044</v>
      </c>
      <c r="G64" s="9">
        <f>F64-L64-I64</f>
        <v>809.1</v>
      </c>
      <c r="H64" s="9">
        <f>F64*0.15</f>
        <v>156.6</v>
      </c>
      <c r="I64" s="5"/>
      <c r="J64" s="5"/>
      <c r="K64" s="5"/>
      <c r="L64" s="28">
        <f>F64*0.225</f>
        <v>234.9</v>
      </c>
      <c r="M64" s="28">
        <f>L64-H64</f>
        <v>78.300000000000011</v>
      </c>
      <c r="N64" s="5">
        <f>(C63+C64)/20</f>
        <v>4.5</v>
      </c>
      <c r="O64" s="62">
        <f>(H64+M64)/F64</f>
        <v>0.22500000000000001</v>
      </c>
    </row>
    <row r="65" spans="1:15" x14ac:dyDescent="0.15">
      <c r="A65" s="9" t="s">
        <v>69</v>
      </c>
      <c r="B65" s="9">
        <v>1284</v>
      </c>
      <c r="C65" s="9">
        <v>91</v>
      </c>
      <c r="D65" s="9">
        <v>85</v>
      </c>
      <c r="E65" s="9">
        <v>8.14</v>
      </c>
      <c r="F65" s="11">
        <f>B65</f>
        <v>1284</v>
      </c>
      <c r="G65" s="9">
        <f>(F65-L65)</f>
        <v>1027.2</v>
      </c>
      <c r="H65" s="9">
        <f>F65*0.15</f>
        <v>192.6</v>
      </c>
      <c r="I65" s="5">
        <v>20</v>
      </c>
      <c r="J65" s="5"/>
      <c r="K65" s="5"/>
      <c r="L65" s="28">
        <f>F65*0.2</f>
        <v>256.8</v>
      </c>
      <c r="M65" s="28">
        <f>L65-H65</f>
        <v>64.200000000000017</v>
      </c>
      <c r="N65" s="5">
        <f>(C65)/20</f>
        <v>4.55</v>
      </c>
      <c r="O65" s="62">
        <f>(H65+M65)/F65</f>
        <v>0.2</v>
      </c>
    </row>
    <row r="66" spans="1:15" x14ac:dyDescent="0.15">
      <c r="A66" s="9" t="s">
        <v>70</v>
      </c>
      <c r="B66" s="9">
        <v>138</v>
      </c>
      <c r="C66" s="9">
        <v>6</v>
      </c>
      <c r="D66" s="9">
        <v>6</v>
      </c>
      <c r="E66" s="9">
        <v>0.86</v>
      </c>
      <c r="F66" s="11">
        <f>B66</f>
        <v>138</v>
      </c>
      <c r="G66" s="9">
        <f>(F66-I66)-L66</f>
        <v>112.3</v>
      </c>
      <c r="H66" s="9">
        <f>F66*0.15</f>
        <v>20.7</v>
      </c>
      <c r="I66" s="5"/>
      <c r="J66" s="5"/>
      <c r="K66" s="5"/>
      <c r="L66" s="28">
        <v>25.7</v>
      </c>
      <c r="M66" s="28">
        <f>L66-H66</f>
        <v>5</v>
      </c>
      <c r="N66" s="5">
        <f>(C66)/20</f>
        <v>0.3</v>
      </c>
      <c r="O66" s="62">
        <f>(H66+M66)/F66</f>
        <v>0.186231884057971</v>
      </c>
    </row>
    <row r="67" spans="1:15" x14ac:dyDescent="0.15">
      <c r="A67" s="9" t="s">
        <v>106</v>
      </c>
      <c r="B67" s="59">
        <v>30</v>
      </c>
      <c r="C67" s="59">
        <v>2</v>
      </c>
      <c r="D67" s="59">
        <v>1</v>
      </c>
      <c r="E67" s="59">
        <v>0.19</v>
      </c>
      <c r="F67" s="11">
        <f>B67</f>
        <v>30</v>
      </c>
      <c r="G67" s="9">
        <f>(F67-I67)*0.85</f>
        <v>25.5</v>
      </c>
      <c r="H67" s="9">
        <f>F67*0.15</f>
        <v>4.5</v>
      </c>
      <c r="I67" s="5"/>
      <c r="J67" s="5"/>
      <c r="K67" s="5"/>
      <c r="L67" s="5"/>
      <c r="M67" s="5"/>
      <c r="N67" s="5">
        <f>(C67)/20</f>
        <v>0.1</v>
      </c>
      <c r="O67" s="62">
        <f>H67/F67</f>
        <v>0.15</v>
      </c>
    </row>
    <row r="68" spans="1:15" x14ac:dyDescent="0.15">
      <c r="A68" s="4" t="s">
        <v>102</v>
      </c>
      <c r="B68">
        <v>878</v>
      </c>
      <c r="C68">
        <v>83</v>
      </c>
      <c r="D68">
        <v>58</v>
      </c>
      <c r="E68">
        <v>5.97</v>
      </c>
      <c r="F68" s="8">
        <f>B68</f>
        <v>878</v>
      </c>
      <c r="G68" s="4">
        <f>(F68-I68)*0.85</f>
        <v>722.67000000000007</v>
      </c>
      <c r="H68" s="4">
        <f>F68*0.15</f>
        <v>131.69999999999999</v>
      </c>
      <c r="I68" s="5">
        <v>27.8</v>
      </c>
      <c r="J68" s="5"/>
      <c r="K68" s="5"/>
      <c r="L68" s="5"/>
      <c r="M68" s="5"/>
      <c r="N68" s="5">
        <f>(C68)/20</f>
        <v>4.1500000000000004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93589.969999999972</v>
      </c>
      <c r="C70" s="26">
        <f>SUM(C2:C68)</f>
        <v>4479.5</v>
      </c>
      <c r="D70" s="26">
        <f>SUM(D2:D68)</f>
        <v>4012</v>
      </c>
      <c r="E70" s="5"/>
      <c r="F70" s="5"/>
      <c r="G70" s="26">
        <f>SUM(G6:G68)</f>
        <v>65725.885579999987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4479.5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24559.970000000005</v>
      </c>
      <c r="E77" s="4"/>
      <c r="F77" s="5" t="s">
        <v>80</v>
      </c>
      <c r="G77" s="5">
        <v>209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1133</v>
      </c>
      <c r="H78" s="5">
        <f>G78-G77</f>
        <v>924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3662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305</v>
      </c>
      <c r="E80" s="4"/>
      <c r="F80" s="40" t="s">
        <v>89</v>
      </c>
      <c r="G80" s="40">
        <f>SUM(M14:M66)</f>
        <v>2835.8394200000002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286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1831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595.4100000000002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1831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3967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577.39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10750.8</v>
      </c>
      <c r="C89" s="41"/>
      <c r="D89" s="41">
        <f>SUM(D76:D77)</f>
        <v>29039.470000000005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18288.670000000006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0"/>
  <sheetViews>
    <sheetView topLeftCell="A25" zoomScale="70" zoomScaleNormal="70" workbookViewId="0">
      <selection activeCell="D30" sqref="D30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6187.3</v>
      </c>
      <c r="C2" s="4">
        <v>230</v>
      </c>
      <c r="D2" s="4">
        <v>210</v>
      </c>
      <c r="E2" s="4">
        <v>38.89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3653.94</v>
      </c>
      <c r="C3" s="4">
        <v>162</v>
      </c>
      <c r="D3" s="4">
        <v>134</v>
      </c>
      <c r="E3" s="4">
        <v>23.06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3254.36</v>
      </c>
      <c r="C4" s="4">
        <v>139</v>
      </c>
      <c r="D4" s="4">
        <v>120</v>
      </c>
      <c r="E4" s="4">
        <v>20.46</v>
      </c>
      <c r="F4" s="6">
        <f>B3+B4+B2</f>
        <v>13095.6</v>
      </c>
      <c r="G4" s="7" t="s">
        <v>112</v>
      </c>
      <c r="H4" s="6">
        <f>F4-G4</f>
        <v>13095.6</v>
      </c>
      <c r="I4" s="27">
        <v>36.4</v>
      </c>
      <c r="J4" s="27"/>
      <c r="K4" s="5"/>
      <c r="L4" s="5"/>
      <c r="M4" s="5"/>
      <c r="N4" s="5">
        <f>(D3+D4)/20</f>
        <v>12.7</v>
      </c>
      <c r="O4" s="62">
        <f>H4/F4</f>
        <v>1</v>
      </c>
    </row>
    <row r="5" spans="1:15" x14ac:dyDescent="0.15">
      <c r="A5" s="4" t="s">
        <v>16</v>
      </c>
      <c r="B5" s="4">
        <v>1034</v>
      </c>
      <c r="C5" s="4">
        <v>61</v>
      </c>
      <c r="D5" s="4">
        <v>55</v>
      </c>
      <c r="E5" s="4">
        <v>6.76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433.8</v>
      </c>
      <c r="C6" s="4">
        <v>26</v>
      </c>
      <c r="D6" s="4">
        <v>22</v>
      </c>
      <c r="E6" s="4">
        <v>2.83</v>
      </c>
      <c r="F6" s="8">
        <f>B6+B5</f>
        <v>1467.8</v>
      </c>
      <c r="G6" s="4">
        <f>(F6-I6)*0.85</f>
        <v>1243.3799999999999</v>
      </c>
      <c r="H6" s="4">
        <f>F6*0.15</f>
        <v>220.17</v>
      </c>
      <c r="I6" s="4">
        <v>5</v>
      </c>
      <c r="J6" s="4"/>
      <c r="K6" s="5"/>
      <c r="L6" s="5"/>
      <c r="M6" s="5"/>
      <c r="N6" s="5">
        <f>(C5+C6)/20</f>
        <v>4.3499999999999996</v>
      </c>
      <c r="O6" s="62">
        <f>H6/F6</f>
        <v>0.15</v>
      </c>
    </row>
    <row r="7" spans="1:15" x14ac:dyDescent="0.15">
      <c r="A7" s="4" t="s">
        <v>19</v>
      </c>
      <c r="B7" s="4">
        <v>828</v>
      </c>
      <c r="C7" s="4">
        <v>25</v>
      </c>
      <c r="D7" s="4">
        <v>25</v>
      </c>
      <c r="E7" s="4">
        <v>5.1100000000000003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947</v>
      </c>
      <c r="C8" s="4">
        <v>34</v>
      </c>
      <c r="D8" s="4">
        <v>34</v>
      </c>
      <c r="E8" s="4">
        <v>5.89</v>
      </c>
      <c r="F8" s="8">
        <f>B8+B7</f>
        <v>1775</v>
      </c>
      <c r="G8" s="4">
        <f>(F8-I8)*0.85</f>
        <v>1508.75</v>
      </c>
      <c r="H8" s="4">
        <f>F8*0.15</f>
        <v>266.25</v>
      </c>
      <c r="I8" s="5"/>
      <c r="J8" s="5"/>
      <c r="K8" s="5"/>
      <c r="L8" s="5"/>
      <c r="M8" s="5"/>
      <c r="N8" s="5">
        <f>(C7+C8)/20</f>
        <v>2.95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1196</v>
      </c>
      <c r="C11" s="4">
        <v>65</v>
      </c>
      <c r="D11" s="4">
        <v>61</v>
      </c>
      <c r="E11" s="4">
        <v>7.9</v>
      </c>
      <c r="F11" s="8">
        <f>B11</f>
        <v>1196</v>
      </c>
      <c r="G11" s="4">
        <f>(F11-I11)*0.85</f>
        <v>1016.6</v>
      </c>
      <c r="H11" s="4">
        <f>F11*0.15</f>
        <v>179.4</v>
      </c>
      <c r="I11" s="5"/>
      <c r="J11" s="5"/>
      <c r="K11" s="5"/>
      <c r="L11" s="5"/>
      <c r="M11" s="5"/>
      <c r="N11" s="5">
        <f>C11/20</f>
        <v>3.25</v>
      </c>
      <c r="O11" s="62">
        <f>H11/F11</f>
        <v>0.15</v>
      </c>
    </row>
    <row r="12" spans="1:15" x14ac:dyDescent="0.15">
      <c r="A12" s="4" t="s">
        <v>24</v>
      </c>
      <c r="B12" s="4">
        <v>428</v>
      </c>
      <c r="C12" s="4">
        <v>20</v>
      </c>
      <c r="D12" s="4">
        <v>20</v>
      </c>
      <c r="E12" s="4">
        <v>2.66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502.4</v>
      </c>
      <c r="C13" s="4">
        <v>27</v>
      </c>
      <c r="D13" s="4">
        <v>22</v>
      </c>
      <c r="E13" s="4">
        <v>3.15</v>
      </c>
      <c r="F13" s="8">
        <f>B13+B12</f>
        <v>930.4</v>
      </c>
      <c r="G13" s="4">
        <f>(F13-I13)*0.85</f>
        <v>790.83999999999992</v>
      </c>
      <c r="H13" s="4">
        <f>F13*0.15</f>
        <v>139.56</v>
      </c>
      <c r="I13" s="5"/>
      <c r="J13" s="5"/>
      <c r="K13" s="5"/>
      <c r="L13" s="5"/>
      <c r="M13" s="5"/>
      <c r="N13" s="5">
        <f>(C12+C13)/20</f>
        <v>2.35</v>
      </c>
      <c r="O13" s="62">
        <f>H13/F13</f>
        <v>0.15</v>
      </c>
    </row>
    <row r="14" spans="1:15" x14ac:dyDescent="0.15">
      <c r="A14" s="4" t="s">
        <v>27</v>
      </c>
      <c r="B14" s="4">
        <v>521.9</v>
      </c>
      <c r="C14" s="4">
        <v>19.5</v>
      </c>
      <c r="D14" s="4">
        <v>17</v>
      </c>
      <c r="E14" s="4">
        <v>3.33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502.4</v>
      </c>
      <c r="C15" s="4">
        <v>17</v>
      </c>
      <c r="D15" s="4">
        <v>15</v>
      </c>
      <c r="E15" s="4">
        <v>3.19</v>
      </c>
      <c r="F15" s="8">
        <f>B15+B14</f>
        <v>1024.3</v>
      </c>
      <c r="G15" s="4">
        <f>(F15-I15)*0.85</f>
        <v>856.29</v>
      </c>
      <c r="H15" s="4">
        <f>F15*0.15</f>
        <v>153.64499999999998</v>
      </c>
      <c r="I15" s="4">
        <v>16.899999999999999</v>
      </c>
      <c r="J15" s="4"/>
      <c r="K15" s="5"/>
      <c r="L15" s="5"/>
      <c r="M15" s="5"/>
      <c r="N15" s="5">
        <f>(C14+C15)/20</f>
        <v>1.825</v>
      </c>
      <c r="O15" s="62">
        <f>H15/F15</f>
        <v>0.15</v>
      </c>
    </row>
    <row r="16" spans="1:15" x14ac:dyDescent="0.15">
      <c r="A16" s="4" t="s">
        <v>29</v>
      </c>
      <c r="B16" s="4">
        <v>1612.8</v>
      </c>
      <c r="C16" s="4">
        <v>64.5</v>
      </c>
      <c r="D16" s="4">
        <v>43</v>
      </c>
      <c r="E16" s="4">
        <v>10.07</v>
      </c>
      <c r="F16" s="8">
        <f>B16</f>
        <v>1612.8</v>
      </c>
      <c r="G16" s="4">
        <f>(F16-I16)*0.85</f>
        <v>1370.8799999999999</v>
      </c>
      <c r="H16" s="4">
        <f>F16*0.15</f>
        <v>241.92</v>
      </c>
      <c r="I16" s="4"/>
      <c r="J16" s="4"/>
      <c r="K16" s="4"/>
      <c r="L16" s="5"/>
      <c r="M16" s="5"/>
      <c r="N16" s="5">
        <f>C16/20</f>
        <v>3.2250000000000001</v>
      </c>
      <c r="O16" s="62">
        <f>H16/F16</f>
        <v>0.15</v>
      </c>
    </row>
    <row r="17" spans="1:15" x14ac:dyDescent="0.15">
      <c r="A17" s="4" t="s">
        <v>30</v>
      </c>
      <c r="B17" s="4">
        <v>2915.4</v>
      </c>
      <c r="C17" s="4">
        <v>90</v>
      </c>
      <c r="D17" s="4">
        <v>90</v>
      </c>
      <c r="E17" s="4">
        <v>18.22</v>
      </c>
      <c r="F17" s="8">
        <f>B17</f>
        <v>2915.4</v>
      </c>
      <c r="G17" s="4">
        <f>(F17-L17)*0.85</f>
        <v>2478.09</v>
      </c>
      <c r="H17" s="4">
        <f>F17*0.15</f>
        <v>437.31</v>
      </c>
      <c r="I17" s="5"/>
      <c r="J17" s="5"/>
      <c r="K17" s="4"/>
      <c r="L17" s="5"/>
      <c r="M17" s="5"/>
      <c r="N17" s="5">
        <f>C17/20</f>
        <v>4.5</v>
      </c>
      <c r="O17" s="62">
        <f>H17/F17</f>
        <v>0.15</v>
      </c>
    </row>
    <row r="18" spans="1:15" x14ac:dyDescent="0.15">
      <c r="A18" s="4" t="s">
        <v>31</v>
      </c>
      <c r="B18">
        <v>34</v>
      </c>
      <c r="C18">
        <v>2</v>
      </c>
      <c r="D18">
        <v>2</v>
      </c>
      <c r="E18">
        <v>0.23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17</v>
      </c>
      <c r="C19" s="4">
        <v>1</v>
      </c>
      <c r="D19" s="4">
        <v>1</v>
      </c>
      <c r="E19" s="4">
        <v>0.11</v>
      </c>
      <c r="F19" s="8">
        <f>B19+B18</f>
        <v>51</v>
      </c>
      <c r="G19" s="4">
        <f>(F19-I19)*0.85</f>
        <v>43.35</v>
      </c>
      <c r="H19" s="4">
        <f>F19*0.15</f>
        <v>7.6499999999999995</v>
      </c>
      <c r="I19" s="4"/>
      <c r="J19" s="4"/>
      <c r="K19" s="5"/>
      <c r="L19" s="5"/>
      <c r="M19" s="5"/>
      <c r="N19" s="5">
        <f>(C18+C19)/20</f>
        <v>0.15</v>
      </c>
      <c r="O19" s="62">
        <f>H19/F19</f>
        <v>0.15</v>
      </c>
    </row>
    <row r="20" spans="1:15" x14ac:dyDescent="0.15">
      <c r="A20" s="4" t="s">
        <v>33</v>
      </c>
      <c r="B20" s="4">
        <v>874.56</v>
      </c>
      <c r="C20" s="4">
        <v>33</v>
      </c>
      <c r="D20" s="4">
        <v>32</v>
      </c>
      <c r="E20" s="4">
        <v>5.49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1144.1600000000001</v>
      </c>
      <c r="C21" s="4">
        <v>45</v>
      </c>
      <c r="D21" s="4">
        <v>41</v>
      </c>
      <c r="E21" s="4">
        <v>7.18</v>
      </c>
      <c r="F21" s="8">
        <f>B21+B20</f>
        <v>2018.72</v>
      </c>
      <c r="G21" s="4">
        <f t="shared" ref="G21:G26" si="0">(F21-I21)*0.85</f>
        <v>1715.912</v>
      </c>
      <c r="H21" s="4">
        <f t="shared" ref="H21:H26" si="1">F21*0.15</f>
        <v>302.80799999999999</v>
      </c>
      <c r="J21" s="4"/>
      <c r="K21" s="5"/>
      <c r="L21" s="5"/>
      <c r="M21" s="5"/>
      <c r="N21" s="5">
        <f>(C20+C21)/20</f>
        <v>3.9</v>
      </c>
      <c r="O21" s="62">
        <f>H21/F21</f>
        <v>0.15</v>
      </c>
    </row>
    <row r="22" spans="1:15" x14ac:dyDescent="0.15">
      <c r="A22" s="4" t="s">
        <v>35</v>
      </c>
      <c r="B22" s="4">
        <v>6923.51</v>
      </c>
      <c r="C22" s="4">
        <v>198</v>
      </c>
      <c r="D22" s="4">
        <v>185</v>
      </c>
      <c r="E22" s="4">
        <v>42.39</v>
      </c>
      <c r="F22" s="8">
        <f>B22</f>
        <v>6923.51</v>
      </c>
      <c r="G22" s="4">
        <f t="shared" si="0"/>
        <v>5884.9835000000003</v>
      </c>
      <c r="H22" s="4">
        <f t="shared" si="1"/>
        <v>1038.5264999999999</v>
      </c>
      <c r="I22" s="4"/>
      <c r="J22" s="4"/>
      <c r="K22" s="4"/>
      <c r="L22" s="4"/>
      <c r="M22" s="4"/>
      <c r="N22" s="5">
        <f>C22/20</f>
        <v>9.9</v>
      </c>
      <c r="O22" s="62">
        <f>(H22+M22)/F22</f>
        <v>0.15</v>
      </c>
    </row>
    <row r="23" spans="1:15" x14ac:dyDescent="0.15">
      <c r="A23" s="4" t="s">
        <v>36</v>
      </c>
      <c r="B23">
        <v>96.5</v>
      </c>
      <c r="C23">
        <v>6</v>
      </c>
      <c r="D23">
        <v>6</v>
      </c>
      <c r="E23">
        <v>0.61</v>
      </c>
      <c r="F23" s="8">
        <f>B23</f>
        <v>96.5</v>
      </c>
      <c r="G23" s="4">
        <f t="shared" si="0"/>
        <v>82.024999999999991</v>
      </c>
      <c r="H23" s="4">
        <f t="shared" si="1"/>
        <v>14.475</v>
      </c>
      <c r="I23" s="4"/>
      <c r="J23" s="4"/>
      <c r="K23" s="5"/>
      <c r="L23" s="5"/>
      <c r="M23" s="5"/>
      <c r="N23" s="5">
        <f>(C23)/20</f>
        <v>0.3</v>
      </c>
      <c r="O23" s="62">
        <f>H23/F23</f>
        <v>0.15</v>
      </c>
    </row>
    <row r="24" spans="1:15" x14ac:dyDescent="0.15">
      <c r="A24" s="4" t="s">
        <v>37</v>
      </c>
      <c r="B24" s="5">
        <v>682.84</v>
      </c>
      <c r="C24" s="5">
        <v>42</v>
      </c>
      <c r="D24" s="5">
        <v>42</v>
      </c>
      <c r="E24" s="5">
        <v>4.3</v>
      </c>
      <c r="F24" s="5">
        <f>B24</f>
        <v>682.84</v>
      </c>
      <c r="G24" s="4">
        <f t="shared" si="0"/>
        <v>580.41399999999999</v>
      </c>
      <c r="H24" s="4">
        <f t="shared" si="1"/>
        <v>102.426</v>
      </c>
      <c r="I24" s="5"/>
      <c r="J24" s="5"/>
      <c r="K24" s="5"/>
      <c r="M24" s="5"/>
      <c r="N24" s="5">
        <f>(C24)/20</f>
        <v>2.1</v>
      </c>
      <c r="O24" s="62">
        <f>(H24+M24)/F24</f>
        <v>0.15</v>
      </c>
    </row>
    <row r="25" spans="1:15" x14ac:dyDescent="0.15">
      <c r="A25" s="4" t="s">
        <v>38</v>
      </c>
      <c r="B25">
        <v>1065.0999999999999</v>
      </c>
      <c r="C25">
        <v>59</v>
      </c>
      <c r="D25">
        <v>59</v>
      </c>
      <c r="E25">
        <v>6.78</v>
      </c>
      <c r="F25" s="5">
        <f>B25</f>
        <v>1065.0999999999999</v>
      </c>
      <c r="G25" s="4">
        <f t="shared" si="0"/>
        <v>905.33499999999992</v>
      </c>
      <c r="H25" s="4">
        <f t="shared" si="1"/>
        <v>159.76499999999999</v>
      </c>
      <c r="I25" s="5"/>
      <c r="J25" s="5"/>
      <c r="K25" s="5"/>
      <c r="L25" s="4"/>
      <c r="M25" s="5"/>
      <c r="N25" s="5">
        <f>(C25)/20</f>
        <v>2.95</v>
      </c>
      <c r="O25" s="62">
        <f>(H25+M25)/F25</f>
        <v>0.15</v>
      </c>
    </row>
    <row r="26" spans="1:15" x14ac:dyDescent="0.15">
      <c r="A26" s="4" t="s">
        <v>39</v>
      </c>
      <c r="B26" s="4">
        <v>5163.1000000000004</v>
      </c>
      <c r="C26" s="4">
        <v>251</v>
      </c>
      <c r="D26" s="4">
        <v>236</v>
      </c>
      <c r="E26" s="4">
        <v>35.340000000000003</v>
      </c>
      <c r="F26" s="5">
        <f>B26</f>
        <v>5163.1000000000004</v>
      </c>
      <c r="G26" s="4">
        <f t="shared" si="0"/>
        <v>4330.2400000000007</v>
      </c>
      <c r="H26" s="4">
        <f t="shared" si="1"/>
        <v>774.46500000000003</v>
      </c>
      <c r="I26" s="5">
        <v>68.7</v>
      </c>
      <c r="J26" s="5"/>
      <c r="K26" s="5"/>
      <c r="L26" s="4"/>
      <c r="M26" s="5"/>
      <c r="N26" s="5">
        <f>(C26)/20</f>
        <v>12.55</v>
      </c>
      <c r="O26" s="62">
        <f>(H26+M26)/F26</f>
        <v>0.15</v>
      </c>
    </row>
    <row r="27" spans="1:15" x14ac:dyDescent="0.15">
      <c r="A27" s="9" t="s">
        <v>40</v>
      </c>
      <c r="B27" s="9">
        <v>1702.98</v>
      </c>
      <c r="C27" s="9">
        <v>141</v>
      </c>
      <c r="D27" s="9">
        <v>94</v>
      </c>
      <c r="E27" s="9">
        <v>11.5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1992.71</v>
      </c>
      <c r="C28" s="9">
        <v>144</v>
      </c>
      <c r="D28" s="9">
        <v>113</v>
      </c>
      <c r="E28" s="9">
        <v>13.22</v>
      </c>
      <c r="F28" s="11">
        <f>B28+B27</f>
        <v>3695.69</v>
      </c>
      <c r="G28" s="9">
        <f>(F28-I28)-L28</f>
        <v>2935.752</v>
      </c>
      <c r="H28" s="9">
        <f>F28*0.15</f>
        <v>554.35349999999994</v>
      </c>
      <c r="I28" s="5">
        <v>20.8</v>
      </c>
      <c r="J28" s="5"/>
      <c r="K28" s="5"/>
      <c r="L28" s="28">
        <f>F28*0.2</f>
        <v>739.13800000000003</v>
      </c>
      <c r="M28" s="28">
        <f>L28-H28</f>
        <v>184.78450000000009</v>
      </c>
      <c r="N28" s="5">
        <f>(C27+C28)/20</f>
        <v>14.25</v>
      </c>
      <c r="O28" s="62">
        <f>(H28+M28)/F28</f>
        <v>0.2</v>
      </c>
    </row>
    <row r="29" spans="1:15" x14ac:dyDescent="0.15">
      <c r="A29" s="9" t="s">
        <v>42</v>
      </c>
      <c r="B29" s="9">
        <v>140.69999999999999</v>
      </c>
      <c r="C29" s="9">
        <v>11</v>
      </c>
      <c r="D29" s="9">
        <v>9</v>
      </c>
      <c r="E29" s="9">
        <v>0.92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459.1</v>
      </c>
      <c r="C30" s="9">
        <v>34</v>
      </c>
      <c r="D30" s="9">
        <v>26</v>
      </c>
      <c r="E30" s="9">
        <v>3.01</v>
      </c>
      <c r="F30" s="11">
        <f>B30+B29</f>
        <v>599.79999999999995</v>
      </c>
      <c r="G30" s="9">
        <f>(F30-I30)-L30</f>
        <v>478.49999999999994</v>
      </c>
      <c r="H30" s="9">
        <f t="shared" ref="H30:H53" si="2">F30*0.15</f>
        <v>89.969999999999985</v>
      </c>
      <c r="I30" s="4">
        <v>13.5</v>
      </c>
      <c r="J30" s="4"/>
      <c r="K30" s="5"/>
      <c r="L30" s="28">
        <v>107.8</v>
      </c>
      <c r="M30" s="28">
        <f t="shared" ref="M30:M42" si="3">L30-H30</f>
        <v>17.830000000000013</v>
      </c>
      <c r="N30" s="5">
        <f>(C29+C30)/20</f>
        <v>2.25</v>
      </c>
      <c r="O30" s="62">
        <f t="shared" ref="O30:O42" si="4">(H30+M30)/F30</f>
        <v>0.17972657552517507</v>
      </c>
    </row>
    <row r="31" spans="1:15" x14ac:dyDescent="0.15">
      <c r="A31" s="9" t="s">
        <v>44</v>
      </c>
      <c r="B31" s="9">
        <v>1573.5</v>
      </c>
      <c r="C31" s="9">
        <v>118</v>
      </c>
      <c r="D31" s="9">
        <v>94</v>
      </c>
      <c r="E31" s="9">
        <v>10.17</v>
      </c>
      <c r="F31" s="10">
        <f t="shared" ref="F31:F56" si="5">B31</f>
        <v>1573.5</v>
      </c>
      <c r="G31" s="9">
        <f>(F31-I31)-L31</f>
        <v>1164.25</v>
      </c>
      <c r="H31" s="9">
        <f t="shared" si="2"/>
        <v>236.02499999999998</v>
      </c>
      <c r="I31" s="4"/>
      <c r="J31" s="4"/>
      <c r="K31" s="5"/>
      <c r="L31" s="28">
        <v>409.25</v>
      </c>
      <c r="M31" s="28">
        <f t="shared" si="3"/>
        <v>173.22500000000002</v>
      </c>
      <c r="N31" s="5">
        <f>C31/20</f>
        <v>5.9</v>
      </c>
      <c r="O31" s="62">
        <f t="shared" si="4"/>
        <v>0.26008897362567523</v>
      </c>
    </row>
    <row r="32" spans="1:15" x14ac:dyDescent="0.15">
      <c r="A32" s="9" t="s">
        <v>45</v>
      </c>
      <c r="B32" s="9">
        <v>3002.6</v>
      </c>
      <c r="C32" s="9">
        <v>102</v>
      </c>
      <c r="D32" s="9">
        <v>101</v>
      </c>
      <c r="E32" s="9">
        <v>18.5</v>
      </c>
      <c r="F32" s="11">
        <f t="shared" si="5"/>
        <v>3002.6</v>
      </c>
      <c r="G32" s="9">
        <f>(F32-I32)-L32</f>
        <v>2326</v>
      </c>
      <c r="H32" s="9">
        <f t="shared" si="2"/>
        <v>450.39</v>
      </c>
      <c r="I32" s="4">
        <v>5</v>
      </c>
      <c r="J32" s="4"/>
      <c r="K32" s="4"/>
      <c r="L32" s="28">
        <v>671.6</v>
      </c>
      <c r="M32" s="28">
        <f t="shared" si="3"/>
        <v>221.21000000000004</v>
      </c>
      <c r="N32" s="5">
        <f>D32/20</f>
        <v>5.05</v>
      </c>
      <c r="O32" s="62">
        <f t="shared" si="4"/>
        <v>0.22367281689202692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5082.6400000000003</v>
      </c>
      <c r="C34" s="9">
        <v>202</v>
      </c>
      <c r="D34" s="9">
        <v>180</v>
      </c>
      <c r="E34" s="9">
        <v>32.659999999999997</v>
      </c>
      <c r="F34" s="11">
        <f t="shared" si="5"/>
        <v>5082.6400000000003</v>
      </c>
      <c r="G34" s="9">
        <f>(F34-I34)-L34</f>
        <v>4139.2000000000007</v>
      </c>
      <c r="H34" s="9">
        <f t="shared" si="2"/>
        <v>762.39600000000007</v>
      </c>
      <c r="I34">
        <v>8</v>
      </c>
      <c r="J34" s="4"/>
      <c r="K34" s="4"/>
      <c r="L34" s="29">
        <v>935.44</v>
      </c>
      <c r="M34" s="28">
        <f t="shared" si="3"/>
        <v>173.04399999999998</v>
      </c>
      <c r="N34" s="5">
        <f>(D34)/20</f>
        <v>9</v>
      </c>
      <c r="O34" s="62">
        <f t="shared" si="4"/>
        <v>0.18404608628586719</v>
      </c>
    </row>
    <row r="35" spans="1:15" x14ac:dyDescent="0.15">
      <c r="A35" s="9" t="s">
        <v>48</v>
      </c>
      <c r="B35" s="9">
        <v>506.4</v>
      </c>
      <c r="C35" s="9">
        <v>28</v>
      </c>
      <c r="D35" s="9">
        <v>26</v>
      </c>
      <c r="E35" s="9">
        <v>3.24</v>
      </c>
      <c r="F35" s="10">
        <f t="shared" si="5"/>
        <v>506.4</v>
      </c>
      <c r="G35" s="9">
        <f>F35-L35-I35</f>
        <v>399.4</v>
      </c>
      <c r="H35" s="9">
        <f t="shared" si="2"/>
        <v>75.959999999999994</v>
      </c>
      <c r="J35" s="4"/>
      <c r="K35" s="4"/>
      <c r="L35" s="28">
        <v>107</v>
      </c>
      <c r="M35" s="28">
        <f t="shared" si="3"/>
        <v>31.040000000000006</v>
      </c>
      <c r="N35" s="5">
        <f>C35/20</f>
        <v>1.4</v>
      </c>
      <c r="O35" s="62">
        <f t="shared" si="4"/>
        <v>0.2112954186413902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1909.88</v>
      </c>
      <c r="C37" s="10">
        <v>127</v>
      </c>
      <c r="D37" s="10">
        <v>118</v>
      </c>
      <c r="E37" s="10">
        <v>11.81</v>
      </c>
      <c r="F37" s="10">
        <f t="shared" si="5"/>
        <v>1909.88</v>
      </c>
      <c r="G37" s="9">
        <f>(F37-I37)-L37</f>
        <v>1461.15</v>
      </c>
      <c r="H37" s="9">
        <f t="shared" si="2"/>
        <v>286.48200000000003</v>
      </c>
      <c r="I37" s="5"/>
      <c r="J37" s="5"/>
      <c r="K37" s="4"/>
      <c r="L37" s="29">
        <v>448.73</v>
      </c>
      <c r="M37" s="28">
        <f t="shared" si="3"/>
        <v>162.24799999999999</v>
      </c>
      <c r="N37" s="5">
        <f t="shared" si="6"/>
        <v>6.35</v>
      </c>
      <c r="O37" s="62">
        <f t="shared" si="4"/>
        <v>0.23495193415293106</v>
      </c>
    </row>
    <row r="38" spans="1:15" x14ac:dyDescent="0.15">
      <c r="A38" s="9" t="s">
        <v>51</v>
      </c>
      <c r="B38" s="10">
        <v>2071.5</v>
      </c>
      <c r="C38" s="10">
        <v>109</v>
      </c>
      <c r="D38" s="10">
        <v>93</v>
      </c>
      <c r="E38" s="10">
        <v>13.27</v>
      </c>
      <c r="F38" s="10">
        <f t="shared" si="5"/>
        <v>2071.5</v>
      </c>
      <c r="G38" s="9">
        <f>(F38*0.8)-I38</f>
        <v>1657.2</v>
      </c>
      <c r="H38" s="9">
        <f t="shared" si="2"/>
        <v>310.72499999999997</v>
      </c>
      <c r="I38" s="5"/>
      <c r="J38" s="5"/>
      <c r="K38" s="4"/>
      <c r="L38" s="28">
        <f>F38*0.2</f>
        <v>414.3</v>
      </c>
      <c r="M38" s="28">
        <f t="shared" si="3"/>
        <v>103.57500000000005</v>
      </c>
      <c r="N38" s="5">
        <f t="shared" si="6"/>
        <v>5.45</v>
      </c>
      <c r="O38" s="62">
        <f t="shared" si="4"/>
        <v>0.2</v>
      </c>
    </row>
    <row r="39" spans="1:15" x14ac:dyDescent="0.15">
      <c r="A39" s="9" t="s">
        <v>52</v>
      </c>
      <c r="B39" s="10">
        <v>1868.68</v>
      </c>
      <c r="C39" s="10">
        <v>95</v>
      </c>
      <c r="D39" s="10">
        <v>89</v>
      </c>
      <c r="E39" s="10">
        <v>11.78</v>
      </c>
      <c r="F39" s="10">
        <f t="shared" si="5"/>
        <v>1868.68</v>
      </c>
      <c r="G39" s="9">
        <f>(F39-I39)-L39</f>
        <v>1475</v>
      </c>
      <c r="H39" s="9">
        <f t="shared" si="2"/>
        <v>280.30200000000002</v>
      </c>
      <c r="I39" s="5"/>
      <c r="J39" s="5"/>
      <c r="K39" s="4"/>
      <c r="L39" s="29">
        <v>393.68</v>
      </c>
      <c r="M39" s="28">
        <f t="shared" si="3"/>
        <v>113.37799999999999</v>
      </c>
      <c r="N39" s="5">
        <f t="shared" si="6"/>
        <v>4.75</v>
      </c>
      <c r="O39" s="62">
        <f t="shared" si="4"/>
        <v>0.21067277436479226</v>
      </c>
    </row>
    <row r="40" spans="1:15" x14ac:dyDescent="0.15">
      <c r="A40" s="9" t="s">
        <v>53</v>
      </c>
      <c r="B40" s="9">
        <v>824.28</v>
      </c>
      <c r="C40" s="9">
        <v>32</v>
      </c>
      <c r="D40" s="9">
        <v>27</v>
      </c>
      <c r="E40" s="9">
        <v>5.14</v>
      </c>
      <c r="F40" s="10">
        <f t="shared" si="5"/>
        <v>824.28</v>
      </c>
      <c r="G40" s="9">
        <f>(F40-I40)-L40</f>
        <v>642.11411999999996</v>
      </c>
      <c r="H40" s="9">
        <f t="shared" si="2"/>
        <v>123.642</v>
      </c>
      <c r="I40" s="5"/>
      <c r="J40" s="5"/>
      <c r="K40" s="5"/>
      <c r="L40" s="29">
        <f>F40*0.221</f>
        <v>182.16587999999999</v>
      </c>
      <c r="M40" s="28">
        <f t="shared" si="3"/>
        <v>58.523879999999991</v>
      </c>
      <c r="N40" s="5">
        <f t="shared" si="6"/>
        <v>1.6</v>
      </c>
      <c r="O40" s="62">
        <f t="shared" si="4"/>
        <v>0.221</v>
      </c>
    </row>
    <row r="41" spans="1:15" x14ac:dyDescent="0.15">
      <c r="A41" s="9" t="s">
        <v>54</v>
      </c>
      <c r="B41" s="9">
        <v>683.1</v>
      </c>
      <c r="C41" s="9">
        <v>39</v>
      </c>
      <c r="D41" s="9">
        <v>39</v>
      </c>
      <c r="E41" s="9">
        <v>4.37</v>
      </c>
      <c r="F41" s="10">
        <f t="shared" si="5"/>
        <v>683.1</v>
      </c>
      <c r="G41" s="9">
        <f>(F41-I41)-L41</f>
        <v>535.5</v>
      </c>
      <c r="H41" s="9">
        <f t="shared" si="2"/>
        <v>102.465</v>
      </c>
      <c r="J41" s="4"/>
      <c r="K41" s="4"/>
      <c r="L41" s="29">
        <v>147.6</v>
      </c>
      <c r="M41" s="28">
        <f t="shared" si="3"/>
        <v>45.134999999999991</v>
      </c>
      <c r="N41" s="5">
        <f t="shared" si="6"/>
        <v>1.95</v>
      </c>
      <c r="O41" s="62">
        <f t="shared" si="4"/>
        <v>0.21607378129117258</v>
      </c>
    </row>
    <row r="42" spans="1:15" x14ac:dyDescent="0.15">
      <c r="A42" s="9" t="s">
        <v>55</v>
      </c>
      <c r="B42" s="9">
        <v>555.29999999999995</v>
      </c>
      <c r="C42" s="9">
        <v>31</v>
      </c>
      <c r="D42" s="9">
        <v>30</v>
      </c>
      <c r="E42" s="9">
        <v>3.43</v>
      </c>
      <c r="F42" s="10">
        <f t="shared" si="5"/>
        <v>555.29999999999995</v>
      </c>
      <c r="G42" s="9">
        <f>(F42-I42)-L42</f>
        <v>419.99999999999994</v>
      </c>
      <c r="H42" s="9">
        <f t="shared" si="2"/>
        <v>83.294999999999987</v>
      </c>
      <c r="I42" s="4"/>
      <c r="J42" s="4"/>
      <c r="K42" s="4"/>
      <c r="L42" s="29">
        <v>135.30000000000001</v>
      </c>
      <c r="M42" s="28">
        <f t="shared" si="3"/>
        <v>52.005000000000024</v>
      </c>
      <c r="N42" s="5">
        <f t="shared" si="6"/>
        <v>1.55</v>
      </c>
      <c r="O42" s="62">
        <f t="shared" si="4"/>
        <v>0.24365207995678015</v>
      </c>
    </row>
    <row r="43" spans="1:15" x14ac:dyDescent="0.15">
      <c r="A43" s="12" t="s">
        <v>58</v>
      </c>
      <c r="B43" s="13">
        <v>680.15</v>
      </c>
      <c r="C43" s="12">
        <v>49</v>
      </c>
      <c r="D43" s="14">
        <v>42</v>
      </c>
      <c r="E43" s="15">
        <v>4.57</v>
      </c>
      <c r="F43" s="16">
        <f t="shared" si="5"/>
        <v>680.15</v>
      </c>
      <c r="G43" s="13">
        <f>(F43-I43)*0.85</f>
        <v>560.95749999999998</v>
      </c>
      <c r="H43" s="12">
        <f t="shared" si="2"/>
        <v>102.02249999999999</v>
      </c>
      <c r="I43" s="16">
        <v>20.2</v>
      </c>
      <c r="J43" s="13"/>
      <c r="K43" s="30"/>
      <c r="L43" s="31"/>
      <c r="M43" s="31"/>
      <c r="N43" s="31">
        <f>C43/20</f>
        <v>2.4500000000000002</v>
      </c>
      <c r="O43" s="65">
        <f>H43/F43</f>
        <v>0.15</v>
      </c>
    </row>
    <row r="44" spans="1:15" x14ac:dyDescent="0.15">
      <c r="A44" s="17" t="s">
        <v>59</v>
      </c>
      <c r="B44" s="18">
        <v>1798.27</v>
      </c>
      <c r="C44" s="18">
        <v>91</v>
      </c>
      <c r="D44" s="18">
        <v>90</v>
      </c>
      <c r="E44" s="18">
        <v>11.91</v>
      </c>
      <c r="F44" s="19">
        <f t="shared" si="5"/>
        <v>1798.27</v>
      </c>
      <c r="G44" s="18">
        <f>(F44-I44)-L44</f>
        <v>1365</v>
      </c>
      <c r="H44" s="18">
        <f t="shared" si="2"/>
        <v>269.7405</v>
      </c>
      <c r="I44" s="32"/>
      <c r="J44" s="32"/>
      <c r="K44" s="32"/>
      <c r="L44" s="33">
        <v>433.27</v>
      </c>
      <c r="M44" s="34">
        <f>L44-H44</f>
        <v>163.52949999999998</v>
      </c>
      <c r="N44" s="35">
        <f>(C44)/20</f>
        <v>4.55</v>
      </c>
      <c r="O44" s="62">
        <f>(H44+M44)/F44</f>
        <v>0.24093712290145528</v>
      </c>
    </row>
    <row r="45" spans="1:15" x14ac:dyDescent="0.15">
      <c r="A45" s="9" t="s">
        <v>60</v>
      </c>
      <c r="B45" s="9">
        <v>711.2</v>
      </c>
      <c r="C45" s="9">
        <v>44</v>
      </c>
      <c r="D45" s="9">
        <v>44</v>
      </c>
      <c r="E45" s="9">
        <v>4.4800000000000004</v>
      </c>
      <c r="F45" s="10">
        <f t="shared" si="5"/>
        <v>711.2</v>
      </c>
      <c r="G45" s="18">
        <f>(F45-I45)-L45</f>
        <v>534.80000000000007</v>
      </c>
      <c r="H45" s="18">
        <f t="shared" si="2"/>
        <v>106.68</v>
      </c>
      <c r="I45" s="32"/>
      <c r="J45" s="32"/>
      <c r="K45" s="32"/>
      <c r="L45" s="33">
        <v>176.4</v>
      </c>
      <c r="M45" s="34">
        <f>L45-H45</f>
        <v>69.72</v>
      </c>
      <c r="N45" s="35">
        <f>(C45)/20</f>
        <v>2.2000000000000002</v>
      </c>
      <c r="O45" s="62">
        <f>(H45+M45)/F45</f>
        <v>0.24803149606299213</v>
      </c>
    </row>
    <row r="46" spans="1:15" x14ac:dyDescent="0.15">
      <c r="A46" s="9" t="s">
        <v>61</v>
      </c>
      <c r="B46" s="9">
        <v>2070.12</v>
      </c>
      <c r="C46" s="9">
        <v>99</v>
      </c>
      <c r="D46" s="9">
        <v>93</v>
      </c>
      <c r="E46" s="9">
        <v>12.98</v>
      </c>
      <c r="F46" s="10">
        <f t="shared" si="5"/>
        <v>2070.12</v>
      </c>
      <c r="G46" s="9">
        <f>(F46-I46)-L46</f>
        <v>1566.62</v>
      </c>
      <c r="H46" s="9">
        <f t="shared" si="2"/>
        <v>310.51799999999997</v>
      </c>
      <c r="I46" s="4">
        <v>26.38</v>
      </c>
      <c r="J46" s="4"/>
      <c r="K46" s="4"/>
      <c r="L46" s="29">
        <v>477.12</v>
      </c>
      <c r="M46" s="28">
        <f>L46-H46</f>
        <v>166.60200000000003</v>
      </c>
      <c r="N46" s="36">
        <f>(C46)/20</f>
        <v>4.95</v>
      </c>
      <c r="O46" s="62">
        <f>(H46+M46)/F46</f>
        <v>0.23047939249898558</v>
      </c>
    </row>
    <row r="47" spans="1:15" x14ac:dyDescent="0.15">
      <c r="A47" s="9" t="s">
        <v>62</v>
      </c>
      <c r="B47" s="9">
        <v>854</v>
      </c>
      <c r="C47" s="9">
        <v>40.5</v>
      </c>
      <c r="D47" s="9">
        <v>39</v>
      </c>
      <c r="E47" s="9">
        <v>5.39</v>
      </c>
      <c r="F47" s="10">
        <f t="shared" si="5"/>
        <v>854</v>
      </c>
      <c r="G47" s="9">
        <f>(F47-I47)-L47</f>
        <v>690</v>
      </c>
      <c r="H47" s="9">
        <f t="shared" si="2"/>
        <v>128.1</v>
      </c>
      <c r="J47" s="4"/>
      <c r="K47" s="4"/>
      <c r="L47" s="29">
        <v>164</v>
      </c>
      <c r="M47" s="28">
        <f>L47-H47</f>
        <v>35.900000000000006</v>
      </c>
      <c r="N47" s="36">
        <f>(C47)/20</f>
        <v>2.0249999999999999</v>
      </c>
      <c r="O47" s="62">
        <f>(H47+M47)/F47</f>
        <v>0.19203747072599531</v>
      </c>
    </row>
    <row r="48" spans="1:15" x14ac:dyDescent="0.2">
      <c r="A48" s="20" t="s">
        <v>98</v>
      </c>
      <c r="B48" s="9">
        <v>2128.6</v>
      </c>
      <c r="C48" s="9">
        <v>98</v>
      </c>
      <c r="D48" s="9">
        <v>76</v>
      </c>
      <c r="E48" s="9">
        <v>13.24</v>
      </c>
      <c r="F48" s="11">
        <f t="shared" si="5"/>
        <v>2128.6</v>
      </c>
      <c r="G48" s="9">
        <f>(F48-I48)*0.85</f>
        <v>1809.31</v>
      </c>
      <c r="H48" s="9">
        <f t="shared" si="2"/>
        <v>319.28999999999996</v>
      </c>
      <c r="I48" s="4"/>
      <c r="J48" s="4"/>
      <c r="K48" s="5"/>
      <c r="L48" s="5"/>
      <c r="M48" s="5"/>
      <c r="N48" s="5">
        <f>C48/20</f>
        <v>4.9000000000000004</v>
      </c>
      <c r="O48" s="62">
        <f>H48/F48</f>
        <v>0.15</v>
      </c>
    </row>
    <row r="49" spans="1:15" x14ac:dyDescent="0.2">
      <c r="A49" s="20" t="s">
        <v>99</v>
      </c>
      <c r="B49" s="9">
        <v>776</v>
      </c>
      <c r="C49" s="9">
        <v>31</v>
      </c>
      <c r="D49" s="9">
        <v>30</v>
      </c>
      <c r="E49" s="9">
        <v>4.88</v>
      </c>
      <c r="F49" s="11">
        <f t="shared" si="5"/>
        <v>776</v>
      </c>
      <c r="G49" s="9">
        <f>(F49-I49)*0.85</f>
        <v>659.6</v>
      </c>
      <c r="H49" s="9">
        <f t="shared" si="2"/>
        <v>116.39999999999999</v>
      </c>
      <c r="I49" s="4"/>
      <c r="J49" s="4"/>
      <c r="K49" s="5"/>
      <c r="L49" s="5"/>
      <c r="M49" s="5"/>
      <c r="N49" s="5">
        <f>(C48+C49)/20</f>
        <v>6.45</v>
      </c>
      <c r="O49" s="62">
        <f>H49/F49</f>
        <v>0.15</v>
      </c>
    </row>
    <row r="50" spans="1:15" x14ac:dyDescent="0.2">
      <c r="A50" s="20" t="s">
        <v>100</v>
      </c>
      <c r="B50" s="9">
        <v>1422.32</v>
      </c>
      <c r="C50" s="9">
        <v>81</v>
      </c>
      <c r="D50" s="9">
        <v>76</v>
      </c>
      <c r="E50" s="9">
        <v>8.9700000000000006</v>
      </c>
      <c r="F50" s="11">
        <f t="shared" si="5"/>
        <v>1422.32</v>
      </c>
      <c r="G50" s="9">
        <f>(F50-I50)-L50</f>
        <v>1067</v>
      </c>
      <c r="H50" s="9">
        <f t="shared" si="2"/>
        <v>213.34799999999998</v>
      </c>
      <c r="I50" s="4"/>
      <c r="J50" s="4"/>
      <c r="K50" s="5"/>
      <c r="L50" s="29">
        <v>355.32</v>
      </c>
      <c r="M50" s="28">
        <f>L50-H50</f>
        <v>141.97200000000001</v>
      </c>
      <c r="N50" s="5">
        <f>(C49+C50)/20</f>
        <v>5.6</v>
      </c>
      <c r="O50" s="62">
        <f>(H50+M50)/F50</f>
        <v>0.24981720006749536</v>
      </c>
    </row>
    <row r="51" spans="1:15" x14ac:dyDescent="0.15">
      <c r="A51" s="21" t="s">
        <v>103</v>
      </c>
      <c r="B51" s="21">
        <v>1229.06</v>
      </c>
      <c r="C51" s="21">
        <v>48</v>
      </c>
      <c r="D51" s="21">
        <v>48</v>
      </c>
      <c r="E51" s="21">
        <v>7.62</v>
      </c>
      <c r="F51" s="11">
        <f t="shared" si="5"/>
        <v>1229.06</v>
      </c>
      <c r="G51" s="9">
        <f>(F51-I51)-L51</f>
        <v>955</v>
      </c>
      <c r="H51" s="9">
        <f t="shared" si="2"/>
        <v>184.35899999999998</v>
      </c>
      <c r="I51" s="22"/>
      <c r="J51" s="22"/>
      <c r="K51" s="22"/>
      <c r="L51" s="29">
        <v>274.06</v>
      </c>
      <c r="M51" s="28">
        <f>L51-H51</f>
        <v>89.701000000000022</v>
      </c>
      <c r="N51" s="5">
        <f>(C50+C51)/20</f>
        <v>6.45</v>
      </c>
      <c r="O51" s="62">
        <f>(H51+M51)/F51</f>
        <v>0.22298341822205589</v>
      </c>
    </row>
    <row r="52" spans="1:15" x14ac:dyDescent="0.15">
      <c r="A52" s="25" t="s">
        <v>97</v>
      </c>
      <c r="B52">
        <v>490</v>
      </c>
      <c r="C52">
        <v>21</v>
      </c>
      <c r="D52">
        <v>22</v>
      </c>
      <c r="E52">
        <v>3.1</v>
      </c>
      <c r="F52" s="8">
        <f t="shared" si="5"/>
        <v>490</v>
      </c>
      <c r="G52" s="4">
        <f>(F52-I52)*0.85</f>
        <v>416.5</v>
      </c>
      <c r="H52" s="4">
        <f t="shared" si="2"/>
        <v>73.5</v>
      </c>
      <c r="I52" s="4"/>
      <c r="J52" s="4"/>
      <c r="K52" s="5"/>
      <c r="L52" s="5"/>
      <c r="M52" s="5"/>
      <c r="N52" s="5">
        <f>(C52)/20</f>
        <v>1.05</v>
      </c>
      <c r="O52" s="62">
        <f>H52/F52</f>
        <v>0.15</v>
      </c>
    </row>
    <row r="53" spans="1:15" x14ac:dyDescent="0.15">
      <c r="A53" s="21" t="s">
        <v>107</v>
      </c>
      <c r="B53" s="21">
        <v>933.2</v>
      </c>
      <c r="C53" s="21">
        <v>41</v>
      </c>
      <c r="D53" s="21">
        <v>39</v>
      </c>
      <c r="E53" s="21">
        <v>5.84</v>
      </c>
      <c r="F53" s="11">
        <f t="shared" si="5"/>
        <v>933.2</v>
      </c>
      <c r="G53" s="9">
        <f>(F53-I53)-L53</f>
        <v>762</v>
      </c>
      <c r="H53" s="9">
        <f t="shared" si="2"/>
        <v>139.97999999999999</v>
      </c>
      <c r="I53" s="22"/>
      <c r="J53" s="22"/>
      <c r="K53" s="22"/>
      <c r="L53" s="29">
        <v>171.2</v>
      </c>
      <c r="M53" s="28">
        <f>L53-H53</f>
        <v>31.22</v>
      </c>
      <c r="N53" s="5">
        <f>C53/20</f>
        <v>2.0499999999999998</v>
      </c>
      <c r="O53" s="62">
        <f>(H53+M53)/F53</f>
        <v>0.18345477925417913</v>
      </c>
    </row>
    <row r="54" spans="1:15" x14ac:dyDescent="0.15">
      <c r="A54" t="s">
        <v>109</v>
      </c>
      <c r="B54">
        <v>2635</v>
      </c>
      <c r="C54">
        <v>96</v>
      </c>
      <c r="D54">
        <v>87</v>
      </c>
      <c r="E54">
        <v>16.440000000000001</v>
      </c>
      <c r="F54">
        <f t="shared" si="5"/>
        <v>2635</v>
      </c>
      <c r="G54">
        <f>(F54-I54)*0.8</f>
        <v>2108</v>
      </c>
      <c r="H54">
        <f>F54*0.2</f>
        <v>527</v>
      </c>
      <c r="N54">
        <f>C54/20</f>
        <v>4.8</v>
      </c>
      <c r="O54" s="60">
        <f>H54/F54</f>
        <v>0.2</v>
      </c>
    </row>
    <row r="55" spans="1:15" x14ac:dyDescent="0.15">
      <c r="A55" s="59" t="s">
        <v>110</v>
      </c>
      <c r="B55" s="59">
        <v>1167</v>
      </c>
      <c r="C55" s="59">
        <v>45</v>
      </c>
      <c r="D55" s="59">
        <v>45</v>
      </c>
      <c r="E55" s="59">
        <v>7.41</v>
      </c>
      <c r="F55" s="59">
        <f t="shared" si="5"/>
        <v>1167</v>
      </c>
      <c r="G55" s="59">
        <f>(F55-I55)-L55</f>
        <v>880.5</v>
      </c>
      <c r="H55" s="59">
        <f>F55*0.15</f>
        <v>175.04999999999998</v>
      </c>
      <c r="I55">
        <v>7</v>
      </c>
      <c r="L55">
        <v>279.5</v>
      </c>
      <c r="M55">
        <f>L55-H55</f>
        <v>104.45000000000002</v>
      </c>
      <c r="N55">
        <f>C55/20</f>
        <v>2.25</v>
      </c>
      <c r="O55" s="60">
        <f>(H55+M55)/F55</f>
        <v>0.23950299914310197</v>
      </c>
    </row>
    <row r="56" spans="1:15" x14ac:dyDescent="0.15">
      <c r="A56" s="61" t="s">
        <v>111</v>
      </c>
      <c r="B56" s="59">
        <v>1417.1</v>
      </c>
      <c r="C56" s="59">
        <v>73</v>
      </c>
      <c r="D56" s="59">
        <v>73</v>
      </c>
      <c r="E56" s="59">
        <v>9.0500000000000007</v>
      </c>
      <c r="F56" s="59">
        <f t="shared" si="5"/>
        <v>1417.1</v>
      </c>
      <c r="G56" s="59">
        <f>(F56-I56)-L56</f>
        <v>941.99999999999989</v>
      </c>
      <c r="H56" s="59">
        <f>F56*0.15</f>
        <v>212.56499999999997</v>
      </c>
      <c r="L56">
        <v>475.1</v>
      </c>
      <c r="M56">
        <f>L56-H56</f>
        <v>262.53500000000008</v>
      </c>
      <c r="N56">
        <f>C56/20</f>
        <v>3.65</v>
      </c>
      <c r="O56" s="60">
        <f>(H56+M56)/F56</f>
        <v>0.33526215510549717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578</v>
      </c>
      <c r="C59" s="4">
        <v>30</v>
      </c>
      <c r="D59" s="4">
        <v>29</v>
      </c>
      <c r="E59" s="4">
        <v>3.63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1764.1</v>
      </c>
      <c r="C60" s="4">
        <v>85</v>
      </c>
      <c r="D60" s="4">
        <v>73</v>
      </c>
      <c r="E60" s="4">
        <v>11.12</v>
      </c>
      <c r="F60" s="8">
        <f>B60+B59</f>
        <v>2342.1</v>
      </c>
      <c r="G60" s="4">
        <f>(F60-I60)*0.85</f>
        <v>1990.7849999999999</v>
      </c>
      <c r="H60" s="4">
        <f>F60*0.15</f>
        <v>351.315</v>
      </c>
      <c r="I60" s="5"/>
      <c r="J60" s="5"/>
      <c r="K60" s="5"/>
      <c r="L60" s="5"/>
      <c r="M60" s="5"/>
      <c r="N60" s="5">
        <f>(C59+C60)/20</f>
        <v>5.75</v>
      </c>
      <c r="O60" s="62">
        <f>H60/F60</f>
        <v>0.15</v>
      </c>
    </row>
    <row r="61" spans="1:15" x14ac:dyDescent="0.15">
      <c r="A61" s="58" t="s">
        <v>66</v>
      </c>
      <c r="B61" s="58">
        <v>2363.1999999999998</v>
      </c>
      <c r="C61" s="58">
        <v>127</v>
      </c>
      <c r="D61" s="58">
        <v>121</v>
      </c>
      <c r="E61" s="58">
        <v>14.92</v>
      </c>
      <c r="F61" s="21">
        <f>B61</f>
        <v>2363.1999999999998</v>
      </c>
      <c r="G61" s="58">
        <f>(F61-I61)*0.825</f>
        <v>1949.6399999999996</v>
      </c>
      <c r="H61" s="58">
        <f>F61*0.175</f>
        <v>413.55999999999995</v>
      </c>
      <c r="I61" s="25"/>
      <c r="J61" s="25"/>
      <c r="K61" s="25"/>
      <c r="L61" s="15"/>
      <c r="M61" s="25"/>
      <c r="N61" s="25">
        <f>(C61)/20</f>
        <v>6.35</v>
      </c>
      <c r="O61" s="67">
        <f>(H61+M61)/F61</f>
        <v>0.17499999999999999</v>
      </c>
    </row>
    <row r="62" spans="1:15" x14ac:dyDescent="0.15">
      <c r="A62" s="9" t="s">
        <v>108</v>
      </c>
      <c r="B62" s="9">
        <v>185.7</v>
      </c>
      <c r="C62" s="9">
        <v>13</v>
      </c>
      <c r="D62" s="9">
        <v>13</v>
      </c>
      <c r="E62" s="9">
        <v>1.2</v>
      </c>
      <c r="F62" s="11">
        <f>B62</f>
        <v>185.7</v>
      </c>
      <c r="G62" s="9">
        <f>(F62-I62)-L62</f>
        <v>142</v>
      </c>
      <c r="H62" s="9">
        <f>F62*0.15</f>
        <v>27.854999999999997</v>
      </c>
      <c r="I62" s="5"/>
      <c r="J62" s="5"/>
      <c r="K62" s="5"/>
      <c r="L62" s="28">
        <v>43.7</v>
      </c>
      <c r="M62" s="28">
        <f>L62-H62</f>
        <v>15.845000000000006</v>
      </c>
      <c r="N62" s="5">
        <f>(C62)/20</f>
        <v>0.65</v>
      </c>
      <c r="O62" s="62">
        <f>(H62+M62)/F62</f>
        <v>0.23532579429186865</v>
      </c>
    </row>
    <row r="63" spans="1:15" x14ac:dyDescent="0.15">
      <c r="A63" s="9" t="s">
        <v>67</v>
      </c>
      <c r="B63" s="9">
        <v>452</v>
      </c>
      <c r="C63" s="9">
        <v>41</v>
      </c>
      <c r="D63" s="9">
        <v>38</v>
      </c>
      <c r="E63" s="9">
        <v>3.15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782</v>
      </c>
      <c r="C64" s="9">
        <v>65</v>
      </c>
      <c r="D64" s="9">
        <v>61</v>
      </c>
      <c r="E64" s="9">
        <v>5.38</v>
      </c>
      <c r="F64" s="11">
        <f>B64+B63</f>
        <v>1234</v>
      </c>
      <c r="G64" s="9">
        <f>F64-L64-I64</f>
        <v>956.34999999999991</v>
      </c>
      <c r="H64" s="9">
        <f>F64*0.15</f>
        <v>185.1</v>
      </c>
      <c r="I64" s="5"/>
      <c r="J64" s="5"/>
      <c r="K64" s="5"/>
      <c r="L64" s="28">
        <f>F64*0.225</f>
        <v>277.65000000000003</v>
      </c>
      <c r="M64" s="28">
        <f>L64-H64</f>
        <v>92.55000000000004</v>
      </c>
      <c r="N64" s="5">
        <f>(C63+C64)/20</f>
        <v>5.3</v>
      </c>
      <c r="O64" s="62">
        <f>(H64+M64)/F64</f>
        <v>0.22500000000000003</v>
      </c>
    </row>
    <row r="65" spans="1:15" x14ac:dyDescent="0.15">
      <c r="A65" s="9" t="s">
        <v>69</v>
      </c>
      <c r="B65" s="9">
        <v>1389</v>
      </c>
      <c r="C65" s="9">
        <v>92</v>
      </c>
      <c r="D65" s="9">
        <v>91</v>
      </c>
      <c r="E65" s="9">
        <v>8.8000000000000007</v>
      </c>
      <c r="F65" s="11">
        <f>B65</f>
        <v>1389</v>
      </c>
      <c r="G65" s="9">
        <f>(F65-L65)</f>
        <v>1111.2</v>
      </c>
      <c r="H65" s="9">
        <f>F65*0.15</f>
        <v>208.35</v>
      </c>
      <c r="I65" s="5"/>
      <c r="J65" s="5"/>
      <c r="K65" s="5"/>
      <c r="L65" s="28">
        <f>F65*0.2</f>
        <v>277.8</v>
      </c>
      <c r="M65" s="28">
        <f>L65-H65</f>
        <v>69.450000000000017</v>
      </c>
      <c r="N65" s="5">
        <f>(C65)/20</f>
        <v>4.5999999999999996</v>
      </c>
      <c r="O65" s="62">
        <f>(H65+M65)/F65</f>
        <v>0.2</v>
      </c>
    </row>
    <row r="66" spans="1:15" x14ac:dyDescent="0.15">
      <c r="A66" s="9" t="s">
        <v>70</v>
      </c>
      <c r="B66" s="9">
        <v>232</v>
      </c>
      <c r="C66" s="9">
        <v>11</v>
      </c>
      <c r="D66" s="9">
        <v>11</v>
      </c>
      <c r="E66" s="9">
        <v>1.44</v>
      </c>
      <c r="F66" s="11">
        <f>B66</f>
        <v>232</v>
      </c>
      <c r="G66" s="9">
        <f>(F66-I66)-L66</f>
        <v>182.4</v>
      </c>
      <c r="H66" s="9">
        <f>F66*0.15</f>
        <v>34.799999999999997</v>
      </c>
      <c r="I66" s="5"/>
      <c r="J66" s="5"/>
      <c r="K66" s="5"/>
      <c r="L66" s="28">
        <v>49.6</v>
      </c>
      <c r="M66" s="28">
        <f>L66-H66</f>
        <v>14.800000000000004</v>
      </c>
      <c r="N66" s="5">
        <f>(C66)/20</f>
        <v>0.55000000000000004</v>
      </c>
      <c r="O66" s="62">
        <f>(H66+M66)/F66</f>
        <v>0.21379310344827587</v>
      </c>
    </row>
    <row r="67" spans="1:15" x14ac:dyDescent="0.15">
      <c r="A67" s="9" t="s">
        <v>106</v>
      </c>
      <c r="B67" s="59">
        <v>114</v>
      </c>
      <c r="C67" s="59">
        <v>7</v>
      </c>
      <c r="D67" s="59">
        <v>7</v>
      </c>
      <c r="E67" s="59">
        <v>0.73</v>
      </c>
      <c r="F67" s="11">
        <f>B67</f>
        <v>114</v>
      </c>
      <c r="G67" s="9">
        <f>(F67-I67)*0.85</f>
        <v>96.899999999999991</v>
      </c>
      <c r="H67" s="9">
        <f>F67*0.15</f>
        <v>17.099999999999998</v>
      </c>
      <c r="I67" s="5"/>
      <c r="J67" s="5"/>
      <c r="K67" s="5"/>
      <c r="L67" s="5"/>
      <c r="M67" s="5"/>
      <c r="N67" s="5">
        <f>(C67)/20</f>
        <v>0.35</v>
      </c>
      <c r="O67" s="62">
        <f>H67/F67</f>
        <v>0.15</v>
      </c>
    </row>
    <row r="68" spans="1:15" x14ac:dyDescent="0.15">
      <c r="A68" s="4" t="s">
        <v>102</v>
      </c>
      <c r="B68">
        <v>1070</v>
      </c>
      <c r="C68">
        <v>93</v>
      </c>
      <c r="D68">
        <v>66</v>
      </c>
      <c r="E68">
        <v>7.24</v>
      </c>
      <c r="F68" s="8">
        <f>B68</f>
        <v>1070</v>
      </c>
      <c r="G68" s="4">
        <f>(F68-I68)*0.85</f>
        <v>909.5</v>
      </c>
      <c r="H68" s="4">
        <f>F68*0.15</f>
        <v>160.5</v>
      </c>
      <c r="I68" s="5"/>
      <c r="J68" s="5"/>
      <c r="K68" s="5"/>
      <c r="L68" s="5"/>
      <c r="M68" s="5"/>
      <c r="N68" s="5">
        <f>(C68)/20</f>
        <v>4.6500000000000004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89633.46</v>
      </c>
      <c r="C70" s="26">
        <f>SUM(C2:C68)</f>
        <v>4251.5</v>
      </c>
      <c r="D70" s="26">
        <f>SUM(D2:D68)</f>
        <v>3825</v>
      </c>
      <c r="E70" s="5"/>
      <c r="F70" s="5"/>
      <c r="G70" s="26">
        <f>SUM(G6:G68)</f>
        <v>62097.218119999998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4251.5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24767.108999999989</v>
      </c>
      <c r="E77" s="4"/>
      <c r="F77" s="5" t="s">
        <v>80</v>
      </c>
      <c r="G77" s="5">
        <v>180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1169.8</v>
      </c>
      <c r="H78" s="5">
        <f>G78-G77</f>
        <v>989.8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3417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356</v>
      </c>
      <c r="E80" s="4"/>
      <c r="F80" s="40" t="s">
        <v>89</v>
      </c>
      <c r="G80" s="40">
        <f>SUM(M14:M66)</f>
        <v>2594.27288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322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1708.5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570.46000000000015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1708.5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3773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227.88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10059.839999999998</v>
      </c>
      <c r="C89" s="41"/>
      <c r="D89" s="41">
        <f>SUM(D76:D77)</f>
        <v>29018.608999999989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18958.768999999993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90"/>
  <sheetViews>
    <sheetView topLeftCell="A48" zoomScale="70" zoomScaleNormal="70" workbookViewId="0">
      <selection activeCell="N20" sqref="N20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5453.6</v>
      </c>
      <c r="C2" s="4">
        <v>212</v>
      </c>
      <c r="D2" s="4">
        <v>199</v>
      </c>
      <c r="E2" s="4">
        <v>34.4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3781.6</v>
      </c>
      <c r="C3" s="4">
        <v>178</v>
      </c>
      <c r="D3" s="4">
        <v>144</v>
      </c>
      <c r="E3" s="4">
        <v>23.86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3847.8</v>
      </c>
      <c r="C4" s="4">
        <v>181</v>
      </c>
      <c r="D4" s="4">
        <v>136</v>
      </c>
      <c r="E4" s="4">
        <v>24.3</v>
      </c>
      <c r="F4" s="6">
        <f>B3+B4+B2</f>
        <v>13083</v>
      </c>
      <c r="G4" s="7" t="s">
        <v>112</v>
      </c>
      <c r="H4" s="6">
        <f>F4-G4</f>
        <v>13083</v>
      </c>
      <c r="I4" s="27">
        <v>101</v>
      </c>
      <c r="J4" s="27"/>
      <c r="K4" s="5"/>
      <c r="L4" s="5"/>
      <c r="M4" s="5"/>
      <c r="N4" s="5">
        <f>(D3+D4)/20</f>
        <v>14</v>
      </c>
      <c r="O4" s="62">
        <f>H4/F4</f>
        <v>1</v>
      </c>
    </row>
    <row r="5" spans="1:15" x14ac:dyDescent="0.15">
      <c r="A5" s="4" t="s">
        <v>16</v>
      </c>
      <c r="B5" s="4">
        <v>905.2</v>
      </c>
      <c r="C5" s="4">
        <v>52</v>
      </c>
      <c r="D5" s="4">
        <v>50</v>
      </c>
      <c r="E5" s="4">
        <v>5.93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533.9</v>
      </c>
      <c r="C6" s="4">
        <v>29</v>
      </c>
      <c r="D6" s="4">
        <v>26</v>
      </c>
      <c r="E6" s="4">
        <v>3.48</v>
      </c>
      <c r="F6" s="8">
        <f>B6+B5</f>
        <v>1439.1</v>
      </c>
      <c r="G6" s="4">
        <f>(F6-I6)*0.85</f>
        <v>1223.2349999999999</v>
      </c>
      <c r="H6" s="4">
        <f>F6*0.15</f>
        <v>215.86499999999998</v>
      </c>
      <c r="I6" s="4"/>
      <c r="J6" s="4"/>
      <c r="K6" s="5"/>
      <c r="L6" s="5"/>
      <c r="M6" s="5"/>
      <c r="N6" s="5">
        <f>(C5+C6)/20</f>
        <v>4.05</v>
      </c>
      <c r="O6" s="62">
        <f>H6/F6</f>
        <v>0.15</v>
      </c>
    </row>
    <row r="7" spans="1:15" x14ac:dyDescent="0.15">
      <c r="A7" s="4" t="s">
        <v>19</v>
      </c>
      <c r="B7" s="4">
        <v>965</v>
      </c>
      <c r="C7" s="4">
        <v>25</v>
      </c>
      <c r="D7" s="4">
        <v>30</v>
      </c>
      <c r="E7" s="4">
        <v>5.97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1000</v>
      </c>
      <c r="C8" s="4">
        <v>35</v>
      </c>
      <c r="D8" s="4">
        <v>35</v>
      </c>
      <c r="E8" s="4">
        <v>6.21</v>
      </c>
      <c r="F8" s="8">
        <f>B8+B7</f>
        <v>1965</v>
      </c>
      <c r="G8" s="4">
        <f>(F8-I8)*0.85</f>
        <v>1592.8999999999999</v>
      </c>
      <c r="H8" s="4">
        <f>F8*0.15</f>
        <v>294.75</v>
      </c>
      <c r="I8" s="5">
        <v>91</v>
      </c>
      <c r="J8" s="5"/>
      <c r="K8" s="5"/>
      <c r="L8" s="5"/>
      <c r="M8" s="5"/>
      <c r="N8" s="5">
        <f>(C7+C8)/20</f>
        <v>3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1094</v>
      </c>
      <c r="C11" s="4">
        <v>60</v>
      </c>
      <c r="D11" s="4">
        <v>55</v>
      </c>
      <c r="E11" s="4">
        <v>7.25</v>
      </c>
      <c r="F11" s="8">
        <f>B11</f>
        <v>1094</v>
      </c>
      <c r="G11" s="4">
        <f>(F11-I11)*0.85</f>
        <v>929.9</v>
      </c>
      <c r="H11" s="4">
        <f>F11*0.15</f>
        <v>164.1</v>
      </c>
      <c r="I11" s="5"/>
      <c r="J11" s="5"/>
      <c r="K11" s="5"/>
      <c r="L11" s="5"/>
      <c r="M11" s="5"/>
      <c r="N11" s="5">
        <f>C11/20</f>
        <v>3</v>
      </c>
      <c r="O11" s="62">
        <f>H11/F11</f>
        <v>0.15</v>
      </c>
    </row>
    <row r="12" spans="1:15" x14ac:dyDescent="0.15">
      <c r="A12" s="4" t="s">
        <v>24</v>
      </c>
      <c r="B12" s="4">
        <v>400</v>
      </c>
      <c r="C12" s="4">
        <v>21</v>
      </c>
      <c r="D12" s="4">
        <v>19</v>
      </c>
      <c r="E12" s="4">
        <v>2.5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589.79999999999995</v>
      </c>
      <c r="C13" s="4">
        <v>31</v>
      </c>
      <c r="D13" s="4">
        <v>26</v>
      </c>
      <c r="E13" s="4">
        <v>3.69</v>
      </c>
      <c r="F13" s="8">
        <f>B13+B12</f>
        <v>989.8</v>
      </c>
      <c r="G13" s="4">
        <f>(F13-I13)*0.85</f>
        <v>811.75</v>
      </c>
      <c r="H13" s="4">
        <f>F13*0.15</f>
        <v>148.47</v>
      </c>
      <c r="I13" s="5">
        <v>34.799999999999997</v>
      </c>
      <c r="J13" s="5"/>
      <c r="K13" s="5"/>
      <c r="L13" s="5"/>
      <c r="M13" s="5"/>
      <c r="N13" s="5">
        <f>(C12+C13)/20</f>
        <v>2.6</v>
      </c>
      <c r="O13" s="62">
        <f>H13/F13</f>
        <v>0.15</v>
      </c>
    </row>
    <row r="14" spans="1:15" x14ac:dyDescent="0.15">
      <c r="A14" s="4" t="s">
        <v>27</v>
      </c>
      <c r="B14" s="4">
        <v>588.5</v>
      </c>
      <c r="C14" s="4">
        <v>23</v>
      </c>
      <c r="D14" s="4">
        <v>18</v>
      </c>
      <c r="E14" s="4">
        <v>3.79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586.4</v>
      </c>
      <c r="C15" s="4">
        <v>26</v>
      </c>
      <c r="D15" s="4">
        <v>18</v>
      </c>
      <c r="E15" s="4">
        <v>3.78</v>
      </c>
      <c r="F15" s="8">
        <f>B15+B14</f>
        <v>1174.9000000000001</v>
      </c>
      <c r="G15" s="4">
        <f>(F15-I15)*0.85</f>
        <v>998.66500000000008</v>
      </c>
      <c r="H15" s="4">
        <f>F15*0.15</f>
        <v>176.23500000000001</v>
      </c>
      <c r="I15" s="4"/>
      <c r="J15" s="4"/>
      <c r="K15" s="5"/>
      <c r="L15" s="5"/>
      <c r="M15" s="5"/>
      <c r="N15" s="5">
        <f>(C14+C15)/20</f>
        <v>2.4500000000000002</v>
      </c>
      <c r="O15" s="62">
        <f>H15/F15</f>
        <v>0.15</v>
      </c>
    </row>
    <row r="16" spans="1:15" x14ac:dyDescent="0.15">
      <c r="A16" s="4" t="s">
        <v>29</v>
      </c>
      <c r="B16" s="4">
        <v>1284.9000000000001</v>
      </c>
      <c r="C16" s="4">
        <v>54</v>
      </c>
      <c r="D16" s="4">
        <v>36</v>
      </c>
      <c r="E16" s="4">
        <v>8.02</v>
      </c>
      <c r="F16" s="8">
        <f>B16</f>
        <v>1284.9000000000001</v>
      </c>
      <c r="G16" s="4">
        <f>(F16-I16)*0.85</f>
        <v>1092.165</v>
      </c>
      <c r="H16" s="4">
        <f>F16*0.15</f>
        <v>192.73500000000001</v>
      </c>
      <c r="I16" s="4"/>
      <c r="J16" s="4"/>
      <c r="K16" s="4"/>
      <c r="L16" s="5"/>
      <c r="M16" s="5"/>
      <c r="N16" s="5">
        <f>C16/20</f>
        <v>2.7</v>
      </c>
      <c r="O16" s="62">
        <f>H16/F16</f>
        <v>0.15</v>
      </c>
    </row>
    <row r="17" spans="1:15" x14ac:dyDescent="0.15">
      <c r="A17" s="4" t="s">
        <v>30</v>
      </c>
      <c r="B17" s="4">
        <v>2808</v>
      </c>
      <c r="C17" s="4">
        <v>88</v>
      </c>
      <c r="D17" s="4">
        <v>87</v>
      </c>
      <c r="E17" s="4">
        <v>17.579999999999998</v>
      </c>
      <c r="F17" s="8">
        <f>B17</f>
        <v>2808</v>
      </c>
      <c r="G17" s="4">
        <f>(F17-L17)*0.85</f>
        <v>2386.7999999999997</v>
      </c>
      <c r="H17" s="4">
        <f>F17*0.15</f>
        <v>421.2</v>
      </c>
      <c r="I17" s="5"/>
      <c r="J17" s="5"/>
      <c r="K17" s="4"/>
      <c r="L17" s="5"/>
      <c r="M17" s="5"/>
      <c r="N17" s="5">
        <f>C17/20</f>
        <v>4.4000000000000004</v>
      </c>
      <c r="O17" s="62">
        <f>H17/F17</f>
        <v>0.15</v>
      </c>
    </row>
    <row r="18" spans="1:15" x14ac:dyDescent="0.15">
      <c r="A18" s="4" t="s">
        <v>31</v>
      </c>
      <c r="B18"/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/>
      <c r="C19" s="4"/>
      <c r="D19" s="4"/>
      <c r="E19" s="4"/>
      <c r="F19" s="8">
        <f>B19+B18</f>
        <v>0</v>
      </c>
      <c r="G19" s="4">
        <f>(F19-I19)*0.85</f>
        <v>0</v>
      </c>
      <c r="H19" s="4">
        <f>F19*0.15</f>
        <v>0</v>
      </c>
      <c r="I19" s="4"/>
      <c r="J19" s="4"/>
      <c r="K19" s="5"/>
      <c r="L19" s="5"/>
      <c r="M19" s="5"/>
      <c r="N19" s="5">
        <f>(C18+C19)/20</f>
        <v>0</v>
      </c>
      <c r="O19" s="62" t="e">
        <f>H19/F19</f>
        <v>#DIV/0!</v>
      </c>
    </row>
    <row r="20" spans="1:15" x14ac:dyDescent="0.15">
      <c r="A20" s="4" t="s">
        <v>33</v>
      </c>
      <c r="B20" s="4">
        <v>793.36</v>
      </c>
      <c r="C20" s="4">
        <v>30</v>
      </c>
      <c r="D20" s="4">
        <v>28</v>
      </c>
      <c r="E20" s="4">
        <v>4.9400000000000004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1377.68</v>
      </c>
      <c r="C21" s="4">
        <v>52</v>
      </c>
      <c r="D21" s="4">
        <v>50</v>
      </c>
      <c r="E21" s="4">
        <v>8.6300000000000008</v>
      </c>
      <c r="F21" s="8">
        <f>B21+B20</f>
        <v>2171.04</v>
      </c>
      <c r="G21" s="4">
        <f t="shared" ref="G21:G26" si="0">(F21-I21)*0.85</f>
        <v>1845.384</v>
      </c>
      <c r="H21" s="4">
        <f t="shared" ref="H21:H26" si="1">F21*0.15</f>
        <v>325.65600000000001</v>
      </c>
      <c r="J21" s="4"/>
      <c r="K21" s="5"/>
      <c r="L21" s="5"/>
      <c r="M21" s="5"/>
      <c r="N21" s="5">
        <f>(C20+C21)/20</f>
        <v>4.0999999999999996</v>
      </c>
      <c r="O21" s="62">
        <f>H21/F21</f>
        <v>0.15</v>
      </c>
    </row>
    <row r="22" spans="1:15" x14ac:dyDescent="0.15">
      <c r="A22" s="4" t="s">
        <v>35</v>
      </c>
      <c r="B22" s="4">
        <v>7099.01</v>
      </c>
      <c r="C22" s="4">
        <v>205</v>
      </c>
      <c r="D22" s="4">
        <v>187</v>
      </c>
      <c r="E22" s="4">
        <v>43.5</v>
      </c>
      <c r="F22" s="8">
        <f>B22</f>
        <v>7099.01</v>
      </c>
      <c r="G22" s="4">
        <f t="shared" si="0"/>
        <v>6031.6085000000003</v>
      </c>
      <c r="H22" s="4">
        <f t="shared" si="1"/>
        <v>1064.8515</v>
      </c>
      <c r="I22" s="4">
        <v>3</v>
      </c>
      <c r="J22" s="4"/>
      <c r="K22" s="4"/>
      <c r="L22" s="4"/>
      <c r="M22" s="4"/>
      <c r="N22" s="5">
        <f>C22/20</f>
        <v>10.25</v>
      </c>
      <c r="O22" s="62">
        <f>(H22+M22)/F22</f>
        <v>0.15</v>
      </c>
    </row>
    <row r="23" spans="1:15" x14ac:dyDescent="0.15">
      <c r="A23" s="4" t="s">
        <v>36</v>
      </c>
      <c r="B23">
        <v>135.80000000000001</v>
      </c>
      <c r="C23">
        <v>9</v>
      </c>
      <c r="D23">
        <v>9</v>
      </c>
      <c r="E23">
        <v>0.85</v>
      </c>
      <c r="F23" s="8">
        <f>B23</f>
        <v>135.80000000000001</v>
      </c>
      <c r="G23" s="4">
        <f t="shared" si="0"/>
        <v>115.43</v>
      </c>
      <c r="H23" s="4">
        <f t="shared" si="1"/>
        <v>20.37</v>
      </c>
      <c r="I23" s="4"/>
      <c r="J23" s="4"/>
      <c r="K23" s="5"/>
      <c r="L23" s="5"/>
      <c r="M23" s="5"/>
      <c r="N23" s="5">
        <f>(C23)/20</f>
        <v>0.45</v>
      </c>
      <c r="O23" s="62">
        <f>H23/F23</f>
        <v>0.15</v>
      </c>
    </row>
    <row r="24" spans="1:15" x14ac:dyDescent="0.15">
      <c r="A24" s="4" t="s">
        <v>37</v>
      </c>
      <c r="B24" s="5">
        <v>621.86</v>
      </c>
      <c r="C24" s="5">
        <v>39</v>
      </c>
      <c r="D24" s="5">
        <v>36</v>
      </c>
      <c r="E24" s="5">
        <v>3.93</v>
      </c>
      <c r="F24" s="5">
        <f>B24</f>
        <v>621.86</v>
      </c>
      <c r="G24" s="4">
        <f t="shared" si="0"/>
        <v>528.58100000000002</v>
      </c>
      <c r="H24" s="4">
        <f t="shared" si="1"/>
        <v>93.278999999999996</v>
      </c>
      <c r="I24" s="5"/>
      <c r="J24" s="5"/>
      <c r="K24" s="5"/>
      <c r="M24" s="5"/>
      <c r="N24" s="5">
        <f>(C24)/20</f>
        <v>1.95</v>
      </c>
      <c r="O24" s="62">
        <f>(H24+M24)/F24</f>
        <v>0.15</v>
      </c>
    </row>
    <row r="25" spans="1:15" x14ac:dyDescent="0.15">
      <c r="A25" s="4" t="s">
        <v>38</v>
      </c>
      <c r="B25">
        <v>1247.9000000000001</v>
      </c>
      <c r="C25">
        <v>69</v>
      </c>
      <c r="D25">
        <v>67</v>
      </c>
      <c r="E25">
        <v>7.96</v>
      </c>
      <c r="F25" s="5">
        <f>B25</f>
        <v>1247.9000000000001</v>
      </c>
      <c r="G25" s="4">
        <f t="shared" si="0"/>
        <v>1060.7150000000001</v>
      </c>
      <c r="H25" s="4">
        <f t="shared" si="1"/>
        <v>187.185</v>
      </c>
      <c r="I25" s="5"/>
      <c r="J25" s="5"/>
      <c r="K25" s="5"/>
      <c r="L25" s="4"/>
      <c r="M25" s="5"/>
      <c r="N25" s="5">
        <f>(C25)/20</f>
        <v>3.45</v>
      </c>
      <c r="O25" s="62">
        <f>(H25+M25)/F25</f>
        <v>0.15</v>
      </c>
    </row>
    <row r="26" spans="1:15" x14ac:dyDescent="0.15">
      <c r="A26" s="4" t="s">
        <v>39</v>
      </c>
      <c r="B26" s="4">
        <v>5498.1</v>
      </c>
      <c r="C26" s="4">
        <v>262</v>
      </c>
      <c r="D26" s="4">
        <v>248</v>
      </c>
      <c r="E26" s="4">
        <v>37.56</v>
      </c>
      <c r="F26" s="5">
        <f>B26</f>
        <v>5498.1</v>
      </c>
      <c r="G26" s="4">
        <f t="shared" si="0"/>
        <v>4661.4850000000006</v>
      </c>
      <c r="H26" s="4">
        <f t="shared" si="1"/>
        <v>824.71500000000003</v>
      </c>
      <c r="I26" s="5">
        <v>14</v>
      </c>
      <c r="J26" s="5"/>
      <c r="K26" s="5"/>
      <c r="L26" s="4"/>
      <c r="M26" s="5"/>
      <c r="N26" s="5">
        <f>(C26)/20</f>
        <v>13.1</v>
      </c>
      <c r="O26" s="62">
        <f>(H26+M26)/F26</f>
        <v>0.15</v>
      </c>
    </row>
    <row r="27" spans="1:15" x14ac:dyDescent="0.15">
      <c r="A27" s="9" t="s">
        <v>40</v>
      </c>
      <c r="B27" s="9">
        <v>1710.58</v>
      </c>
      <c r="C27" s="9">
        <v>142</v>
      </c>
      <c r="D27" s="9">
        <v>99</v>
      </c>
      <c r="E27" s="9">
        <v>11.48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2365.91</v>
      </c>
      <c r="C28" s="9">
        <v>183</v>
      </c>
      <c r="D28" s="9">
        <v>145</v>
      </c>
      <c r="E28" s="9">
        <v>15.88</v>
      </c>
      <c r="F28" s="11">
        <f>B28+B27</f>
        <v>4076.49</v>
      </c>
      <c r="G28" s="9">
        <f>(F28-I28)-L28</f>
        <v>3240.3919999999998</v>
      </c>
      <c r="H28" s="9">
        <f>F28*0.15</f>
        <v>611.47349999999994</v>
      </c>
      <c r="I28" s="5">
        <v>20.8</v>
      </c>
      <c r="J28" s="5"/>
      <c r="K28" s="5"/>
      <c r="L28" s="28">
        <f>F28*0.2</f>
        <v>815.298</v>
      </c>
      <c r="M28" s="28">
        <f>L28-H28</f>
        <v>203.82450000000006</v>
      </c>
      <c r="N28" s="5">
        <f>(C27+C28)/20</f>
        <v>16.25</v>
      </c>
      <c r="O28" s="62">
        <f>(H28+M28)/F28</f>
        <v>0.2</v>
      </c>
    </row>
    <row r="29" spans="1:15" x14ac:dyDescent="0.15">
      <c r="A29" s="9" t="s">
        <v>42</v>
      </c>
      <c r="B29" s="9">
        <v>183.7</v>
      </c>
      <c r="C29" s="9">
        <v>17</v>
      </c>
      <c r="D29" s="9">
        <v>12</v>
      </c>
      <c r="E29" s="9">
        <v>1.21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340.4</v>
      </c>
      <c r="C30" s="9">
        <v>26</v>
      </c>
      <c r="D30" s="9">
        <v>20</v>
      </c>
      <c r="E30" s="9">
        <v>2.21</v>
      </c>
      <c r="F30" s="11">
        <f>B30+B29</f>
        <v>524.09999999999991</v>
      </c>
      <c r="G30" s="9">
        <f>(F30-I30)-L30</f>
        <v>414.09999999999991</v>
      </c>
      <c r="H30" s="9">
        <f t="shared" ref="H30:H53" si="2">F30*0.15</f>
        <v>78.614999999999981</v>
      </c>
      <c r="I30" s="4">
        <v>10.9</v>
      </c>
      <c r="J30" s="4"/>
      <c r="K30" s="5"/>
      <c r="L30" s="28">
        <v>99.100000000000009</v>
      </c>
      <c r="M30" s="28">
        <f t="shared" ref="M30:M42" si="3">L30-H30</f>
        <v>20.485000000000028</v>
      </c>
      <c r="N30" s="5">
        <f>(C29+C30)/20</f>
        <v>2.15</v>
      </c>
      <c r="O30" s="62">
        <f t="shared" ref="O30:O42" si="4">(H30+M30)/F30</f>
        <v>0.18908605228009925</v>
      </c>
    </row>
    <row r="31" spans="1:15" x14ac:dyDescent="0.15">
      <c r="A31" s="9" t="s">
        <v>44</v>
      </c>
      <c r="B31" s="9">
        <v>2043</v>
      </c>
      <c r="C31" s="9">
        <v>155</v>
      </c>
      <c r="D31" s="9">
        <v>122</v>
      </c>
      <c r="E31" s="9">
        <v>13.22</v>
      </c>
      <c r="F31" s="10">
        <f t="shared" ref="F31:F56" si="5">B31</f>
        <v>2043</v>
      </c>
      <c r="G31" s="9">
        <f>(F31-I31)-L31</f>
        <v>1501.8</v>
      </c>
      <c r="H31" s="9">
        <f t="shared" si="2"/>
        <v>306.45</v>
      </c>
      <c r="I31" s="4"/>
      <c r="J31" s="4"/>
      <c r="K31" s="5"/>
      <c r="L31" s="28">
        <v>541.20000000000005</v>
      </c>
      <c r="M31" s="28">
        <f t="shared" si="3"/>
        <v>234.75000000000006</v>
      </c>
      <c r="N31" s="5">
        <f>C31/20</f>
        <v>7.75</v>
      </c>
      <c r="O31" s="62">
        <f t="shared" si="4"/>
        <v>0.26490455212922176</v>
      </c>
    </row>
    <row r="32" spans="1:15" x14ac:dyDescent="0.15">
      <c r="A32" s="9" t="s">
        <v>45</v>
      </c>
      <c r="B32" s="9">
        <v>3172.6</v>
      </c>
      <c r="C32" s="9">
        <v>107</v>
      </c>
      <c r="D32" s="9">
        <v>105</v>
      </c>
      <c r="E32" s="9">
        <v>19.57</v>
      </c>
      <c r="F32" s="11">
        <f t="shared" si="5"/>
        <v>3172.6</v>
      </c>
      <c r="G32" s="9">
        <f>(F32-I32)-L32</f>
        <v>2480</v>
      </c>
      <c r="H32" s="9">
        <f t="shared" si="2"/>
        <v>475.89</v>
      </c>
      <c r="I32" s="4"/>
      <c r="J32" s="4"/>
      <c r="K32" s="4"/>
      <c r="L32" s="28">
        <v>692.6</v>
      </c>
      <c r="M32" s="28">
        <f t="shared" si="3"/>
        <v>216.71000000000004</v>
      </c>
      <c r="N32" s="5">
        <f>D32/20</f>
        <v>5.25</v>
      </c>
      <c r="O32" s="62">
        <f t="shared" si="4"/>
        <v>0.21830675156023452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5429.04</v>
      </c>
      <c r="C34" s="9">
        <v>214</v>
      </c>
      <c r="D34" s="9">
        <v>193</v>
      </c>
      <c r="E34" s="9">
        <v>34.94</v>
      </c>
      <c r="F34" s="11">
        <f t="shared" si="5"/>
        <v>5429.04</v>
      </c>
      <c r="G34" s="9">
        <f>(F34-I34)-L34</f>
        <v>4371.2</v>
      </c>
      <c r="H34" s="9">
        <f t="shared" si="2"/>
        <v>814.35599999999999</v>
      </c>
      <c r="I34">
        <v>56.8</v>
      </c>
      <c r="J34" s="4"/>
      <c r="K34" s="4"/>
      <c r="L34" s="29">
        <v>1001.04</v>
      </c>
      <c r="M34" s="28">
        <f t="shared" si="3"/>
        <v>186.68399999999997</v>
      </c>
      <c r="N34" s="5">
        <f>(D34)/20</f>
        <v>9.65</v>
      </c>
      <c r="O34" s="62">
        <f t="shared" si="4"/>
        <v>0.18438618982361521</v>
      </c>
    </row>
    <row r="35" spans="1:15" x14ac:dyDescent="0.15">
      <c r="A35" s="9" t="s">
        <v>48</v>
      </c>
      <c r="B35" s="9">
        <v>368.8</v>
      </c>
      <c r="C35" s="9">
        <v>21</v>
      </c>
      <c r="D35" s="9">
        <v>20</v>
      </c>
      <c r="E35" s="9">
        <v>2.38</v>
      </c>
      <c r="F35" s="10">
        <f t="shared" si="5"/>
        <v>368.8</v>
      </c>
      <c r="G35" s="9">
        <f>F35-L35-I35</f>
        <v>273.5</v>
      </c>
      <c r="H35" s="9">
        <f t="shared" si="2"/>
        <v>55.32</v>
      </c>
      <c r="I35">
        <v>17.8</v>
      </c>
      <c r="J35" s="4"/>
      <c r="K35" s="4"/>
      <c r="L35" s="28">
        <v>77.5</v>
      </c>
      <c r="M35" s="28">
        <f t="shared" si="3"/>
        <v>22.18</v>
      </c>
      <c r="N35" s="5">
        <f>C35/20</f>
        <v>1.05</v>
      </c>
      <c r="O35" s="62">
        <f t="shared" si="4"/>
        <v>0.21014099783080259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2175.6999999999998</v>
      </c>
      <c r="C37" s="10">
        <v>145</v>
      </c>
      <c r="D37" s="10">
        <v>138</v>
      </c>
      <c r="E37" s="10">
        <v>13.44</v>
      </c>
      <c r="F37" s="10">
        <f t="shared" si="5"/>
        <v>2175.6999999999998</v>
      </c>
      <c r="G37" s="9">
        <f>(F37-I37)-L37</f>
        <v>1664.2999999999997</v>
      </c>
      <c r="H37" s="9">
        <f t="shared" si="2"/>
        <v>326.35499999999996</v>
      </c>
      <c r="I37" s="5"/>
      <c r="J37" s="5"/>
      <c r="K37" s="4"/>
      <c r="L37" s="29">
        <v>511.4</v>
      </c>
      <c r="M37" s="28">
        <f t="shared" si="3"/>
        <v>185.04500000000002</v>
      </c>
      <c r="N37" s="5">
        <f t="shared" si="6"/>
        <v>7.25</v>
      </c>
      <c r="O37" s="62">
        <f t="shared" si="4"/>
        <v>0.23505078825205683</v>
      </c>
    </row>
    <row r="38" spans="1:15" x14ac:dyDescent="0.15">
      <c r="A38" s="9" t="s">
        <v>51</v>
      </c>
      <c r="B38" s="10">
        <v>2032</v>
      </c>
      <c r="C38" s="10">
        <v>108</v>
      </c>
      <c r="D38" s="10">
        <v>92</v>
      </c>
      <c r="E38" s="10">
        <v>13.07</v>
      </c>
      <c r="F38" s="10">
        <f t="shared" si="5"/>
        <v>2032</v>
      </c>
      <c r="G38" s="9">
        <f>(F38*0.8)-I38</f>
        <v>1604.6000000000001</v>
      </c>
      <c r="H38" s="9">
        <f t="shared" si="2"/>
        <v>304.8</v>
      </c>
      <c r="I38" s="5">
        <v>21</v>
      </c>
      <c r="J38" s="5"/>
      <c r="K38" s="4"/>
      <c r="L38" s="28">
        <f>F38*0.2</f>
        <v>406.40000000000003</v>
      </c>
      <c r="M38" s="28">
        <f t="shared" si="3"/>
        <v>101.60000000000002</v>
      </c>
      <c r="N38" s="5">
        <f t="shared" si="6"/>
        <v>5.4</v>
      </c>
      <c r="O38" s="62">
        <f t="shared" si="4"/>
        <v>0.2</v>
      </c>
    </row>
    <row r="39" spans="1:15" x14ac:dyDescent="0.15">
      <c r="A39" s="9" t="s">
        <v>52</v>
      </c>
      <c r="B39" s="10">
        <v>2880.12</v>
      </c>
      <c r="C39" s="10">
        <v>141</v>
      </c>
      <c r="D39" s="10">
        <v>131</v>
      </c>
      <c r="E39" s="10">
        <v>18.12</v>
      </c>
      <c r="F39" s="10">
        <f t="shared" si="5"/>
        <v>2880.12</v>
      </c>
      <c r="G39" s="9">
        <f>(F39-I39)-L39</f>
        <v>2278</v>
      </c>
      <c r="H39" s="9">
        <f t="shared" si="2"/>
        <v>432.01799999999997</v>
      </c>
      <c r="I39" s="5"/>
      <c r="J39" s="5"/>
      <c r="K39" s="4"/>
      <c r="L39" s="29">
        <v>602.12</v>
      </c>
      <c r="M39" s="28">
        <f t="shared" si="3"/>
        <v>170.10200000000003</v>
      </c>
      <c r="N39" s="5">
        <f t="shared" si="6"/>
        <v>7.05</v>
      </c>
      <c r="O39" s="62">
        <f t="shared" si="4"/>
        <v>0.20906073358054528</v>
      </c>
    </row>
    <row r="40" spans="1:15" x14ac:dyDescent="0.15">
      <c r="A40" s="9" t="s">
        <v>53</v>
      </c>
      <c r="B40" s="9">
        <v>622.28</v>
      </c>
      <c r="C40" s="9">
        <v>22</v>
      </c>
      <c r="D40" s="9">
        <v>20</v>
      </c>
      <c r="E40" s="9">
        <v>3.84</v>
      </c>
      <c r="F40" s="10">
        <f t="shared" si="5"/>
        <v>622.28</v>
      </c>
      <c r="G40" s="9">
        <f>(F40-I40)-L40</f>
        <v>484.75612000000001</v>
      </c>
      <c r="H40" s="9">
        <f t="shared" si="2"/>
        <v>93.341999999999999</v>
      </c>
      <c r="I40" s="5"/>
      <c r="J40" s="5"/>
      <c r="K40" s="5"/>
      <c r="L40" s="29">
        <f>F40*0.221</f>
        <v>137.52387999999999</v>
      </c>
      <c r="M40" s="28">
        <f t="shared" si="3"/>
        <v>44.181879999999992</v>
      </c>
      <c r="N40" s="5">
        <f t="shared" si="6"/>
        <v>1.1000000000000001</v>
      </c>
      <c r="O40" s="62">
        <f t="shared" si="4"/>
        <v>0.221</v>
      </c>
    </row>
    <row r="41" spans="1:15" x14ac:dyDescent="0.15">
      <c r="A41" s="9" t="s">
        <v>54</v>
      </c>
      <c r="B41" s="9">
        <v>1023.6</v>
      </c>
      <c r="C41" s="9">
        <v>58</v>
      </c>
      <c r="D41" s="9">
        <v>58</v>
      </c>
      <c r="E41" s="9">
        <v>6.56</v>
      </c>
      <c r="F41" s="10">
        <f t="shared" si="5"/>
        <v>1023.6</v>
      </c>
      <c r="G41" s="9">
        <f>(F41-I41)-L41</f>
        <v>792</v>
      </c>
      <c r="H41" s="9">
        <f t="shared" si="2"/>
        <v>153.54</v>
      </c>
      <c r="I41">
        <v>5</v>
      </c>
      <c r="J41" s="4"/>
      <c r="K41" s="4"/>
      <c r="L41" s="29">
        <v>226.6</v>
      </c>
      <c r="M41" s="28">
        <f t="shared" si="3"/>
        <v>73.06</v>
      </c>
      <c r="N41" s="5">
        <f t="shared" si="6"/>
        <v>2.9</v>
      </c>
      <c r="O41" s="62">
        <f t="shared" si="4"/>
        <v>0.22137553731926532</v>
      </c>
    </row>
    <row r="42" spans="1:15" x14ac:dyDescent="0.15">
      <c r="A42" s="9" t="s">
        <v>55</v>
      </c>
      <c r="B42" s="9">
        <v>723.1</v>
      </c>
      <c r="C42" s="9">
        <v>41</v>
      </c>
      <c r="D42" s="9">
        <v>39</v>
      </c>
      <c r="E42" s="9">
        <v>4.47</v>
      </c>
      <c r="F42" s="10">
        <f t="shared" si="5"/>
        <v>723.1</v>
      </c>
      <c r="G42" s="9">
        <f>(F42-I42)-L42</f>
        <v>525.79999999999995</v>
      </c>
      <c r="H42" s="9">
        <f t="shared" si="2"/>
        <v>108.465</v>
      </c>
      <c r="I42" s="4">
        <v>20.2</v>
      </c>
      <c r="J42" s="4"/>
      <c r="K42" s="4"/>
      <c r="L42" s="29">
        <v>177.1</v>
      </c>
      <c r="M42" s="28">
        <f t="shared" si="3"/>
        <v>68.634999999999991</v>
      </c>
      <c r="N42" s="5">
        <f t="shared" si="6"/>
        <v>2.0499999999999998</v>
      </c>
      <c r="O42" s="62">
        <f t="shared" si="4"/>
        <v>0.24491771539206195</v>
      </c>
    </row>
    <row r="43" spans="1:15" x14ac:dyDescent="0.15">
      <c r="A43" s="12" t="s">
        <v>58</v>
      </c>
      <c r="B43" s="13">
        <v>471.6</v>
      </c>
      <c r="C43" s="12">
        <v>33</v>
      </c>
      <c r="D43" s="14">
        <v>30</v>
      </c>
      <c r="E43" s="15">
        <v>3.14</v>
      </c>
      <c r="F43" s="16">
        <f t="shared" si="5"/>
        <v>471.6</v>
      </c>
      <c r="G43" s="13">
        <f>(F43-I43)*0.85</f>
        <v>400.86</v>
      </c>
      <c r="H43" s="12">
        <f t="shared" si="2"/>
        <v>70.739999999999995</v>
      </c>
      <c r="I43" s="16"/>
      <c r="J43" s="13"/>
      <c r="K43" s="30"/>
      <c r="L43" s="31"/>
      <c r="M43" s="31"/>
      <c r="N43" s="31">
        <f>C43/20</f>
        <v>1.65</v>
      </c>
      <c r="O43" s="65">
        <f>H43/F43</f>
        <v>0.15</v>
      </c>
    </row>
    <row r="44" spans="1:15" x14ac:dyDescent="0.15">
      <c r="A44" s="17" t="s">
        <v>59</v>
      </c>
      <c r="B44" s="18">
        <v>2758.86</v>
      </c>
      <c r="C44" s="18">
        <v>139</v>
      </c>
      <c r="D44" s="18">
        <v>137</v>
      </c>
      <c r="E44" s="18">
        <v>18.22</v>
      </c>
      <c r="F44" s="19">
        <f t="shared" si="5"/>
        <v>2758.86</v>
      </c>
      <c r="G44" s="18">
        <f>(F44-I44)-L44</f>
        <v>2097.5</v>
      </c>
      <c r="H44" s="18">
        <f t="shared" si="2"/>
        <v>413.82900000000001</v>
      </c>
      <c r="I44" s="32"/>
      <c r="J44" s="32"/>
      <c r="K44" s="32"/>
      <c r="L44" s="33">
        <v>661.36</v>
      </c>
      <c r="M44" s="34">
        <f>L44-H44</f>
        <v>247.53100000000001</v>
      </c>
      <c r="N44" s="35">
        <f>(C44)/20</f>
        <v>6.95</v>
      </c>
      <c r="O44" s="62">
        <f>(H44+M44)/F44</f>
        <v>0.23972220409879441</v>
      </c>
    </row>
    <row r="45" spans="1:15" x14ac:dyDescent="0.15">
      <c r="A45" s="9" t="s">
        <v>60</v>
      </c>
      <c r="B45" s="9">
        <v>1037.2</v>
      </c>
      <c r="C45" s="9">
        <v>64</v>
      </c>
      <c r="D45" s="9">
        <v>62</v>
      </c>
      <c r="E45" s="9">
        <v>6.53</v>
      </c>
      <c r="F45" s="10">
        <f t="shared" si="5"/>
        <v>1037.2</v>
      </c>
      <c r="G45" s="18">
        <f>(F45-I45)-L45</f>
        <v>781.7</v>
      </c>
      <c r="H45" s="18">
        <f t="shared" si="2"/>
        <v>155.58000000000001</v>
      </c>
      <c r="I45" s="32"/>
      <c r="J45" s="32"/>
      <c r="K45" s="32"/>
      <c r="L45" s="33">
        <v>255.5</v>
      </c>
      <c r="M45" s="34">
        <f>L45-H45</f>
        <v>99.919999999999987</v>
      </c>
      <c r="N45" s="35">
        <f>(C45)/20</f>
        <v>3.2</v>
      </c>
      <c r="O45" s="62">
        <f>(H45+M45)/F45</f>
        <v>0.24633629001156959</v>
      </c>
    </row>
    <row r="46" spans="1:15" x14ac:dyDescent="0.15">
      <c r="A46" s="9" t="s">
        <v>61</v>
      </c>
      <c r="B46" s="9">
        <v>2357.38</v>
      </c>
      <c r="C46" s="9">
        <v>113</v>
      </c>
      <c r="D46" s="9">
        <v>109</v>
      </c>
      <c r="E46" s="9">
        <v>14.83</v>
      </c>
      <c r="F46" s="10">
        <f t="shared" si="5"/>
        <v>2357.38</v>
      </c>
      <c r="G46" s="9">
        <f>(F46-I46)-L46</f>
        <v>1796</v>
      </c>
      <c r="H46" s="9">
        <f t="shared" si="2"/>
        <v>353.60700000000003</v>
      </c>
      <c r="I46" s="4"/>
      <c r="J46" s="4"/>
      <c r="K46" s="4"/>
      <c r="L46" s="29">
        <v>561.38</v>
      </c>
      <c r="M46" s="28">
        <f>L46-H46</f>
        <v>207.77299999999997</v>
      </c>
      <c r="N46" s="36">
        <f>(C46)/20</f>
        <v>5.65</v>
      </c>
      <c r="O46" s="62">
        <f>(H46+M46)/F46</f>
        <v>0.23813725407019656</v>
      </c>
    </row>
    <row r="47" spans="1:15" x14ac:dyDescent="0.15">
      <c r="A47" s="9" t="s">
        <v>62</v>
      </c>
      <c r="B47" s="9">
        <v>1002</v>
      </c>
      <c r="C47" s="9">
        <v>49</v>
      </c>
      <c r="D47" s="9">
        <v>47</v>
      </c>
      <c r="E47" s="9">
        <v>6.33</v>
      </c>
      <c r="F47" s="10">
        <f t="shared" si="5"/>
        <v>1002</v>
      </c>
      <c r="G47" s="9">
        <f>(F47-I47)-L47</f>
        <v>806</v>
      </c>
      <c r="H47" s="9">
        <f t="shared" si="2"/>
        <v>150.29999999999998</v>
      </c>
      <c r="J47" s="4"/>
      <c r="K47" s="4"/>
      <c r="L47" s="29">
        <v>196</v>
      </c>
      <c r="M47" s="28">
        <f>L47-H47</f>
        <v>45.700000000000017</v>
      </c>
      <c r="N47" s="36">
        <f>(C47)/20</f>
        <v>2.4500000000000002</v>
      </c>
      <c r="O47" s="62">
        <f>(H47+M47)/F47</f>
        <v>0.19560878243512975</v>
      </c>
    </row>
    <row r="48" spans="1:15" x14ac:dyDescent="0.2">
      <c r="A48" s="20" t="s">
        <v>98</v>
      </c>
      <c r="B48" s="9">
        <v>2143.1999999999998</v>
      </c>
      <c r="C48" s="9">
        <v>93</v>
      </c>
      <c r="D48" s="9">
        <v>73</v>
      </c>
      <c r="E48" s="9">
        <v>13.32</v>
      </c>
      <c r="F48" s="11">
        <f t="shared" si="5"/>
        <v>2143.1999999999998</v>
      </c>
      <c r="G48" s="9">
        <f>(F48-I48)*0.85</f>
        <v>1821.7199999999998</v>
      </c>
      <c r="H48" s="9">
        <f t="shared" si="2"/>
        <v>321.47999999999996</v>
      </c>
      <c r="I48" s="4"/>
      <c r="J48" s="4"/>
      <c r="K48" s="5"/>
      <c r="L48" s="5"/>
      <c r="M48" s="5"/>
      <c r="N48" s="5">
        <f>C48/20</f>
        <v>4.6500000000000004</v>
      </c>
      <c r="O48" s="62">
        <f>H48/F48</f>
        <v>0.15</v>
      </c>
    </row>
    <row r="49" spans="1:15" x14ac:dyDescent="0.2">
      <c r="A49" s="20" t="s">
        <v>99</v>
      </c>
      <c r="B49" s="9">
        <v>626.79999999999995</v>
      </c>
      <c r="C49" s="9">
        <v>28</v>
      </c>
      <c r="D49" s="9">
        <v>25</v>
      </c>
      <c r="E49" s="9">
        <v>3.93</v>
      </c>
      <c r="F49" s="11">
        <f t="shared" si="5"/>
        <v>626.79999999999995</v>
      </c>
      <c r="G49" s="9">
        <f>(F49-I49)*0.85</f>
        <v>532.78</v>
      </c>
      <c r="H49" s="9">
        <f t="shared" si="2"/>
        <v>94.02</v>
      </c>
      <c r="I49" s="4"/>
      <c r="J49" s="4"/>
      <c r="K49" s="5"/>
      <c r="L49" s="5"/>
      <c r="M49" s="5"/>
      <c r="N49" s="5">
        <f>(C48+C49)/20</f>
        <v>6.05</v>
      </c>
      <c r="O49" s="62">
        <f>H49/F49</f>
        <v>0.15</v>
      </c>
    </row>
    <row r="50" spans="1:15" x14ac:dyDescent="0.2">
      <c r="A50" s="20" t="s">
        <v>100</v>
      </c>
      <c r="B50" s="9">
        <v>1359.76</v>
      </c>
      <c r="C50" s="9">
        <v>77</v>
      </c>
      <c r="D50" s="9">
        <v>75</v>
      </c>
      <c r="E50" s="9">
        <v>8.6</v>
      </c>
      <c r="F50" s="11">
        <f t="shared" si="5"/>
        <v>1359.76</v>
      </c>
      <c r="G50" s="9">
        <f>(F50-I50)-L50</f>
        <v>1026</v>
      </c>
      <c r="H50" s="9">
        <f t="shared" si="2"/>
        <v>203.964</v>
      </c>
      <c r="I50" s="4"/>
      <c r="J50" s="4"/>
      <c r="K50" s="5"/>
      <c r="L50" s="29">
        <v>333.76</v>
      </c>
      <c r="M50" s="28">
        <f>L50-H50</f>
        <v>129.79599999999999</v>
      </c>
      <c r="N50" s="5">
        <f>(C49+C50)/20</f>
        <v>5.25</v>
      </c>
      <c r="O50" s="62">
        <f>(H50+M50)/F50</f>
        <v>0.24545508030828969</v>
      </c>
    </row>
    <row r="51" spans="1:15" x14ac:dyDescent="0.15">
      <c r="A51" s="21" t="s">
        <v>103</v>
      </c>
      <c r="B51" s="21">
        <v>1388.28</v>
      </c>
      <c r="C51" s="21">
        <v>55</v>
      </c>
      <c r="D51" s="21">
        <v>55</v>
      </c>
      <c r="E51" s="21">
        <v>8.61</v>
      </c>
      <c r="F51" s="11">
        <f t="shared" si="5"/>
        <v>1388.28</v>
      </c>
      <c r="G51" s="9">
        <f>(F51-I51)-L51</f>
        <v>1073</v>
      </c>
      <c r="H51" s="9">
        <f t="shared" si="2"/>
        <v>208.24199999999999</v>
      </c>
      <c r="I51" s="22"/>
      <c r="J51" s="22"/>
      <c r="K51" s="22"/>
      <c r="L51" s="29">
        <v>315.27999999999997</v>
      </c>
      <c r="M51" s="28">
        <f>L51-H51</f>
        <v>107.03799999999998</v>
      </c>
      <c r="N51" s="5">
        <f>(C50+C51)/20</f>
        <v>6.6</v>
      </c>
      <c r="O51" s="62">
        <f>(H51+M51)/F51</f>
        <v>0.22710116114904771</v>
      </c>
    </row>
    <row r="52" spans="1:15" x14ac:dyDescent="0.15">
      <c r="A52" s="25" t="s">
        <v>97</v>
      </c>
      <c r="B52">
        <v>602</v>
      </c>
      <c r="C52">
        <v>30</v>
      </c>
      <c r="D52">
        <v>30</v>
      </c>
      <c r="E52">
        <v>3.82</v>
      </c>
      <c r="F52" s="8">
        <f t="shared" si="5"/>
        <v>602</v>
      </c>
      <c r="G52" s="4">
        <f>(F52-I52)*0.85</f>
        <v>511.7</v>
      </c>
      <c r="H52" s="4">
        <f t="shared" si="2"/>
        <v>90.3</v>
      </c>
      <c r="I52" s="4"/>
      <c r="J52" s="4"/>
      <c r="K52" s="5"/>
      <c r="L52" s="5"/>
      <c r="M52" s="5"/>
      <c r="N52" s="5">
        <f>(C52)/20</f>
        <v>1.5</v>
      </c>
      <c r="O52" s="62">
        <f>H52/F52</f>
        <v>0.15</v>
      </c>
    </row>
    <row r="53" spans="1:15" x14ac:dyDescent="0.15">
      <c r="A53" s="21" t="s">
        <v>107</v>
      </c>
      <c r="B53" s="21">
        <v>1860</v>
      </c>
      <c r="C53" s="21">
        <v>75</v>
      </c>
      <c r="D53" s="21">
        <v>69</v>
      </c>
      <c r="E53" s="21">
        <v>11.57</v>
      </c>
      <c r="F53" s="11">
        <f t="shared" si="5"/>
        <v>1860</v>
      </c>
      <c r="G53" s="9">
        <f>(F53-I53)-L53</f>
        <v>1512.2</v>
      </c>
      <c r="H53" s="9">
        <f t="shared" si="2"/>
        <v>279</v>
      </c>
      <c r="I53" s="22">
        <v>16.8</v>
      </c>
      <c r="J53" s="22"/>
      <c r="K53" s="22"/>
      <c r="L53" s="29">
        <v>331</v>
      </c>
      <c r="M53" s="28">
        <f>L53-H53</f>
        <v>52</v>
      </c>
      <c r="N53" s="5">
        <f>C53/20</f>
        <v>3.75</v>
      </c>
      <c r="O53" s="62">
        <f>(H53+M53)/F53</f>
        <v>0.17795698924731182</v>
      </c>
    </row>
    <row r="54" spans="1:15" x14ac:dyDescent="0.15">
      <c r="A54" t="s">
        <v>109</v>
      </c>
      <c r="B54">
        <v>3635.4</v>
      </c>
      <c r="C54">
        <v>135</v>
      </c>
      <c r="D54">
        <v>127</v>
      </c>
      <c r="E54">
        <v>22.68</v>
      </c>
      <c r="F54">
        <f t="shared" si="5"/>
        <v>3635.4</v>
      </c>
      <c r="G54">
        <f>(F54-I54)*0.8</f>
        <v>2908.32</v>
      </c>
      <c r="H54">
        <f>F54*0.2</f>
        <v>727.08</v>
      </c>
      <c r="N54">
        <f>C54/20</f>
        <v>6.75</v>
      </c>
      <c r="O54" s="60">
        <f>H54/F54</f>
        <v>0.2</v>
      </c>
    </row>
    <row r="55" spans="1:15" x14ac:dyDescent="0.15">
      <c r="A55" s="59" t="s">
        <v>110</v>
      </c>
      <c r="B55" s="59">
        <v>1399.5</v>
      </c>
      <c r="C55" s="59">
        <v>54</v>
      </c>
      <c r="D55" s="59">
        <v>54</v>
      </c>
      <c r="E55" s="59">
        <v>8.8699999999999992</v>
      </c>
      <c r="F55" s="59">
        <f t="shared" si="5"/>
        <v>1399.5</v>
      </c>
      <c r="G55" s="59">
        <f>(F55-I55)-L55</f>
        <v>1063</v>
      </c>
      <c r="H55" s="59">
        <f>F55*0.15</f>
        <v>209.92499999999998</v>
      </c>
      <c r="L55">
        <v>336.5</v>
      </c>
      <c r="M55">
        <f>L55-H55</f>
        <v>126.57500000000002</v>
      </c>
      <c r="N55">
        <f>C55/20</f>
        <v>2.7</v>
      </c>
      <c r="O55" s="60">
        <f>(H55+M55)/F55</f>
        <v>0.24044301536262952</v>
      </c>
    </row>
    <row r="56" spans="1:15" x14ac:dyDescent="0.15">
      <c r="A56" s="61" t="s">
        <v>111</v>
      </c>
      <c r="B56" s="59">
        <v>1624.14</v>
      </c>
      <c r="C56" s="59">
        <v>83</v>
      </c>
      <c r="D56" s="59">
        <v>83</v>
      </c>
      <c r="E56" s="59">
        <v>10.39</v>
      </c>
      <c r="F56" s="59">
        <f t="shared" si="5"/>
        <v>1624.14</v>
      </c>
      <c r="G56" s="59">
        <f>(F56-I56)-L56</f>
        <v>1079</v>
      </c>
      <c r="H56" s="59">
        <f>F56*0.15</f>
        <v>243.62100000000001</v>
      </c>
      <c r="L56">
        <v>545.14</v>
      </c>
      <c r="M56">
        <f>L56-H56</f>
        <v>301.51900000000001</v>
      </c>
      <c r="N56">
        <f>C56/20</f>
        <v>4.1500000000000004</v>
      </c>
      <c r="O56" s="60">
        <f>(H56+M56)/F56</f>
        <v>0.33564840469417656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806.2</v>
      </c>
      <c r="C59" s="4">
        <v>45</v>
      </c>
      <c r="D59" s="4">
        <v>39</v>
      </c>
      <c r="E59" s="4">
        <v>5.1100000000000003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1454.4</v>
      </c>
      <c r="C60" s="4">
        <v>72</v>
      </c>
      <c r="D60" s="4">
        <v>67</v>
      </c>
      <c r="E60" s="4">
        <v>9.23</v>
      </c>
      <c r="F60" s="8">
        <f>B60+B59</f>
        <v>2260.6000000000004</v>
      </c>
      <c r="G60" s="4">
        <f>(F60-I60)*0.85</f>
        <v>1907.9100000000003</v>
      </c>
      <c r="H60" s="4">
        <f>F60*0.15</f>
        <v>339.09000000000003</v>
      </c>
      <c r="I60" s="5">
        <v>16</v>
      </c>
      <c r="J60" s="5"/>
      <c r="K60" s="5"/>
      <c r="L60" s="5"/>
      <c r="M60" s="5"/>
      <c r="N60" s="5">
        <f>(C59+C60)/20</f>
        <v>5.85</v>
      </c>
      <c r="O60" s="62">
        <f>H60/F60</f>
        <v>0.15</v>
      </c>
    </row>
    <row r="61" spans="1:15" x14ac:dyDescent="0.15">
      <c r="A61" s="58" t="s">
        <v>66</v>
      </c>
      <c r="B61" s="58">
        <v>2990.4</v>
      </c>
      <c r="C61" s="58">
        <v>160</v>
      </c>
      <c r="D61" s="58">
        <v>144</v>
      </c>
      <c r="E61" s="58">
        <v>18.84</v>
      </c>
      <c r="F61" s="21">
        <f>B61</f>
        <v>2990.4</v>
      </c>
      <c r="G61" s="58">
        <f>(F61-I61)*0.825</f>
        <v>2467.08</v>
      </c>
      <c r="H61" s="58">
        <f>F61*0.175</f>
        <v>523.31999999999994</v>
      </c>
      <c r="I61" s="25"/>
      <c r="J61" s="25"/>
      <c r="K61" s="25"/>
      <c r="L61" s="15"/>
      <c r="M61" s="25"/>
      <c r="N61" s="25">
        <f>(C61)/20</f>
        <v>8</v>
      </c>
      <c r="O61" s="67">
        <f>(H61+M61)/F61</f>
        <v>0.17499999999999996</v>
      </c>
    </row>
    <row r="62" spans="1:15" x14ac:dyDescent="0.15">
      <c r="A62" s="9" t="s">
        <v>108</v>
      </c>
      <c r="B62" s="9">
        <v>429.9</v>
      </c>
      <c r="C62" s="9">
        <v>30</v>
      </c>
      <c r="D62" s="9">
        <v>26</v>
      </c>
      <c r="E62" s="9">
        <v>2.77</v>
      </c>
      <c r="F62" s="11">
        <f>B62</f>
        <v>429.9</v>
      </c>
      <c r="G62" s="9">
        <f>(F62-I62)-L62</f>
        <v>309.5</v>
      </c>
      <c r="H62" s="9">
        <f>F62*0.15</f>
        <v>64.484999999999999</v>
      </c>
      <c r="I62" s="5">
        <v>18.5</v>
      </c>
      <c r="J62" s="5"/>
      <c r="K62" s="5"/>
      <c r="L62" s="28">
        <v>101.9</v>
      </c>
      <c r="M62" s="28">
        <f>L62-H62</f>
        <v>37.415000000000006</v>
      </c>
      <c r="N62" s="5">
        <f>(C62)/20</f>
        <v>1.5</v>
      </c>
      <c r="O62" s="62">
        <f>(H62+M62)/F62</f>
        <v>0.23703186787625033</v>
      </c>
    </row>
    <row r="63" spans="1:15" x14ac:dyDescent="0.15">
      <c r="A63" s="9" t="s">
        <v>67</v>
      </c>
      <c r="B63" s="9">
        <v>452</v>
      </c>
      <c r="C63" s="9">
        <v>36</v>
      </c>
      <c r="D63" s="9">
        <v>32</v>
      </c>
      <c r="E63" s="9">
        <v>3.1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815</v>
      </c>
      <c r="C64" s="9">
        <v>69</v>
      </c>
      <c r="D64" s="9">
        <v>61</v>
      </c>
      <c r="E64" s="9">
        <v>5.59</v>
      </c>
      <c r="F64" s="11">
        <f>B64+B63</f>
        <v>1267</v>
      </c>
      <c r="G64" s="9">
        <f>F64-L64-I64</f>
        <v>981.92499999999995</v>
      </c>
      <c r="H64" s="9">
        <f>F64*0.15</f>
        <v>190.04999999999998</v>
      </c>
      <c r="I64" s="5"/>
      <c r="J64" s="5"/>
      <c r="K64" s="5"/>
      <c r="L64" s="28">
        <f>F64*0.225</f>
        <v>285.07499999999999</v>
      </c>
      <c r="M64" s="28">
        <f>L64-H64</f>
        <v>95.025000000000006</v>
      </c>
      <c r="N64" s="5">
        <f>(C63+C64)/20</f>
        <v>5.25</v>
      </c>
      <c r="O64" s="62">
        <f>(H64+M64)/F64</f>
        <v>0.22499999999999998</v>
      </c>
    </row>
    <row r="65" spans="1:15" x14ac:dyDescent="0.15">
      <c r="A65" s="9" t="s">
        <v>69</v>
      </c>
      <c r="B65" s="9">
        <v>1312</v>
      </c>
      <c r="C65" s="9">
        <v>90</v>
      </c>
      <c r="D65" s="9">
        <v>84</v>
      </c>
      <c r="E65" s="9">
        <v>8.32</v>
      </c>
      <c r="F65" s="11">
        <f>B65</f>
        <v>1312</v>
      </c>
      <c r="G65" s="9">
        <f>(F65-L65)</f>
        <v>1049.5999999999999</v>
      </c>
      <c r="H65" s="9">
        <f>F65*0.15</f>
        <v>196.79999999999998</v>
      </c>
      <c r="I65" s="5">
        <v>15</v>
      </c>
      <c r="J65" s="5"/>
      <c r="K65" s="5"/>
      <c r="L65" s="28">
        <f>F65*0.2</f>
        <v>262.40000000000003</v>
      </c>
      <c r="M65" s="28">
        <f>L65-H65</f>
        <v>65.600000000000051</v>
      </c>
      <c r="N65" s="5">
        <f>(C65)/20</f>
        <v>4.5</v>
      </c>
      <c r="O65" s="62">
        <f>(H65+M65)/F65</f>
        <v>0.20000000000000004</v>
      </c>
    </row>
    <row r="66" spans="1:15" x14ac:dyDescent="0.15">
      <c r="A66" s="9" t="s">
        <v>70</v>
      </c>
      <c r="B66" s="9">
        <v>256</v>
      </c>
      <c r="C66" s="9">
        <v>12</v>
      </c>
      <c r="D66" s="9">
        <v>11</v>
      </c>
      <c r="E66" s="9">
        <v>1.59</v>
      </c>
      <c r="F66" s="11">
        <f>B66</f>
        <v>256</v>
      </c>
      <c r="G66" s="9">
        <f>(F66-I66)-L66</f>
        <v>204</v>
      </c>
      <c r="H66" s="9">
        <f>F66*0.15</f>
        <v>38.4</v>
      </c>
      <c r="I66" s="5"/>
      <c r="J66" s="5"/>
      <c r="K66" s="5"/>
      <c r="L66" s="28">
        <v>52</v>
      </c>
      <c r="M66" s="28">
        <f>L66-H66</f>
        <v>13.600000000000001</v>
      </c>
      <c r="N66" s="5">
        <f>(C66)/20</f>
        <v>0.6</v>
      </c>
      <c r="O66" s="62">
        <f>(H66+M66)/F66</f>
        <v>0.203125</v>
      </c>
    </row>
    <row r="67" spans="1:15" x14ac:dyDescent="0.15">
      <c r="A67" s="9" t="s">
        <v>106</v>
      </c>
      <c r="B67" s="59">
        <v>18</v>
      </c>
      <c r="C67" s="59">
        <v>1</v>
      </c>
      <c r="D67" s="59">
        <v>1</v>
      </c>
      <c r="E67" s="59">
        <v>0.11</v>
      </c>
      <c r="F67" s="11">
        <f>B67</f>
        <v>18</v>
      </c>
      <c r="G67" s="9">
        <f>(F67-I67)*0.85</f>
        <v>15.299999999999999</v>
      </c>
      <c r="H67" s="9">
        <f>F67*0.15</f>
        <v>2.6999999999999997</v>
      </c>
      <c r="I67" s="5"/>
      <c r="J67" s="5"/>
      <c r="K67" s="5"/>
      <c r="L67" s="5"/>
      <c r="M67" s="5"/>
      <c r="N67" s="5">
        <f>(C67)/20</f>
        <v>0.05</v>
      </c>
      <c r="O67" s="62">
        <f>H67/F67</f>
        <v>0.15</v>
      </c>
    </row>
    <row r="68" spans="1:15" x14ac:dyDescent="0.15">
      <c r="A68" s="4" t="s">
        <v>102</v>
      </c>
      <c r="B68">
        <v>1140</v>
      </c>
      <c r="C68">
        <v>102</v>
      </c>
      <c r="D68">
        <v>78</v>
      </c>
      <c r="E68">
        <v>7.74</v>
      </c>
      <c r="F68" s="8">
        <f>B68</f>
        <v>1140</v>
      </c>
      <c r="G68" s="4">
        <f>(F68-I68)*0.85</f>
        <v>969</v>
      </c>
      <c r="H68" s="4">
        <f>F68*0.15</f>
        <v>171</v>
      </c>
      <c r="I68" s="5"/>
      <c r="J68" s="5"/>
      <c r="K68" s="5"/>
      <c r="L68" s="5"/>
      <c r="M68" s="5"/>
      <c r="N68" s="5">
        <f>(C68)/20</f>
        <v>5.0999999999999996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97623.25999999998</v>
      </c>
      <c r="C70" s="26">
        <f>SUM(C2:C68)</f>
        <v>4706</v>
      </c>
      <c r="D70" s="26">
        <f>SUM(D2:D68)</f>
        <v>4217</v>
      </c>
      <c r="E70" s="5"/>
      <c r="F70" s="5"/>
      <c r="G70" s="26">
        <f>SUM(G6:G68)</f>
        <v>68223.161619999999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4706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26020.56900000001</v>
      </c>
      <c r="E77" s="4"/>
      <c r="F77" s="5" t="s">
        <v>80</v>
      </c>
      <c r="G77" s="5">
        <v>193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1269.8</v>
      </c>
      <c r="H78" s="5">
        <f>G78-G77</f>
        <v>1076.8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3780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398</v>
      </c>
      <c r="E80" s="4"/>
      <c r="F80" s="40" t="s">
        <v>89</v>
      </c>
      <c r="G80" s="40">
        <f>SUM(M14:M66)</f>
        <v>3056.7493799999997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340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1890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621.7600000000001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1890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4178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462.6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10932.36</v>
      </c>
      <c r="C89" s="41"/>
      <c r="D89" s="41">
        <f>SUM(D76:D77)</f>
        <v>30726.56900000001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19794.20900000001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90"/>
  <sheetViews>
    <sheetView topLeftCell="A43" zoomScale="70" zoomScaleNormal="70" workbookViewId="0">
      <selection activeCell="T88" sqref="T88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4438</v>
      </c>
      <c r="C2" s="4">
        <v>172</v>
      </c>
      <c r="D2" s="4">
        <v>164</v>
      </c>
      <c r="E2" s="4">
        <v>28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4775.1000000000004</v>
      </c>
      <c r="C3" s="4">
        <v>250</v>
      </c>
      <c r="D3" s="4">
        <v>193</v>
      </c>
      <c r="E3" s="4">
        <v>29.99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4521.3</v>
      </c>
      <c r="C4" s="4">
        <v>236</v>
      </c>
      <c r="D4" s="4">
        <v>167</v>
      </c>
      <c r="E4" s="4">
        <v>28.52</v>
      </c>
      <c r="F4" s="6">
        <f>B3+B4+B2</f>
        <v>13734.400000000001</v>
      </c>
      <c r="G4" s="7" t="s">
        <v>112</v>
      </c>
      <c r="H4" s="6">
        <f>F4-G4</f>
        <v>13734.400000000001</v>
      </c>
      <c r="I4" s="27">
        <v>166.1</v>
      </c>
      <c r="J4" s="27"/>
      <c r="K4" s="5"/>
      <c r="L4" s="5"/>
      <c r="M4" s="5"/>
      <c r="N4" s="5">
        <f>(D3+D4)/20</f>
        <v>18</v>
      </c>
      <c r="O4" s="62">
        <f>H4/F4</f>
        <v>1</v>
      </c>
    </row>
    <row r="5" spans="1:15" x14ac:dyDescent="0.15">
      <c r="A5" s="4" t="s">
        <v>16</v>
      </c>
      <c r="B5" s="4">
        <v>1316.6</v>
      </c>
      <c r="C5" s="4">
        <v>76</v>
      </c>
      <c r="D5" s="4">
        <v>71</v>
      </c>
      <c r="E5" s="4">
        <v>8.6300000000000008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574.70000000000005</v>
      </c>
      <c r="C6" s="4">
        <v>29</v>
      </c>
      <c r="D6" s="4">
        <v>26</v>
      </c>
      <c r="E6" s="4">
        <v>3.7</v>
      </c>
      <c r="F6" s="8">
        <f>B6+B5</f>
        <v>1891.3</v>
      </c>
      <c r="G6" s="4">
        <f>(F6-I6)*0.85</f>
        <v>1591.4549999999999</v>
      </c>
      <c r="H6" s="4">
        <f>F6*0.15</f>
        <v>283.69499999999999</v>
      </c>
      <c r="I6" s="4">
        <v>19</v>
      </c>
      <c r="J6" s="4"/>
      <c r="K6" s="5"/>
      <c r="L6" s="5"/>
      <c r="M6" s="5"/>
      <c r="N6" s="5">
        <f>(C5+C6)/20</f>
        <v>5.25</v>
      </c>
      <c r="O6" s="62">
        <f>H6/F6</f>
        <v>0.15</v>
      </c>
    </row>
    <row r="7" spans="1:15" x14ac:dyDescent="0.15">
      <c r="A7" s="4" t="s">
        <v>19</v>
      </c>
      <c r="B7" s="4">
        <v>893</v>
      </c>
      <c r="C7" s="4">
        <v>28</v>
      </c>
      <c r="D7" s="4">
        <v>28</v>
      </c>
      <c r="E7" s="4">
        <v>5.52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840</v>
      </c>
      <c r="C8" s="4">
        <v>31</v>
      </c>
      <c r="D8" s="4">
        <v>31</v>
      </c>
      <c r="E8" s="4">
        <v>5.22</v>
      </c>
      <c r="F8" s="8">
        <f>B8+B7</f>
        <v>1733</v>
      </c>
      <c r="G8" s="4">
        <f>(F8-I8)*0.85</f>
        <v>1473.05</v>
      </c>
      <c r="H8" s="4">
        <f>F8*0.15</f>
        <v>259.95</v>
      </c>
      <c r="I8" s="5"/>
      <c r="J8" s="5"/>
      <c r="K8" s="5"/>
      <c r="L8" s="5"/>
      <c r="M8" s="5"/>
      <c r="N8" s="5">
        <f>(C7+C8)/20</f>
        <v>2.95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847</v>
      </c>
      <c r="C11" s="4">
        <v>49</v>
      </c>
      <c r="D11" s="4">
        <v>44</v>
      </c>
      <c r="E11" s="4">
        <v>5.6</v>
      </c>
      <c r="F11" s="8">
        <f>B11</f>
        <v>847</v>
      </c>
      <c r="G11" s="4">
        <f>(F11-I11)*0.85</f>
        <v>719.94999999999993</v>
      </c>
      <c r="H11" s="4">
        <f>F11*0.15</f>
        <v>127.05</v>
      </c>
      <c r="I11" s="5"/>
      <c r="J11" s="5"/>
      <c r="K11" s="5"/>
      <c r="L11" s="5"/>
      <c r="M11" s="5"/>
      <c r="N11" s="5">
        <f>C11/20</f>
        <v>2.4500000000000002</v>
      </c>
      <c r="O11" s="62">
        <f>H11/F11</f>
        <v>0.15</v>
      </c>
    </row>
    <row r="12" spans="1:15" x14ac:dyDescent="0.15">
      <c r="A12" s="4" t="s">
        <v>24</v>
      </c>
      <c r="B12" s="4">
        <v>408.2</v>
      </c>
      <c r="C12" s="4">
        <v>23</v>
      </c>
      <c r="D12" s="4">
        <v>19</v>
      </c>
      <c r="E12" s="4">
        <v>2.56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375.2</v>
      </c>
      <c r="C13" s="4">
        <v>18</v>
      </c>
      <c r="D13" s="4">
        <v>17</v>
      </c>
      <c r="E13" s="4">
        <v>2.3199999999999998</v>
      </c>
      <c r="F13" s="8">
        <f>B13+B12</f>
        <v>783.4</v>
      </c>
      <c r="G13" s="4">
        <f>(F13-I13)*0.85</f>
        <v>648.38</v>
      </c>
      <c r="H13" s="4">
        <f>F13*0.15</f>
        <v>117.50999999999999</v>
      </c>
      <c r="I13" s="5">
        <v>20.6</v>
      </c>
      <c r="J13" s="5"/>
      <c r="K13" s="5"/>
      <c r="L13" s="5"/>
      <c r="M13" s="5"/>
      <c r="N13" s="5">
        <f>(C12+C13)/20</f>
        <v>2.0499999999999998</v>
      </c>
      <c r="O13" s="62">
        <f>H13/F13</f>
        <v>0.15</v>
      </c>
    </row>
    <row r="14" spans="1:15" x14ac:dyDescent="0.15">
      <c r="A14" s="4" t="s">
        <v>27</v>
      </c>
      <c r="B14" s="4">
        <v>725.7</v>
      </c>
      <c r="C14" s="4">
        <v>24</v>
      </c>
      <c r="D14" s="4">
        <v>23</v>
      </c>
      <c r="E14" s="4">
        <v>4.63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867.2</v>
      </c>
      <c r="C15" s="4">
        <v>35</v>
      </c>
      <c r="D15" s="4">
        <v>31</v>
      </c>
      <c r="E15" s="4">
        <v>5.6</v>
      </c>
      <c r="F15" s="8">
        <f>B15+B14</f>
        <v>1592.9</v>
      </c>
      <c r="G15" s="4">
        <f>(F15-I15)*0.85</f>
        <v>1353.9650000000001</v>
      </c>
      <c r="H15" s="4">
        <f>F15*0.15</f>
        <v>238.935</v>
      </c>
      <c r="I15" s="4"/>
      <c r="J15" s="4"/>
      <c r="K15" s="5"/>
      <c r="L15" s="5"/>
      <c r="M15" s="5"/>
      <c r="N15" s="5">
        <f>(C14+C15)/20</f>
        <v>2.95</v>
      </c>
      <c r="O15" s="62">
        <f>H15/F15</f>
        <v>0.15</v>
      </c>
    </row>
    <row r="16" spans="1:15" x14ac:dyDescent="0.15">
      <c r="A16" s="4" t="s">
        <v>29</v>
      </c>
      <c r="B16" s="4">
        <v>1868.2</v>
      </c>
      <c r="C16" s="4">
        <v>70.5</v>
      </c>
      <c r="D16" s="4">
        <v>47</v>
      </c>
      <c r="E16" s="4">
        <v>11.67</v>
      </c>
      <c r="F16" s="8">
        <f>B16</f>
        <v>1868.2</v>
      </c>
      <c r="G16" s="4">
        <f>(F16-I16)*0.85</f>
        <v>1539.9449999999999</v>
      </c>
      <c r="H16" s="4">
        <f>F16*0.15</f>
        <v>280.23</v>
      </c>
      <c r="I16" s="4">
        <v>56.5</v>
      </c>
      <c r="J16" s="4"/>
      <c r="K16" s="4"/>
      <c r="L16" s="5"/>
      <c r="M16" s="5"/>
      <c r="N16" s="5">
        <f>C16/20</f>
        <v>3.5249999999999999</v>
      </c>
      <c r="O16" s="62">
        <f>H16/F16</f>
        <v>0.15</v>
      </c>
    </row>
    <row r="17" spans="1:15" x14ac:dyDescent="0.15">
      <c r="A17" s="4" t="s">
        <v>30</v>
      </c>
      <c r="B17" s="4">
        <v>3158.5</v>
      </c>
      <c r="C17" s="4">
        <v>96</v>
      </c>
      <c r="D17" s="4">
        <v>95</v>
      </c>
      <c r="E17" s="4">
        <v>19.72</v>
      </c>
      <c r="F17" s="8">
        <f>B17</f>
        <v>3158.5</v>
      </c>
      <c r="G17" s="4">
        <f>(F17-L17)*0.85</f>
        <v>2684.7249999999999</v>
      </c>
      <c r="H17" s="4">
        <f>F17*0.15</f>
        <v>473.77499999999998</v>
      </c>
      <c r="I17" s="5"/>
      <c r="J17" s="5"/>
      <c r="K17" s="4"/>
      <c r="L17" s="5"/>
      <c r="M17" s="5"/>
      <c r="N17" s="5">
        <f>C17/20</f>
        <v>4.8</v>
      </c>
      <c r="O17" s="62">
        <f>H17/F17</f>
        <v>0.15</v>
      </c>
    </row>
    <row r="18" spans="1:15" x14ac:dyDescent="0.15">
      <c r="A18" s="4" t="s">
        <v>31</v>
      </c>
      <c r="B18"/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82</v>
      </c>
      <c r="C19" s="4">
        <v>5</v>
      </c>
      <c r="D19" s="4">
        <v>5</v>
      </c>
      <c r="E19" s="4">
        <v>0.56000000000000005</v>
      </c>
      <c r="F19" s="8">
        <f>B19+B18</f>
        <v>82</v>
      </c>
      <c r="G19" s="4">
        <f>(F19-I19)*0.85</f>
        <v>69.7</v>
      </c>
      <c r="H19" s="4">
        <f>F19*0.15</f>
        <v>12.299999999999999</v>
      </c>
      <c r="I19" s="4"/>
      <c r="J19" s="4"/>
      <c r="K19" s="5"/>
      <c r="L19" s="5"/>
      <c r="M19" s="5"/>
      <c r="N19" s="5">
        <f>(C18+C19)/20</f>
        <v>0.25</v>
      </c>
      <c r="O19" s="62">
        <f>H19/F19</f>
        <v>0.15</v>
      </c>
    </row>
    <row r="20" spans="1:15" x14ac:dyDescent="0.15">
      <c r="A20" s="4" t="s">
        <v>33</v>
      </c>
      <c r="B20" s="4">
        <v>849</v>
      </c>
      <c r="C20" s="4">
        <v>32</v>
      </c>
      <c r="D20" s="4">
        <v>30</v>
      </c>
      <c r="E20" s="4">
        <v>5.29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1141.24</v>
      </c>
      <c r="C21" s="4">
        <v>45</v>
      </c>
      <c r="D21" s="4">
        <v>40</v>
      </c>
      <c r="E21" s="4">
        <v>7.17</v>
      </c>
      <c r="F21" s="8">
        <f>B21+B20</f>
        <v>1990.24</v>
      </c>
      <c r="G21" s="4">
        <f t="shared" ref="G21:G26" si="0">(F21-I21)*0.85</f>
        <v>1665.5240000000001</v>
      </c>
      <c r="H21" s="4">
        <f t="shared" ref="H21:H26" si="1">F21*0.15</f>
        <v>298.536</v>
      </c>
      <c r="I21">
        <v>30.8</v>
      </c>
      <c r="J21" s="4"/>
      <c r="K21" s="5"/>
      <c r="L21" s="5"/>
      <c r="M21" s="5"/>
      <c r="N21" s="5">
        <f>(C20+C21)/20</f>
        <v>3.85</v>
      </c>
      <c r="O21" s="62">
        <f>H21/F21</f>
        <v>0.15</v>
      </c>
    </row>
    <row r="22" spans="1:15" x14ac:dyDescent="0.15">
      <c r="A22" s="4" t="s">
        <v>35</v>
      </c>
      <c r="B22" s="4">
        <v>7588.45</v>
      </c>
      <c r="C22" s="4">
        <v>214</v>
      </c>
      <c r="D22" s="4">
        <v>200</v>
      </c>
      <c r="E22" s="4">
        <v>46.44</v>
      </c>
      <c r="F22" s="8">
        <f>B22</f>
        <v>7588.45</v>
      </c>
      <c r="G22" s="4">
        <f t="shared" si="0"/>
        <v>6450.1824999999999</v>
      </c>
      <c r="H22" s="4">
        <f t="shared" si="1"/>
        <v>1138.2674999999999</v>
      </c>
      <c r="I22" s="4"/>
      <c r="J22" s="4"/>
      <c r="K22" s="4"/>
      <c r="L22" s="4"/>
      <c r="M22" s="4"/>
      <c r="N22" s="5">
        <f>C22/20</f>
        <v>10.7</v>
      </c>
      <c r="O22" s="62">
        <f>(H22+M22)/F22</f>
        <v>0.15</v>
      </c>
    </row>
    <row r="23" spans="1:15" x14ac:dyDescent="0.15">
      <c r="A23" s="4" t="s">
        <v>36</v>
      </c>
      <c r="B23">
        <v>233.8</v>
      </c>
      <c r="C23">
        <v>16</v>
      </c>
      <c r="D23">
        <v>16</v>
      </c>
      <c r="E23">
        <v>1.47</v>
      </c>
      <c r="F23" s="8">
        <f>B23</f>
        <v>233.8</v>
      </c>
      <c r="G23" s="4">
        <f t="shared" si="0"/>
        <v>198.73000000000002</v>
      </c>
      <c r="H23" s="4">
        <f t="shared" si="1"/>
        <v>35.07</v>
      </c>
      <c r="I23" s="4"/>
      <c r="J23" s="4"/>
      <c r="K23" s="5"/>
      <c r="L23" s="5"/>
      <c r="M23" s="5"/>
      <c r="N23" s="5">
        <f>(C23)/20</f>
        <v>0.8</v>
      </c>
      <c r="O23" s="62">
        <f>H23/F23</f>
        <v>0.15</v>
      </c>
    </row>
    <row r="24" spans="1:15" x14ac:dyDescent="0.15">
      <c r="A24" s="4" t="s">
        <v>37</v>
      </c>
      <c r="B24" s="5">
        <v>774.7</v>
      </c>
      <c r="C24" s="5">
        <v>49</v>
      </c>
      <c r="D24" s="5">
        <v>49</v>
      </c>
      <c r="E24" s="5">
        <v>4.8899999999999997</v>
      </c>
      <c r="F24" s="5">
        <f>B24</f>
        <v>774.7</v>
      </c>
      <c r="G24" s="4">
        <f t="shared" si="0"/>
        <v>658.495</v>
      </c>
      <c r="H24" s="4">
        <f t="shared" si="1"/>
        <v>116.205</v>
      </c>
      <c r="I24" s="5"/>
      <c r="J24" s="5"/>
      <c r="K24" s="5"/>
      <c r="M24" s="5"/>
      <c r="N24" s="5">
        <f>(C24)/20</f>
        <v>2.4500000000000002</v>
      </c>
      <c r="O24" s="62">
        <f>(H24+M24)/F24</f>
        <v>0.15</v>
      </c>
    </row>
    <row r="25" spans="1:15" x14ac:dyDescent="0.15">
      <c r="A25" s="4" t="s">
        <v>38</v>
      </c>
      <c r="B25">
        <v>684.9</v>
      </c>
      <c r="C25">
        <v>38</v>
      </c>
      <c r="D25">
        <v>37</v>
      </c>
      <c r="E25">
        <v>4.3499999999999996</v>
      </c>
      <c r="F25" s="5">
        <f>B25</f>
        <v>684.9</v>
      </c>
      <c r="G25" s="4">
        <f t="shared" si="0"/>
        <v>582.16499999999996</v>
      </c>
      <c r="H25" s="4">
        <f t="shared" si="1"/>
        <v>102.735</v>
      </c>
      <c r="I25" s="5"/>
      <c r="J25" s="5"/>
      <c r="K25" s="5"/>
      <c r="L25" s="4"/>
      <c r="M25" s="5"/>
      <c r="N25" s="5">
        <f>(C25)/20</f>
        <v>1.9</v>
      </c>
      <c r="O25" s="62">
        <f>(H25+M25)/F25</f>
        <v>0.15</v>
      </c>
    </row>
    <row r="26" spans="1:15" x14ac:dyDescent="0.15">
      <c r="A26" s="4" t="s">
        <v>39</v>
      </c>
      <c r="B26" s="4">
        <v>5086.8999999999996</v>
      </c>
      <c r="C26" s="4">
        <v>245</v>
      </c>
      <c r="D26" s="4">
        <v>233</v>
      </c>
      <c r="E26" s="4">
        <v>34.93</v>
      </c>
      <c r="F26" s="5">
        <f>B26</f>
        <v>5086.8999999999996</v>
      </c>
      <c r="G26" s="4">
        <f t="shared" si="0"/>
        <v>4321.3149999999996</v>
      </c>
      <c r="H26" s="4">
        <f t="shared" si="1"/>
        <v>763.03499999999997</v>
      </c>
      <c r="I26" s="5">
        <v>3</v>
      </c>
      <c r="J26" s="5"/>
      <c r="K26" s="5"/>
      <c r="L26" s="4"/>
      <c r="M26" s="5"/>
      <c r="N26" s="5">
        <f>(C26)/20</f>
        <v>12.25</v>
      </c>
      <c r="O26" s="62">
        <f>(H26+M26)/F26</f>
        <v>0.15</v>
      </c>
    </row>
    <row r="27" spans="1:15" x14ac:dyDescent="0.15">
      <c r="A27" s="9" t="s">
        <v>40</v>
      </c>
      <c r="B27" s="9">
        <v>1867.58</v>
      </c>
      <c r="C27" s="9">
        <v>149</v>
      </c>
      <c r="D27" s="9">
        <v>99</v>
      </c>
      <c r="E27" s="9">
        <v>12.49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2163.62</v>
      </c>
      <c r="C28" s="9">
        <v>165</v>
      </c>
      <c r="D28" s="9">
        <v>132</v>
      </c>
      <c r="E28" s="9">
        <v>14.47</v>
      </c>
      <c r="F28" s="11">
        <f>B28+B27</f>
        <v>4031.2</v>
      </c>
      <c r="G28" s="9">
        <f>(F28-I28)-L28</f>
        <v>3095.58</v>
      </c>
      <c r="H28" s="9">
        <f>F28*0.15</f>
        <v>604.67999999999995</v>
      </c>
      <c r="I28" s="5">
        <v>129.38</v>
      </c>
      <c r="J28" s="5"/>
      <c r="K28" s="5"/>
      <c r="L28" s="28">
        <f>F28*0.2</f>
        <v>806.24</v>
      </c>
      <c r="M28" s="28">
        <f>L28-H28</f>
        <v>201.56000000000006</v>
      </c>
      <c r="N28" s="5">
        <f>(C27+C28)/20</f>
        <v>15.7</v>
      </c>
      <c r="O28" s="62">
        <f>(H28+M28)/F28</f>
        <v>0.2</v>
      </c>
    </row>
    <row r="29" spans="1:15" x14ac:dyDescent="0.15">
      <c r="A29" s="9" t="s">
        <v>42</v>
      </c>
      <c r="B29" s="9">
        <v>219.3</v>
      </c>
      <c r="C29" s="9">
        <v>19</v>
      </c>
      <c r="D29" s="9">
        <v>13</v>
      </c>
      <c r="E29" s="9">
        <v>1.45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327.8</v>
      </c>
      <c r="C30" s="9">
        <v>26</v>
      </c>
      <c r="D30" s="9">
        <v>22</v>
      </c>
      <c r="E30" s="9">
        <v>2.16</v>
      </c>
      <c r="F30" s="11">
        <f>B30+B29</f>
        <v>547.1</v>
      </c>
      <c r="G30" s="9">
        <f>(F30-I30)-L30</f>
        <v>448</v>
      </c>
      <c r="H30" s="9">
        <f t="shared" ref="H30:H53" si="2">F30*0.15</f>
        <v>82.064999999999998</v>
      </c>
      <c r="I30" s="4"/>
      <c r="J30" s="4"/>
      <c r="K30" s="5"/>
      <c r="L30" s="28">
        <v>99.1</v>
      </c>
      <c r="M30" s="28">
        <f t="shared" ref="M30:M42" si="3">L30-H30</f>
        <v>17.034999999999997</v>
      </c>
      <c r="N30" s="5">
        <f>(C29+C30)/20</f>
        <v>2.25</v>
      </c>
      <c r="O30" s="62">
        <f t="shared" ref="O30:O42" si="4">(H30+M30)/F30</f>
        <v>0.18113690367391699</v>
      </c>
    </row>
    <row r="31" spans="1:15" x14ac:dyDescent="0.15">
      <c r="A31" s="9" t="s">
        <v>44</v>
      </c>
      <c r="B31" s="9">
        <v>1577.2</v>
      </c>
      <c r="C31" s="9">
        <v>131</v>
      </c>
      <c r="D31" s="9">
        <v>98</v>
      </c>
      <c r="E31" s="9">
        <v>10.199999999999999</v>
      </c>
      <c r="F31" s="10">
        <f t="shared" ref="F31:F56" si="5">B31</f>
        <v>1577.2</v>
      </c>
      <c r="G31" s="9">
        <f>(F31-I31)-L31</f>
        <v>1136.75</v>
      </c>
      <c r="H31" s="9">
        <f t="shared" si="2"/>
        <v>236.57999999999998</v>
      </c>
      <c r="I31" s="4">
        <v>16.8</v>
      </c>
      <c r="J31" s="4"/>
      <c r="K31" s="5"/>
      <c r="L31" s="28">
        <v>423.65</v>
      </c>
      <c r="M31" s="28">
        <f t="shared" si="3"/>
        <v>187.07</v>
      </c>
      <c r="N31" s="5">
        <f>C31/20</f>
        <v>6.55</v>
      </c>
      <c r="O31" s="62">
        <f t="shared" si="4"/>
        <v>0.26860892721278212</v>
      </c>
    </row>
    <row r="32" spans="1:15" x14ac:dyDescent="0.15">
      <c r="A32" s="9" t="s">
        <v>45</v>
      </c>
      <c r="B32" s="9">
        <v>2705.6</v>
      </c>
      <c r="C32" s="9">
        <v>92</v>
      </c>
      <c r="D32" s="9">
        <v>89</v>
      </c>
      <c r="E32" s="9">
        <v>16.66</v>
      </c>
      <c r="F32" s="11">
        <f t="shared" si="5"/>
        <v>2705.6</v>
      </c>
      <c r="G32" s="9">
        <f>(F32-I32)-L32</f>
        <v>2058.1999999999998</v>
      </c>
      <c r="H32" s="9">
        <f t="shared" si="2"/>
        <v>405.84</v>
      </c>
      <c r="I32" s="4">
        <v>46.8</v>
      </c>
      <c r="J32" s="4"/>
      <c r="K32" s="4"/>
      <c r="L32" s="28">
        <v>600.6</v>
      </c>
      <c r="M32" s="28">
        <f t="shared" si="3"/>
        <v>194.76000000000005</v>
      </c>
      <c r="N32" s="5">
        <f>D32/20</f>
        <v>4.45</v>
      </c>
      <c r="O32" s="62">
        <f t="shared" si="4"/>
        <v>0.22198403311649914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6069.88</v>
      </c>
      <c r="C34" s="9">
        <v>235</v>
      </c>
      <c r="D34" s="9">
        <v>212</v>
      </c>
      <c r="E34" s="9">
        <v>39.08</v>
      </c>
      <c r="F34" s="11">
        <f t="shared" si="5"/>
        <v>6069.88</v>
      </c>
      <c r="G34" s="9">
        <f>(F34-I34)-L34</f>
        <v>4925</v>
      </c>
      <c r="H34" s="9">
        <f t="shared" si="2"/>
        <v>910.48199999999997</v>
      </c>
      <c r="I34">
        <v>16.899999999999999</v>
      </c>
      <c r="J34" s="4"/>
      <c r="K34" s="4"/>
      <c r="L34" s="29">
        <v>1127.98</v>
      </c>
      <c r="M34" s="28">
        <f t="shared" si="3"/>
        <v>217.49800000000005</v>
      </c>
      <c r="N34" s="5">
        <f>(D34)/20</f>
        <v>10.6</v>
      </c>
      <c r="O34" s="62">
        <f t="shared" si="4"/>
        <v>0.18583233935432003</v>
      </c>
    </row>
    <row r="35" spans="1:15" x14ac:dyDescent="0.15">
      <c r="A35" s="9" t="s">
        <v>48</v>
      </c>
      <c r="B35" s="9">
        <v>432</v>
      </c>
      <c r="C35" s="9">
        <v>25</v>
      </c>
      <c r="D35" s="9">
        <v>23</v>
      </c>
      <c r="E35" s="9">
        <v>2.79</v>
      </c>
      <c r="F35" s="10">
        <f t="shared" si="5"/>
        <v>432</v>
      </c>
      <c r="G35" s="9">
        <f>F35-L35-I35</f>
        <v>341.5</v>
      </c>
      <c r="H35" s="9">
        <f t="shared" si="2"/>
        <v>64.8</v>
      </c>
      <c r="J35" s="4"/>
      <c r="K35" s="4"/>
      <c r="L35" s="28">
        <v>90.5</v>
      </c>
      <c r="M35" s="28">
        <f t="shared" si="3"/>
        <v>25.700000000000003</v>
      </c>
      <c r="N35" s="5">
        <f>C35/20</f>
        <v>1.25</v>
      </c>
      <c r="O35" s="62">
        <f t="shared" si="4"/>
        <v>0.20949074074074073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2167.46</v>
      </c>
      <c r="C37" s="10">
        <v>145</v>
      </c>
      <c r="D37" s="10">
        <v>137</v>
      </c>
      <c r="E37" s="10">
        <v>13.41</v>
      </c>
      <c r="F37" s="10">
        <f t="shared" si="5"/>
        <v>2167.46</v>
      </c>
      <c r="G37" s="9">
        <f>(F37-I37)-L37</f>
        <v>1612.4399999999998</v>
      </c>
      <c r="H37" s="9">
        <f t="shared" si="2"/>
        <v>325.11899999999997</v>
      </c>
      <c r="I37" s="5">
        <v>43.36</v>
      </c>
      <c r="J37" s="5"/>
      <c r="K37" s="4"/>
      <c r="L37" s="29">
        <v>511.66</v>
      </c>
      <c r="M37" s="28">
        <f t="shared" si="3"/>
        <v>186.54100000000005</v>
      </c>
      <c r="N37" s="5">
        <f t="shared" si="6"/>
        <v>7.25</v>
      </c>
      <c r="O37" s="62">
        <f t="shared" si="4"/>
        <v>0.23606433336716712</v>
      </c>
    </row>
    <row r="38" spans="1:15" x14ac:dyDescent="0.15">
      <c r="A38" s="9" t="s">
        <v>51</v>
      </c>
      <c r="B38" s="10">
        <v>2188</v>
      </c>
      <c r="C38" s="10">
        <v>121</v>
      </c>
      <c r="D38" s="10">
        <v>101</v>
      </c>
      <c r="E38" s="10">
        <v>14.29</v>
      </c>
      <c r="F38" s="10">
        <f t="shared" si="5"/>
        <v>2188</v>
      </c>
      <c r="G38" s="9">
        <f>(F38*0.8)-I38</f>
        <v>1717.4</v>
      </c>
      <c r="H38" s="9">
        <f t="shared" si="2"/>
        <v>328.2</v>
      </c>
      <c r="I38" s="5">
        <v>33</v>
      </c>
      <c r="J38" s="5"/>
      <c r="K38" s="4"/>
      <c r="L38" s="28">
        <f>F38*0.2</f>
        <v>437.6</v>
      </c>
      <c r="M38" s="28">
        <f t="shared" si="3"/>
        <v>109.40000000000003</v>
      </c>
      <c r="N38" s="5">
        <f t="shared" si="6"/>
        <v>6.05</v>
      </c>
      <c r="O38" s="62">
        <f t="shared" si="4"/>
        <v>0.2</v>
      </c>
    </row>
    <row r="39" spans="1:15" x14ac:dyDescent="0.15">
      <c r="A39" s="9" t="s">
        <v>52</v>
      </c>
      <c r="B39" s="10">
        <v>1956.4</v>
      </c>
      <c r="C39" s="10">
        <v>96</v>
      </c>
      <c r="D39" s="10">
        <v>91</v>
      </c>
      <c r="E39" s="10">
        <v>12.29</v>
      </c>
      <c r="F39" s="10">
        <f t="shared" si="5"/>
        <v>1956.4</v>
      </c>
      <c r="G39" s="9">
        <f>(F39-I39)-L39</f>
        <v>1545</v>
      </c>
      <c r="H39" s="9">
        <f t="shared" si="2"/>
        <v>293.45999999999998</v>
      </c>
      <c r="I39" s="5"/>
      <c r="J39" s="5"/>
      <c r="K39" s="4"/>
      <c r="L39" s="29">
        <v>411.4</v>
      </c>
      <c r="M39" s="28">
        <f t="shared" si="3"/>
        <v>117.94</v>
      </c>
      <c r="N39" s="5">
        <f t="shared" si="6"/>
        <v>4.8</v>
      </c>
      <c r="O39" s="62">
        <f t="shared" si="4"/>
        <v>0.2102841954610509</v>
      </c>
    </row>
    <row r="40" spans="1:15" x14ac:dyDescent="0.15">
      <c r="A40" s="9" t="s">
        <v>53</v>
      </c>
      <c r="B40" s="9">
        <v>1070.3</v>
      </c>
      <c r="C40" s="9">
        <v>42</v>
      </c>
      <c r="D40" s="9">
        <v>36</v>
      </c>
      <c r="E40" s="9">
        <v>6.67</v>
      </c>
      <c r="F40" s="10">
        <f t="shared" si="5"/>
        <v>1070.3</v>
      </c>
      <c r="G40" s="9">
        <f>(F40-I40)-L40</f>
        <v>833.76369999999997</v>
      </c>
      <c r="H40" s="9">
        <f t="shared" si="2"/>
        <v>160.54499999999999</v>
      </c>
      <c r="I40" s="5"/>
      <c r="J40" s="5"/>
      <c r="K40" s="5"/>
      <c r="L40" s="29">
        <f>F40*0.221</f>
        <v>236.53629999999998</v>
      </c>
      <c r="M40" s="28">
        <f t="shared" si="3"/>
        <v>75.991299999999995</v>
      </c>
      <c r="N40" s="5">
        <f t="shared" si="6"/>
        <v>2.1</v>
      </c>
      <c r="O40" s="62">
        <f t="shared" si="4"/>
        <v>0.221</v>
      </c>
    </row>
    <row r="41" spans="1:15" x14ac:dyDescent="0.15">
      <c r="A41" s="9" t="s">
        <v>54</v>
      </c>
      <c r="B41" s="9">
        <v>921.9</v>
      </c>
      <c r="C41" s="9">
        <v>53</v>
      </c>
      <c r="D41" s="9">
        <v>53</v>
      </c>
      <c r="E41" s="9">
        <v>5.89</v>
      </c>
      <c r="F41" s="10">
        <f t="shared" si="5"/>
        <v>921.9</v>
      </c>
      <c r="G41" s="9">
        <f>(F41-I41)-L41</f>
        <v>716.5</v>
      </c>
      <c r="H41" s="9">
        <f t="shared" si="2"/>
        <v>138.285</v>
      </c>
      <c r="I41">
        <v>5</v>
      </c>
      <c r="J41" s="4"/>
      <c r="K41" s="4"/>
      <c r="L41" s="29">
        <v>200.4</v>
      </c>
      <c r="M41" s="28">
        <f t="shared" si="3"/>
        <v>62.115000000000009</v>
      </c>
      <c r="N41" s="5">
        <f t="shared" si="6"/>
        <v>2.65</v>
      </c>
      <c r="O41" s="62">
        <f t="shared" si="4"/>
        <v>0.21737715587373904</v>
      </c>
    </row>
    <row r="42" spans="1:15" x14ac:dyDescent="0.15">
      <c r="A42" s="9" t="s">
        <v>55</v>
      </c>
      <c r="B42" s="9">
        <v>626.5</v>
      </c>
      <c r="C42" s="9">
        <v>35</v>
      </c>
      <c r="D42" s="9">
        <v>34</v>
      </c>
      <c r="E42" s="9">
        <v>3.87</v>
      </c>
      <c r="F42" s="10">
        <f t="shared" si="5"/>
        <v>626.5</v>
      </c>
      <c r="G42" s="9">
        <f>(F42-I42)-L42</f>
        <v>453.79999999999995</v>
      </c>
      <c r="H42" s="9">
        <f t="shared" si="2"/>
        <v>93.974999999999994</v>
      </c>
      <c r="I42" s="4">
        <v>20.2</v>
      </c>
      <c r="J42" s="4"/>
      <c r="K42" s="4"/>
      <c r="L42" s="29">
        <v>152.5</v>
      </c>
      <c r="M42" s="28">
        <f t="shared" si="3"/>
        <v>58.525000000000006</v>
      </c>
      <c r="N42" s="5">
        <f t="shared" si="6"/>
        <v>1.75</v>
      </c>
      <c r="O42" s="62">
        <f t="shared" si="4"/>
        <v>0.24341580207501995</v>
      </c>
    </row>
    <row r="43" spans="1:15" x14ac:dyDescent="0.15">
      <c r="A43" s="12" t="s">
        <v>58</v>
      </c>
      <c r="B43" s="13">
        <v>1201.8</v>
      </c>
      <c r="C43" s="12">
        <v>83</v>
      </c>
      <c r="D43" s="14">
        <v>69</v>
      </c>
      <c r="E43" s="15">
        <v>7.97</v>
      </c>
      <c r="F43" s="16">
        <f t="shared" si="5"/>
        <v>1201.8</v>
      </c>
      <c r="G43" s="13">
        <f>(F43-I43)*0.85</f>
        <v>1007.9724999999999</v>
      </c>
      <c r="H43" s="12">
        <f t="shared" si="2"/>
        <v>180.26999999999998</v>
      </c>
      <c r="I43" s="16">
        <v>15.95</v>
      </c>
      <c r="J43" s="13"/>
      <c r="K43" s="30"/>
      <c r="L43" s="31"/>
      <c r="M43" s="31"/>
      <c r="N43" s="31">
        <f>C43/20</f>
        <v>4.1500000000000004</v>
      </c>
      <c r="O43" s="65">
        <f>H43/F43</f>
        <v>0.15</v>
      </c>
    </row>
    <row r="44" spans="1:15" x14ac:dyDescent="0.15">
      <c r="A44" s="17" t="s">
        <v>59</v>
      </c>
      <c r="B44" s="18">
        <v>2263</v>
      </c>
      <c r="C44" s="18">
        <v>114</v>
      </c>
      <c r="D44" s="18">
        <v>112</v>
      </c>
      <c r="E44" s="18">
        <v>15</v>
      </c>
      <c r="F44" s="19">
        <f t="shared" si="5"/>
        <v>2263</v>
      </c>
      <c r="G44" s="18">
        <f>(F44-I44)-L44</f>
        <v>1713.49</v>
      </c>
      <c r="H44" s="18">
        <f t="shared" si="2"/>
        <v>339.45</v>
      </c>
      <c r="I44" s="32"/>
      <c r="J44" s="32"/>
      <c r="K44" s="32"/>
      <c r="L44" s="33">
        <v>549.51</v>
      </c>
      <c r="M44" s="34">
        <f>L44-H44</f>
        <v>210.06</v>
      </c>
      <c r="N44" s="35">
        <f>(C44)/20</f>
        <v>5.7</v>
      </c>
      <c r="O44" s="62">
        <f>(H44+M44)/F44</f>
        <v>0.24282368537339813</v>
      </c>
    </row>
    <row r="45" spans="1:15" x14ac:dyDescent="0.15">
      <c r="A45" s="9" t="s">
        <v>60</v>
      </c>
      <c r="B45" s="9">
        <v>826.8</v>
      </c>
      <c r="C45" s="9">
        <v>56</v>
      </c>
      <c r="D45" s="9">
        <v>55</v>
      </c>
      <c r="E45" s="9">
        <v>5.26</v>
      </c>
      <c r="F45" s="10">
        <f t="shared" si="5"/>
        <v>826.8</v>
      </c>
      <c r="G45" s="18">
        <f>(F45-I45)-L45</f>
        <v>606.9</v>
      </c>
      <c r="H45" s="18">
        <f t="shared" si="2"/>
        <v>124.01999999999998</v>
      </c>
      <c r="I45" s="32">
        <v>5</v>
      </c>
      <c r="J45" s="32"/>
      <c r="K45" s="32"/>
      <c r="L45" s="33">
        <v>214.9</v>
      </c>
      <c r="M45" s="34">
        <f>L45-H45</f>
        <v>90.880000000000024</v>
      </c>
      <c r="N45" s="35">
        <f>(C45)/20</f>
        <v>2.8</v>
      </c>
      <c r="O45" s="62">
        <f>(H45+M45)/F45</f>
        <v>0.25991775520077409</v>
      </c>
    </row>
    <row r="46" spans="1:15" x14ac:dyDescent="0.15">
      <c r="A46" s="9" t="s">
        <v>61</v>
      </c>
      <c r="B46" s="9">
        <v>2613.94</v>
      </c>
      <c r="C46" s="9">
        <v>126</v>
      </c>
      <c r="D46" s="9">
        <v>124</v>
      </c>
      <c r="E46" s="9">
        <v>16.440000000000001</v>
      </c>
      <c r="F46" s="10">
        <f t="shared" si="5"/>
        <v>2613.94</v>
      </c>
      <c r="G46" s="9">
        <f>(F46-I46)-L46</f>
        <v>1999</v>
      </c>
      <c r="H46" s="9">
        <f t="shared" si="2"/>
        <v>392.09100000000001</v>
      </c>
      <c r="I46" s="4"/>
      <c r="J46" s="4"/>
      <c r="K46" s="4"/>
      <c r="L46" s="29">
        <v>614.94000000000005</v>
      </c>
      <c r="M46" s="28">
        <f>L46-H46</f>
        <v>222.84900000000005</v>
      </c>
      <c r="N46" s="36">
        <f>(C46)/20</f>
        <v>6.3</v>
      </c>
      <c r="O46" s="62">
        <f>(H46+M46)/F46</f>
        <v>0.23525406091953144</v>
      </c>
    </row>
    <row r="47" spans="1:15" x14ac:dyDescent="0.15">
      <c r="A47" s="9" t="s">
        <v>62</v>
      </c>
      <c r="B47" s="9">
        <v>680</v>
      </c>
      <c r="C47" s="9">
        <v>33</v>
      </c>
      <c r="D47" s="9">
        <v>33</v>
      </c>
      <c r="E47" s="9">
        <v>4.3</v>
      </c>
      <c r="F47" s="10">
        <f t="shared" si="5"/>
        <v>680</v>
      </c>
      <c r="G47" s="9">
        <f>(F47-I47)-L47</f>
        <v>548</v>
      </c>
      <c r="H47" s="9">
        <f t="shared" si="2"/>
        <v>102</v>
      </c>
      <c r="J47" s="4"/>
      <c r="K47" s="4"/>
      <c r="L47" s="29">
        <v>132</v>
      </c>
      <c r="M47" s="28">
        <f>L47-H47</f>
        <v>30</v>
      </c>
      <c r="N47" s="36">
        <f>(C47)/20</f>
        <v>1.65</v>
      </c>
      <c r="O47" s="62">
        <f>(H47+M47)/F47</f>
        <v>0.19411764705882353</v>
      </c>
    </row>
    <row r="48" spans="1:15" x14ac:dyDescent="0.2">
      <c r="A48" s="20" t="s">
        <v>98</v>
      </c>
      <c r="B48" s="9">
        <v>1838.7</v>
      </c>
      <c r="C48" s="9">
        <v>71</v>
      </c>
      <c r="D48" s="9">
        <v>59</v>
      </c>
      <c r="E48" s="9">
        <v>11.35</v>
      </c>
      <c r="F48" s="11">
        <f t="shared" si="5"/>
        <v>1838.7</v>
      </c>
      <c r="G48" s="9">
        <f>(F48-I48)*0.85</f>
        <v>1562.895</v>
      </c>
      <c r="H48" s="9">
        <f t="shared" si="2"/>
        <v>275.80500000000001</v>
      </c>
      <c r="I48" s="4"/>
      <c r="J48" s="4"/>
      <c r="K48" s="5"/>
      <c r="L48" s="5"/>
      <c r="M48" s="5"/>
      <c r="N48" s="5">
        <f>C48/20</f>
        <v>3.55</v>
      </c>
      <c r="O48" s="62">
        <f>H48/F48</f>
        <v>0.15</v>
      </c>
    </row>
    <row r="49" spans="1:15" x14ac:dyDescent="0.2">
      <c r="A49" s="20" t="s">
        <v>99</v>
      </c>
      <c r="B49" s="9">
        <v>851.2</v>
      </c>
      <c r="C49" s="9">
        <v>36</v>
      </c>
      <c r="D49" s="9">
        <v>32</v>
      </c>
      <c r="E49" s="9">
        <v>5.36</v>
      </c>
      <c r="F49" s="11">
        <f t="shared" si="5"/>
        <v>851.2</v>
      </c>
      <c r="G49" s="9">
        <f>(F49-I49)*0.85</f>
        <v>723.52</v>
      </c>
      <c r="H49" s="9">
        <f t="shared" si="2"/>
        <v>127.68</v>
      </c>
      <c r="I49" s="4"/>
      <c r="J49" s="4"/>
      <c r="K49" s="5"/>
      <c r="L49" s="5"/>
      <c r="M49" s="5"/>
      <c r="N49" s="5">
        <f>(C48+C49)/20</f>
        <v>5.35</v>
      </c>
      <c r="O49" s="62">
        <f>H49/F49</f>
        <v>0.15</v>
      </c>
    </row>
    <row r="50" spans="1:15" x14ac:dyDescent="0.2">
      <c r="A50" s="20" t="s">
        <v>100</v>
      </c>
      <c r="B50" s="9">
        <v>1411.36</v>
      </c>
      <c r="C50" s="9">
        <v>79</v>
      </c>
      <c r="D50" s="9">
        <v>78</v>
      </c>
      <c r="E50" s="9">
        <v>8.9600000000000009</v>
      </c>
      <c r="F50" s="11">
        <f t="shared" si="5"/>
        <v>1411.36</v>
      </c>
      <c r="G50" s="9">
        <f>(F50-I50)-L50</f>
        <v>1054.1999999999998</v>
      </c>
      <c r="H50" s="9">
        <f t="shared" si="2"/>
        <v>211.70399999999998</v>
      </c>
      <c r="I50" s="4">
        <v>17.8</v>
      </c>
      <c r="J50" s="4"/>
      <c r="K50" s="5"/>
      <c r="L50" s="29">
        <v>339.36</v>
      </c>
      <c r="M50" s="28">
        <f>L50-H50</f>
        <v>127.65600000000003</v>
      </c>
      <c r="N50" s="5">
        <f>(C49+C50)/20</f>
        <v>5.75</v>
      </c>
      <c r="O50" s="62">
        <f>(H50+M50)/F50</f>
        <v>0.240448928692892</v>
      </c>
    </row>
    <row r="51" spans="1:15" x14ac:dyDescent="0.15">
      <c r="A51" s="21" t="s">
        <v>103</v>
      </c>
      <c r="B51" s="21">
        <v>1452.5</v>
      </c>
      <c r="C51" s="21">
        <v>57</v>
      </c>
      <c r="D51" s="21">
        <v>57</v>
      </c>
      <c r="E51" s="21">
        <v>9</v>
      </c>
      <c r="F51" s="11">
        <f t="shared" si="5"/>
        <v>1452.5</v>
      </c>
      <c r="G51" s="9">
        <f>(F51-I51)-L51</f>
        <v>1097.2</v>
      </c>
      <c r="H51" s="9">
        <f t="shared" si="2"/>
        <v>217.875</v>
      </c>
      <c r="I51" s="22">
        <v>24.8</v>
      </c>
      <c r="J51" s="22"/>
      <c r="K51" s="22"/>
      <c r="L51" s="29">
        <v>330.5</v>
      </c>
      <c r="M51" s="28">
        <f>L51-H51</f>
        <v>112.625</v>
      </c>
      <c r="N51" s="5">
        <f>(C50+C51)/20</f>
        <v>6.8</v>
      </c>
      <c r="O51" s="62">
        <f>(H51+M51)/F51</f>
        <v>0.22753872633390707</v>
      </c>
    </row>
    <row r="52" spans="1:15" x14ac:dyDescent="0.15">
      <c r="A52" s="25" t="s">
        <v>97</v>
      </c>
      <c r="B52">
        <v>347.4</v>
      </c>
      <c r="C52">
        <v>18</v>
      </c>
      <c r="D52">
        <v>18</v>
      </c>
      <c r="E52">
        <v>2.2000000000000002</v>
      </c>
      <c r="F52" s="8">
        <f t="shared" si="5"/>
        <v>347.4</v>
      </c>
      <c r="G52" s="4">
        <f>(F52-I52)*0.85</f>
        <v>295.28999999999996</v>
      </c>
      <c r="H52" s="4">
        <f t="shared" si="2"/>
        <v>52.109999999999992</v>
      </c>
      <c r="I52" s="4"/>
      <c r="J52" s="4"/>
      <c r="K52" s="5"/>
      <c r="L52" s="5"/>
      <c r="M52" s="5"/>
      <c r="N52" s="5">
        <f>(C52)/20</f>
        <v>0.9</v>
      </c>
      <c r="O52" s="62">
        <f>H52/F52</f>
        <v>0.15</v>
      </c>
    </row>
    <row r="53" spans="1:15" x14ac:dyDescent="0.15">
      <c r="A53" s="21" t="s">
        <v>107</v>
      </c>
      <c r="B53" s="21">
        <v>1476.7</v>
      </c>
      <c r="C53" s="21">
        <v>65</v>
      </c>
      <c r="D53" s="21">
        <v>62</v>
      </c>
      <c r="E53" s="21">
        <v>9.2899999999999991</v>
      </c>
      <c r="F53" s="11">
        <f t="shared" si="5"/>
        <v>1476.7</v>
      </c>
      <c r="G53" s="9">
        <f>(F53-I53)-L53</f>
        <v>1205</v>
      </c>
      <c r="H53" s="9">
        <f t="shared" si="2"/>
        <v>221.505</v>
      </c>
      <c r="I53" s="22"/>
      <c r="J53" s="22"/>
      <c r="K53" s="22"/>
      <c r="L53" s="29">
        <v>271.7</v>
      </c>
      <c r="M53" s="28">
        <f>L53-H53</f>
        <v>50.194999999999993</v>
      </c>
      <c r="N53" s="5">
        <f>C53/20</f>
        <v>3.25</v>
      </c>
      <c r="O53" s="62">
        <f>(H53+M53)/F53</f>
        <v>0.18399133202410781</v>
      </c>
    </row>
    <row r="54" spans="1:15" x14ac:dyDescent="0.15">
      <c r="A54" t="s">
        <v>109</v>
      </c>
      <c r="B54">
        <v>3576</v>
      </c>
      <c r="C54">
        <v>139</v>
      </c>
      <c r="D54">
        <v>124</v>
      </c>
      <c r="E54">
        <v>22.35</v>
      </c>
      <c r="F54">
        <f t="shared" si="5"/>
        <v>3576</v>
      </c>
      <c r="G54">
        <f>(F54-I54)*0.8</f>
        <v>2860.8</v>
      </c>
      <c r="H54">
        <f>F54*0.2</f>
        <v>715.2</v>
      </c>
      <c r="N54">
        <f>C54/20</f>
        <v>6.95</v>
      </c>
      <c r="O54" s="60">
        <f>H54/F54</f>
        <v>0.2</v>
      </c>
    </row>
    <row r="55" spans="1:15" x14ac:dyDescent="0.15">
      <c r="A55" s="59" t="s">
        <v>110</v>
      </c>
      <c r="B55" s="59">
        <v>913.7</v>
      </c>
      <c r="C55" s="59">
        <v>35</v>
      </c>
      <c r="D55" s="59">
        <v>35</v>
      </c>
      <c r="E55" s="59">
        <v>5.78</v>
      </c>
      <c r="F55" s="59">
        <f t="shared" si="5"/>
        <v>913.7</v>
      </c>
      <c r="G55" s="59">
        <f>(F55-I55)-L55</f>
        <v>693</v>
      </c>
      <c r="H55" s="59">
        <f>F55*0.15</f>
        <v>137.05500000000001</v>
      </c>
      <c r="L55">
        <v>220.7</v>
      </c>
      <c r="M55">
        <f>L55-H55</f>
        <v>83.644999999999982</v>
      </c>
      <c r="N55">
        <f>C55/20</f>
        <v>1.75</v>
      </c>
      <c r="O55" s="60">
        <f>(H55+M55)/F55</f>
        <v>0.24154536499945276</v>
      </c>
    </row>
    <row r="56" spans="1:15" x14ac:dyDescent="0.15">
      <c r="A56" s="61" t="s">
        <v>111</v>
      </c>
      <c r="B56" s="59">
        <v>1754.58</v>
      </c>
      <c r="C56" s="59">
        <v>85</v>
      </c>
      <c r="D56" s="59">
        <v>85</v>
      </c>
      <c r="E56" s="59">
        <v>11.19</v>
      </c>
      <c r="F56" s="59">
        <f t="shared" si="5"/>
        <v>1754.58</v>
      </c>
      <c r="G56" s="59">
        <f>(F56-I56)-L56</f>
        <v>1200</v>
      </c>
      <c r="H56" s="59">
        <f>F56*0.15</f>
        <v>263.18699999999995</v>
      </c>
      <c r="L56">
        <v>554.58000000000004</v>
      </c>
      <c r="M56">
        <f>L56-H56</f>
        <v>291.39300000000009</v>
      </c>
      <c r="N56">
        <f>C56/20</f>
        <v>4.25</v>
      </c>
      <c r="O56" s="60">
        <f>(H56+M56)/F56</f>
        <v>0.31607564203399108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887.8</v>
      </c>
      <c r="C59" s="4">
        <v>47</v>
      </c>
      <c r="D59" s="4">
        <v>40</v>
      </c>
      <c r="E59" s="4">
        <v>5.67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1458.3</v>
      </c>
      <c r="C60" s="4">
        <v>74</v>
      </c>
      <c r="D60" s="4">
        <v>66</v>
      </c>
      <c r="E60" s="4">
        <v>9.2799999999999994</v>
      </c>
      <c r="F60" s="8">
        <f>B60+B59</f>
        <v>2346.1</v>
      </c>
      <c r="G60" s="4">
        <f>(F60-I60)*0.85</f>
        <v>1968.6849999999999</v>
      </c>
      <c r="H60" s="4">
        <f>F60*0.15</f>
        <v>351.91499999999996</v>
      </c>
      <c r="I60" s="5">
        <v>30</v>
      </c>
      <c r="J60" s="5"/>
      <c r="K60" s="5"/>
      <c r="L60" s="5"/>
      <c r="M60" s="5"/>
      <c r="N60" s="5">
        <f>(C59+C60)/20</f>
        <v>6.05</v>
      </c>
      <c r="O60" s="62">
        <f>H60/F60</f>
        <v>0.15</v>
      </c>
    </row>
    <row r="61" spans="1:15" x14ac:dyDescent="0.15">
      <c r="A61" s="58" t="s">
        <v>66</v>
      </c>
      <c r="B61" s="58">
        <v>2929.8</v>
      </c>
      <c r="C61" s="58">
        <v>159</v>
      </c>
      <c r="D61" s="58">
        <v>151</v>
      </c>
      <c r="E61" s="58">
        <v>18.48</v>
      </c>
      <c r="F61" s="21">
        <f>B61</f>
        <v>2929.8</v>
      </c>
      <c r="G61" s="58">
        <f>(F61-I61)*0.825</f>
        <v>2387.5499999999997</v>
      </c>
      <c r="H61" s="58">
        <f>F61*0.175</f>
        <v>512.71500000000003</v>
      </c>
      <c r="I61" s="25">
        <v>35.799999999999997</v>
      </c>
      <c r="J61" s="25"/>
      <c r="K61" s="25"/>
      <c r="L61" s="15"/>
      <c r="M61" s="25"/>
      <c r="N61" s="25">
        <f>(C61)/20</f>
        <v>7.95</v>
      </c>
      <c r="O61" s="67">
        <f>(H61+M61)/F61</f>
        <v>0.17499999999999999</v>
      </c>
    </row>
    <row r="62" spans="1:15" x14ac:dyDescent="0.15">
      <c r="A62" s="9" t="s">
        <v>108</v>
      </c>
      <c r="B62" s="9">
        <v>589.5</v>
      </c>
      <c r="C62" s="9">
        <v>41</v>
      </c>
      <c r="D62" s="9">
        <v>40</v>
      </c>
      <c r="E62" s="9">
        <v>3.76</v>
      </c>
      <c r="F62" s="11">
        <f>B62</f>
        <v>589.5</v>
      </c>
      <c r="G62" s="9">
        <f>(F62-I62)-L62</f>
        <v>410</v>
      </c>
      <c r="H62" s="9">
        <f>F62*0.15</f>
        <v>88.424999999999997</v>
      </c>
      <c r="I62" s="5">
        <v>39</v>
      </c>
      <c r="J62" s="5"/>
      <c r="K62" s="5"/>
      <c r="L62" s="28">
        <v>140.5</v>
      </c>
      <c r="M62" s="28">
        <f>L62-H62</f>
        <v>52.075000000000003</v>
      </c>
      <c r="N62" s="5">
        <f>(C62)/20</f>
        <v>2.0499999999999998</v>
      </c>
      <c r="O62" s="62">
        <f>(H62+M62)/F62</f>
        <v>0.2383375742154368</v>
      </c>
    </row>
    <row r="63" spans="1:15" x14ac:dyDescent="0.15">
      <c r="A63" s="9" t="s">
        <v>67</v>
      </c>
      <c r="B63" s="9">
        <v>369</v>
      </c>
      <c r="C63" s="9">
        <v>31</v>
      </c>
      <c r="D63" s="9">
        <v>29</v>
      </c>
      <c r="E63" s="9">
        <v>2.5499999999999998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252</v>
      </c>
      <c r="C64" s="9">
        <v>22</v>
      </c>
      <c r="D64" s="9">
        <v>22</v>
      </c>
      <c r="E64" s="9">
        <v>1.75</v>
      </c>
      <c r="F64" s="11">
        <f>B64+B63</f>
        <v>621</v>
      </c>
      <c r="G64" s="9">
        <f>F64-L64-I64</f>
        <v>455.67499999999995</v>
      </c>
      <c r="H64" s="9">
        <f>F64*0.15</f>
        <v>93.149999999999991</v>
      </c>
      <c r="I64" s="5">
        <v>25.6</v>
      </c>
      <c r="J64" s="5"/>
      <c r="K64" s="5"/>
      <c r="L64" s="28">
        <f>F64*0.225</f>
        <v>139.72499999999999</v>
      </c>
      <c r="M64" s="28">
        <f>L64-H64</f>
        <v>46.575000000000003</v>
      </c>
      <c r="N64" s="5">
        <f>(C63+C64)/20</f>
        <v>2.65</v>
      </c>
      <c r="O64" s="62">
        <f>(H64+M64)/F64</f>
        <v>0.22499999999999998</v>
      </c>
    </row>
    <row r="65" spans="1:15" x14ac:dyDescent="0.15">
      <c r="A65" s="9" t="s">
        <v>69</v>
      </c>
      <c r="B65" s="9">
        <v>1854</v>
      </c>
      <c r="C65" s="9">
        <v>123</v>
      </c>
      <c r="D65" s="9">
        <v>112</v>
      </c>
      <c r="E65" s="9">
        <v>11.77</v>
      </c>
      <c r="F65" s="11">
        <f>B65</f>
        <v>1854</v>
      </c>
      <c r="G65" s="9">
        <f>(F65-L65)</f>
        <v>1483.2</v>
      </c>
      <c r="H65" s="9">
        <f>F65*0.15</f>
        <v>278.09999999999997</v>
      </c>
      <c r="I65" s="5">
        <v>32</v>
      </c>
      <c r="J65" s="5"/>
      <c r="K65" s="5"/>
      <c r="L65" s="28">
        <f>F65*0.2</f>
        <v>370.8</v>
      </c>
      <c r="M65" s="28">
        <f>L65-H65</f>
        <v>92.700000000000045</v>
      </c>
      <c r="N65" s="5">
        <f>(C65)/20</f>
        <v>6.15</v>
      </c>
      <c r="O65" s="62">
        <f>(H65+M65)/F65</f>
        <v>0.2</v>
      </c>
    </row>
    <row r="66" spans="1:15" x14ac:dyDescent="0.15">
      <c r="A66" s="9" t="s">
        <v>70</v>
      </c>
      <c r="B66" s="9">
        <v>167</v>
      </c>
      <c r="C66" s="9">
        <v>8</v>
      </c>
      <c r="D66" s="9">
        <v>8</v>
      </c>
      <c r="E66" s="9">
        <v>1.05</v>
      </c>
      <c r="F66" s="11">
        <f>B66</f>
        <v>167</v>
      </c>
      <c r="G66" s="9">
        <f>(F66-I66)-L66</f>
        <v>133.9</v>
      </c>
      <c r="H66" s="9">
        <f>F66*0.15</f>
        <v>25.05</v>
      </c>
      <c r="I66" s="5"/>
      <c r="J66" s="5"/>
      <c r="K66" s="5"/>
      <c r="L66" s="28">
        <v>33.1</v>
      </c>
      <c r="M66" s="28">
        <f>L66-H66</f>
        <v>8.0500000000000007</v>
      </c>
      <c r="N66" s="5">
        <f>(C66)/20</f>
        <v>0.4</v>
      </c>
      <c r="O66" s="62">
        <f>(H66+M66)/F66</f>
        <v>0.19820359281437128</v>
      </c>
    </row>
    <row r="67" spans="1:15" x14ac:dyDescent="0.15">
      <c r="A67" s="9" t="s">
        <v>106</v>
      </c>
      <c r="B67" s="59">
        <v>105</v>
      </c>
      <c r="C67" s="59">
        <v>6</v>
      </c>
      <c r="D67" s="59">
        <v>6</v>
      </c>
      <c r="E67" s="59">
        <v>0.66</v>
      </c>
      <c r="F67" s="11">
        <f>B67</f>
        <v>105</v>
      </c>
      <c r="G67" s="9">
        <f>(F67-I67)*0.85</f>
        <v>89.25</v>
      </c>
      <c r="H67" s="9">
        <f>F67*0.15</f>
        <v>15.75</v>
      </c>
      <c r="I67" s="5"/>
      <c r="J67" s="5"/>
      <c r="K67" s="5"/>
      <c r="L67" s="5"/>
      <c r="M67" s="5"/>
      <c r="N67" s="5">
        <f>(C67)/20</f>
        <v>0.3</v>
      </c>
      <c r="O67" s="62">
        <f>H67/F67</f>
        <v>0.15</v>
      </c>
    </row>
    <row r="68" spans="1:15" x14ac:dyDescent="0.15">
      <c r="A68" s="4" t="s">
        <v>102</v>
      </c>
      <c r="B68">
        <v>1347</v>
      </c>
      <c r="C68">
        <v>116</v>
      </c>
      <c r="D68">
        <v>86</v>
      </c>
      <c r="E68">
        <v>9.11</v>
      </c>
      <c r="F68" s="8">
        <f>B68</f>
        <v>1347</v>
      </c>
      <c r="G68" s="4">
        <f>(F68-I68)*0.85</f>
        <v>1144.95</v>
      </c>
      <c r="H68" s="4">
        <f>F68*0.15</f>
        <v>202.04999999999998</v>
      </c>
      <c r="I68" s="5"/>
      <c r="J68" s="5"/>
      <c r="K68" s="5"/>
      <c r="L68" s="5"/>
      <c r="M68" s="5"/>
      <c r="N68" s="5">
        <f>(C68)/20</f>
        <v>5.8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97510.310000000012</v>
      </c>
      <c r="C70" s="26">
        <f>SUM(C2:C68)</f>
        <v>4739.5</v>
      </c>
      <c r="D70" s="26">
        <f>SUM(D2:D68)</f>
        <v>4209</v>
      </c>
      <c r="E70" s="5"/>
      <c r="F70" s="5"/>
      <c r="G70" s="26">
        <f>SUM(G6:G68)</f>
        <v>67481.992700000003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4739.5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26552.831500000004</v>
      </c>
      <c r="E77" s="4"/>
      <c r="F77" s="5" t="s">
        <v>80</v>
      </c>
      <c r="G77" s="5">
        <v>212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1232.4000000000001</v>
      </c>
      <c r="H78" s="5">
        <f>G78-G77</f>
        <v>1020.4000000000001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3755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390</v>
      </c>
      <c r="E80" s="4"/>
      <c r="F80" s="40" t="s">
        <v>89</v>
      </c>
      <c r="G80" s="40">
        <f>SUM(M14:M66)</f>
        <v>2872.8383000000003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347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1877.5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621.03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1877.5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4145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833.39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11256.919999999998</v>
      </c>
      <c r="C89" s="41"/>
      <c r="D89" s="41">
        <f>SUM(D76:D77)</f>
        <v>31292.331500000004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20035.411500000006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90"/>
  <sheetViews>
    <sheetView workbookViewId="0">
      <selection activeCell="A3" sqref="A3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1896.6</v>
      </c>
      <c r="C2" s="4">
        <v>81</v>
      </c>
      <c r="D2" s="4">
        <v>75</v>
      </c>
      <c r="E2" s="4">
        <v>11.99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2162.5</v>
      </c>
      <c r="C3" s="4">
        <v>112</v>
      </c>
      <c r="D3" s="4">
        <v>84</v>
      </c>
      <c r="E3" s="4">
        <v>13.64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2459.5</v>
      </c>
      <c r="C4" s="4">
        <v>130</v>
      </c>
      <c r="D4" s="4">
        <v>86</v>
      </c>
      <c r="E4" s="4">
        <v>15.52</v>
      </c>
      <c r="F4" s="6">
        <f>B3+B4+B2</f>
        <v>6518.6</v>
      </c>
      <c r="G4" s="7" t="s">
        <v>112</v>
      </c>
      <c r="H4" s="6">
        <f>F4-G4</f>
        <v>6518.6</v>
      </c>
      <c r="I4" s="27">
        <v>31.4</v>
      </c>
      <c r="J4" s="27"/>
      <c r="K4" s="5"/>
      <c r="L4" s="5"/>
      <c r="M4" s="5"/>
      <c r="N4" s="5">
        <f>(D3+D4)/20</f>
        <v>8.5</v>
      </c>
      <c r="O4" s="62">
        <f>H4/F4</f>
        <v>1</v>
      </c>
    </row>
    <row r="5" spans="1:15" x14ac:dyDescent="0.15">
      <c r="A5" s="4" t="s">
        <v>16</v>
      </c>
      <c r="B5" s="4">
        <v>380.8</v>
      </c>
      <c r="C5" s="4">
        <v>21</v>
      </c>
      <c r="D5" s="4">
        <v>19</v>
      </c>
      <c r="E5" s="4">
        <v>2.48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298.89999999999998</v>
      </c>
      <c r="C6" s="4">
        <v>16</v>
      </c>
      <c r="D6" s="4">
        <v>15</v>
      </c>
      <c r="E6" s="4">
        <v>1.93</v>
      </c>
      <c r="F6" s="8">
        <f>B6+B5</f>
        <v>679.7</v>
      </c>
      <c r="G6" s="4">
        <f>(F6-I6)*0.85</f>
        <v>563.72</v>
      </c>
      <c r="H6" s="4">
        <f>F6*0.15</f>
        <v>101.955</v>
      </c>
      <c r="I6" s="4">
        <v>16.5</v>
      </c>
      <c r="J6" s="4"/>
      <c r="K6" s="5"/>
      <c r="L6" s="5"/>
      <c r="M6" s="5"/>
      <c r="N6" s="5">
        <f>(C5+C6)/20</f>
        <v>1.85</v>
      </c>
      <c r="O6" s="62">
        <f>H6/F6</f>
        <v>0.15</v>
      </c>
    </row>
    <row r="7" spans="1:15" x14ac:dyDescent="0.15">
      <c r="A7" s="4" t="s">
        <v>19</v>
      </c>
      <c r="B7" s="4">
        <v>460</v>
      </c>
      <c r="C7" s="4">
        <v>10</v>
      </c>
      <c r="D7" s="4">
        <v>11</v>
      </c>
      <c r="E7" s="4">
        <v>2.83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540</v>
      </c>
      <c r="C8" s="4">
        <v>16</v>
      </c>
      <c r="D8" s="4">
        <v>17</v>
      </c>
      <c r="E8" s="4">
        <v>3.32</v>
      </c>
      <c r="F8" s="8">
        <f>B8+B7</f>
        <v>1000</v>
      </c>
      <c r="G8" s="4">
        <f>(F8-I8)*0.85</f>
        <v>850</v>
      </c>
      <c r="H8" s="4">
        <f>F8*0.15</f>
        <v>150</v>
      </c>
      <c r="I8" s="5"/>
      <c r="J8" s="5"/>
      <c r="K8" s="5"/>
      <c r="L8" s="5"/>
      <c r="M8" s="5"/>
      <c r="N8" s="5">
        <f>(C7+C8)/20</f>
        <v>1.3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290</v>
      </c>
      <c r="C11" s="4">
        <v>18</v>
      </c>
      <c r="D11" s="4">
        <v>16</v>
      </c>
      <c r="E11" s="4">
        <v>1.94</v>
      </c>
      <c r="F11" s="8">
        <f>B11</f>
        <v>290</v>
      </c>
      <c r="G11" s="4">
        <f>(F11-I11)*0.85</f>
        <v>246.5</v>
      </c>
      <c r="H11" s="4">
        <f>F11*0.15</f>
        <v>43.5</v>
      </c>
      <c r="I11" s="5"/>
      <c r="J11" s="5"/>
      <c r="K11" s="5"/>
      <c r="L11" s="5"/>
      <c r="M11" s="5"/>
      <c r="N11" s="5">
        <f>C11/20</f>
        <v>0.9</v>
      </c>
      <c r="O11" s="62">
        <f>H11/F11</f>
        <v>0.15</v>
      </c>
    </row>
    <row r="12" spans="1:15" x14ac:dyDescent="0.15">
      <c r="A12" s="4" t="s">
        <v>24</v>
      </c>
      <c r="B12" s="4">
        <v>146.6</v>
      </c>
      <c r="C12" s="4">
        <v>10</v>
      </c>
      <c r="D12" s="4">
        <v>7</v>
      </c>
      <c r="E12" s="4">
        <v>0.93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147</v>
      </c>
      <c r="C13" s="4">
        <v>7</v>
      </c>
      <c r="D13" s="4">
        <v>7</v>
      </c>
      <c r="E13" s="4">
        <v>0.91</v>
      </c>
      <c r="F13" s="8">
        <f>B13+B12</f>
        <v>293.60000000000002</v>
      </c>
      <c r="G13" s="4">
        <f>(F13-I13)*0.85</f>
        <v>249.56</v>
      </c>
      <c r="H13" s="4">
        <f>F13*0.15</f>
        <v>44.04</v>
      </c>
      <c r="I13" s="5"/>
      <c r="J13" s="5"/>
      <c r="K13" s="5"/>
      <c r="L13" s="5"/>
      <c r="M13" s="5"/>
      <c r="N13" s="5">
        <f>(C12+C13)/20</f>
        <v>0.85</v>
      </c>
      <c r="O13" s="62">
        <f>H13/F13</f>
        <v>0.15</v>
      </c>
    </row>
    <row r="14" spans="1:15" x14ac:dyDescent="0.15">
      <c r="A14" s="4" t="s">
        <v>27</v>
      </c>
      <c r="B14" s="4">
        <v>213.1</v>
      </c>
      <c r="C14" s="4">
        <v>8</v>
      </c>
      <c r="D14" s="4">
        <v>7</v>
      </c>
      <c r="E14" s="4">
        <v>1.36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434.8</v>
      </c>
      <c r="C15" s="4">
        <v>18</v>
      </c>
      <c r="D15" s="4">
        <v>13</v>
      </c>
      <c r="E15" s="4">
        <v>2.76</v>
      </c>
      <c r="F15" s="8">
        <f>B15+B14</f>
        <v>647.9</v>
      </c>
      <c r="G15" s="4">
        <f>(F15-I15)*0.85</f>
        <v>550.71499999999992</v>
      </c>
      <c r="H15" s="4">
        <f>F15*0.15</f>
        <v>97.184999999999988</v>
      </c>
      <c r="I15" s="4"/>
      <c r="J15" s="4"/>
      <c r="K15" s="5"/>
      <c r="L15" s="5"/>
      <c r="M15" s="5"/>
      <c r="N15" s="5">
        <f>(C14+C15)/20</f>
        <v>1.3</v>
      </c>
      <c r="O15" s="62">
        <f>H15/F15</f>
        <v>0.15</v>
      </c>
    </row>
    <row r="16" spans="1:15" x14ac:dyDescent="0.15">
      <c r="A16" s="4" t="s">
        <v>29</v>
      </c>
      <c r="B16" s="4">
        <v>994.1</v>
      </c>
      <c r="C16" s="4">
        <v>31.5</v>
      </c>
      <c r="D16" s="4">
        <v>21</v>
      </c>
      <c r="E16" s="4">
        <v>6.15</v>
      </c>
      <c r="F16" s="8">
        <f>B16</f>
        <v>994.1</v>
      </c>
      <c r="G16" s="4">
        <f>(F16-I16)*0.85</f>
        <v>844.98500000000001</v>
      </c>
      <c r="H16" s="4">
        <f>F16*0.15</f>
        <v>149.11500000000001</v>
      </c>
      <c r="I16" s="4"/>
      <c r="J16" s="4"/>
      <c r="K16" s="4"/>
      <c r="L16" s="5"/>
      <c r="M16" s="5"/>
      <c r="N16" s="5">
        <f>C16/20</f>
        <v>1.575</v>
      </c>
      <c r="O16" s="62">
        <f>H16/F16</f>
        <v>0.15</v>
      </c>
    </row>
    <row r="17" spans="1:15" x14ac:dyDescent="0.15">
      <c r="A17" s="4" t="s">
        <v>30</v>
      </c>
      <c r="B17" s="4">
        <v>1822.8</v>
      </c>
      <c r="C17" s="4">
        <v>54</v>
      </c>
      <c r="D17" s="4">
        <v>54</v>
      </c>
      <c r="E17" s="4">
        <v>11.39</v>
      </c>
      <c r="F17" s="8">
        <f>B17</f>
        <v>1822.8</v>
      </c>
      <c r="G17" s="4">
        <f>(F17-L17)*0.85</f>
        <v>1549.3799999999999</v>
      </c>
      <c r="H17" s="4">
        <f>F17*0.15</f>
        <v>273.41999999999996</v>
      </c>
      <c r="I17" s="5"/>
      <c r="J17" s="5"/>
      <c r="K17" s="4"/>
      <c r="L17" s="5"/>
      <c r="M17" s="5"/>
      <c r="N17" s="5">
        <f>C17/20</f>
        <v>2.7</v>
      </c>
      <c r="O17" s="62">
        <f>H17/F17</f>
        <v>0.15</v>
      </c>
    </row>
    <row r="18" spans="1:15" x14ac:dyDescent="0.15">
      <c r="A18" s="4" t="s">
        <v>31</v>
      </c>
      <c r="B18"/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49</v>
      </c>
      <c r="C19" s="4">
        <v>3</v>
      </c>
      <c r="D19" s="4">
        <v>3</v>
      </c>
      <c r="E19" s="4">
        <v>0.33</v>
      </c>
      <c r="F19" s="8">
        <f>B19+B18</f>
        <v>49</v>
      </c>
      <c r="G19" s="4">
        <f>(F19-I19)*0.85</f>
        <v>41.65</v>
      </c>
      <c r="H19" s="4">
        <f>F19*0.15</f>
        <v>7.35</v>
      </c>
      <c r="I19" s="4"/>
      <c r="J19" s="4"/>
      <c r="K19" s="5"/>
      <c r="L19" s="5"/>
      <c r="M19" s="5"/>
      <c r="N19" s="5">
        <f>(C18+C19)/20</f>
        <v>0.15</v>
      </c>
      <c r="O19" s="62">
        <f>H19/F19</f>
        <v>0.15</v>
      </c>
    </row>
    <row r="20" spans="1:15" x14ac:dyDescent="0.15">
      <c r="A20" s="4" t="s">
        <v>33</v>
      </c>
      <c r="B20" s="4">
        <v>385.44</v>
      </c>
      <c r="C20" s="4">
        <v>14</v>
      </c>
      <c r="D20" s="4">
        <v>14</v>
      </c>
      <c r="E20" s="4">
        <v>2.41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386.2</v>
      </c>
      <c r="C21" s="4">
        <v>14</v>
      </c>
      <c r="D21" s="4">
        <v>14</v>
      </c>
      <c r="E21" s="4">
        <v>2.42</v>
      </c>
      <c r="F21" s="8">
        <f>B21+B20</f>
        <v>771.64</v>
      </c>
      <c r="G21" s="4">
        <f t="shared" ref="G21:G26" si="0">(F21-I21)*0.85</f>
        <v>655.89400000000001</v>
      </c>
      <c r="H21" s="4">
        <f t="shared" ref="H21:H26" si="1">F21*0.15</f>
        <v>115.746</v>
      </c>
      <c r="J21" s="4"/>
      <c r="K21" s="5"/>
      <c r="L21" s="5"/>
      <c r="M21" s="5"/>
      <c r="N21" s="5">
        <f>(C20+C21)/20</f>
        <v>1.4</v>
      </c>
      <c r="O21" s="62">
        <f>H21/F21</f>
        <v>0.15</v>
      </c>
    </row>
    <row r="22" spans="1:15" x14ac:dyDescent="0.15">
      <c r="A22" s="4" t="s">
        <v>35</v>
      </c>
      <c r="B22" s="4">
        <v>4326.2299999999996</v>
      </c>
      <c r="C22" s="4">
        <v>125</v>
      </c>
      <c r="D22" s="4">
        <v>117</v>
      </c>
      <c r="E22" s="4">
        <v>26.5</v>
      </c>
      <c r="F22" s="8">
        <f>B22</f>
        <v>4326.2299999999996</v>
      </c>
      <c r="G22" s="4">
        <f t="shared" si="0"/>
        <v>3674.7454999999995</v>
      </c>
      <c r="H22" s="4">
        <f t="shared" si="1"/>
        <v>648.93449999999996</v>
      </c>
      <c r="I22" s="4">
        <v>3</v>
      </c>
      <c r="J22" s="4"/>
      <c r="K22" s="4"/>
      <c r="L22" s="4"/>
      <c r="M22" s="4"/>
      <c r="N22" s="5">
        <f>C22/20</f>
        <v>6.25</v>
      </c>
      <c r="O22" s="62">
        <f>(H22+M22)/F22</f>
        <v>0.15</v>
      </c>
    </row>
    <row r="23" spans="1:15" x14ac:dyDescent="0.15">
      <c r="A23" s="4" t="s">
        <v>36</v>
      </c>
      <c r="B23">
        <v>159.9</v>
      </c>
      <c r="C23">
        <v>11</v>
      </c>
      <c r="D23">
        <v>11</v>
      </c>
      <c r="E23">
        <v>1.03</v>
      </c>
      <c r="F23" s="8">
        <f>B23</f>
        <v>159.9</v>
      </c>
      <c r="G23" s="4">
        <f t="shared" si="0"/>
        <v>135.91499999999999</v>
      </c>
      <c r="H23" s="4">
        <f t="shared" si="1"/>
        <v>23.984999999999999</v>
      </c>
      <c r="I23" s="4"/>
      <c r="J23" s="4"/>
      <c r="K23" s="5"/>
      <c r="L23" s="5"/>
      <c r="M23" s="5"/>
      <c r="N23" s="5">
        <f>(C23)/20</f>
        <v>0.55000000000000004</v>
      </c>
      <c r="O23" s="62">
        <f>H23/F23</f>
        <v>0.15</v>
      </c>
    </row>
    <row r="24" spans="1:15" x14ac:dyDescent="0.15">
      <c r="A24" s="4" t="s">
        <v>37</v>
      </c>
      <c r="B24" s="5">
        <v>63.61</v>
      </c>
      <c r="C24" s="5">
        <v>4</v>
      </c>
      <c r="D24" s="5">
        <v>4</v>
      </c>
      <c r="E24" s="5">
        <v>0.39</v>
      </c>
      <c r="F24" s="5">
        <f>B24</f>
        <v>63.61</v>
      </c>
      <c r="G24" s="4">
        <f t="shared" si="0"/>
        <v>54.0685</v>
      </c>
      <c r="H24" s="4">
        <f t="shared" si="1"/>
        <v>9.5414999999999992</v>
      </c>
      <c r="I24" s="5"/>
      <c r="J24" s="5"/>
      <c r="K24" s="5"/>
      <c r="M24" s="5"/>
      <c r="N24" s="5">
        <f>(C24)/20</f>
        <v>0.2</v>
      </c>
      <c r="O24" s="62">
        <f>(H24+M24)/F24</f>
        <v>0.15</v>
      </c>
    </row>
    <row r="25" spans="1:15" x14ac:dyDescent="0.15">
      <c r="A25" s="4" t="s">
        <v>38</v>
      </c>
      <c r="B25">
        <v>72.900000000000006</v>
      </c>
      <c r="C25">
        <v>4</v>
      </c>
      <c r="D25">
        <v>4</v>
      </c>
      <c r="E25">
        <v>0.47</v>
      </c>
      <c r="F25" s="5">
        <f>B25</f>
        <v>72.900000000000006</v>
      </c>
      <c r="G25" s="4">
        <f t="shared" si="0"/>
        <v>61.965000000000003</v>
      </c>
      <c r="H25" s="4">
        <f t="shared" si="1"/>
        <v>10.935</v>
      </c>
      <c r="I25" s="5"/>
      <c r="J25" s="5"/>
      <c r="K25" s="5"/>
      <c r="L25" s="4"/>
      <c r="M25" s="5"/>
      <c r="N25" s="5">
        <f>(C25)/20</f>
        <v>0.2</v>
      </c>
      <c r="O25" s="62">
        <f>(H25+M25)/F25</f>
        <v>0.15</v>
      </c>
    </row>
    <row r="26" spans="1:15" x14ac:dyDescent="0.15">
      <c r="A26" s="4" t="s">
        <v>39</v>
      </c>
      <c r="B26" s="4">
        <v>2692</v>
      </c>
      <c r="C26" s="4">
        <v>134</v>
      </c>
      <c r="D26" s="4">
        <v>123</v>
      </c>
      <c r="E26" s="4">
        <v>18.510000000000002</v>
      </c>
      <c r="F26" s="5">
        <f>B26</f>
        <v>2692</v>
      </c>
      <c r="G26" s="4">
        <f t="shared" si="0"/>
        <v>2271.2849999999999</v>
      </c>
      <c r="H26" s="4">
        <f t="shared" si="1"/>
        <v>403.8</v>
      </c>
      <c r="I26" s="5">
        <v>19.899999999999999</v>
      </c>
      <c r="J26" s="5"/>
      <c r="K26" s="5"/>
      <c r="L26" s="4"/>
      <c r="M26" s="5"/>
      <c r="N26" s="5">
        <f>(C26)/20</f>
        <v>6.7</v>
      </c>
      <c r="O26" s="62">
        <f>(H26+M26)/F26</f>
        <v>0.15</v>
      </c>
    </row>
    <row r="27" spans="1:15" x14ac:dyDescent="0.15">
      <c r="A27" s="9" t="s">
        <v>40</v>
      </c>
      <c r="B27" s="9">
        <v>570.76</v>
      </c>
      <c r="C27" s="9">
        <v>45</v>
      </c>
      <c r="D27" s="9">
        <v>34</v>
      </c>
      <c r="E27" s="9">
        <v>3.84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927</v>
      </c>
      <c r="C28" s="9">
        <v>71</v>
      </c>
      <c r="D28" s="9">
        <v>56</v>
      </c>
      <c r="E28" s="9">
        <v>6.17</v>
      </c>
      <c r="F28" s="11">
        <f>B28+B27</f>
        <v>1497.76</v>
      </c>
      <c r="G28" s="9">
        <f>(F28-I28)-L28</f>
        <v>1198.2080000000001</v>
      </c>
      <c r="H28" s="9">
        <f>F28*0.15</f>
        <v>224.66399999999999</v>
      </c>
      <c r="I28" s="5"/>
      <c r="J28" s="5"/>
      <c r="K28" s="5"/>
      <c r="L28" s="28">
        <f>F28*0.2</f>
        <v>299.55200000000002</v>
      </c>
      <c r="M28" s="28">
        <f>L28-H28</f>
        <v>74.888000000000034</v>
      </c>
      <c r="N28" s="5">
        <f>(C27+C28)/20</f>
        <v>5.8</v>
      </c>
      <c r="O28" s="62">
        <f>(H28+M28)/F28</f>
        <v>0.2</v>
      </c>
    </row>
    <row r="29" spans="1:15" x14ac:dyDescent="0.15">
      <c r="A29" s="9" t="s">
        <v>42</v>
      </c>
      <c r="B29" s="9">
        <v>133.80000000000001</v>
      </c>
      <c r="C29" s="9">
        <v>9</v>
      </c>
      <c r="D29" s="9">
        <v>7</v>
      </c>
      <c r="E29" s="9">
        <v>0.87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136</v>
      </c>
      <c r="C30" s="9">
        <v>10</v>
      </c>
      <c r="D30" s="9">
        <v>6</v>
      </c>
      <c r="E30" s="9">
        <v>0.88</v>
      </c>
      <c r="F30" s="11">
        <f>B30+B29</f>
        <v>269.8</v>
      </c>
      <c r="G30" s="9">
        <f>(F30-I30)-L30</f>
        <v>209.5</v>
      </c>
      <c r="H30" s="9">
        <f t="shared" ref="H30:H53" si="2">F30*0.15</f>
        <v>40.47</v>
      </c>
      <c r="I30" s="4"/>
      <c r="J30" s="4"/>
      <c r="K30" s="5"/>
      <c r="L30" s="28">
        <v>60.3</v>
      </c>
      <c r="M30" s="28">
        <f t="shared" ref="M30:M42" si="3">L30-H30</f>
        <v>19.829999999999998</v>
      </c>
      <c r="N30" s="5">
        <f>(C29+C30)/20</f>
        <v>0.95</v>
      </c>
      <c r="O30" s="62">
        <f t="shared" ref="O30:O42" si="4">(H30+M30)/F30</f>
        <v>0.22349888806523349</v>
      </c>
    </row>
    <row r="31" spans="1:15" x14ac:dyDescent="0.15">
      <c r="A31" s="9" t="s">
        <v>44</v>
      </c>
      <c r="B31" s="9">
        <v>696</v>
      </c>
      <c r="C31" s="9">
        <v>63</v>
      </c>
      <c r="D31" s="9">
        <v>42</v>
      </c>
      <c r="E31" s="9">
        <v>4.55</v>
      </c>
      <c r="F31" s="10">
        <f t="shared" ref="F31:F56" si="5">B31</f>
        <v>696</v>
      </c>
      <c r="G31" s="9">
        <f>(F31-I31)-L31</f>
        <v>500.55</v>
      </c>
      <c r="H31" s="9">
        <f t="shared" si="2"/>
        <v>104.39999999999999</v>
      </c>
      <c r="I31" s="4"/>
      <c r="J31" s="4"/>
      <c r="K31" s="5"/>
      <c r="L31" s="28">
        <v>195.45</v>
      </c>
      <c r="M31" s="28">
        <f t="shared" si="3"/>
        <v>91.05</v>
      </c>
      <c r="N31" s="5">
        <f>C31/20</f>
        <v>3.15</v>
      </c>
      <c r="O31" s="62">
        <f t="shared" si="4"/>
        <v>0.28081896551724134</v>
      </c>
    </row>
    <row r="32" spans="1:15" x14ac:dyDescent="0.15">
      <c r="A32" s="9" t="s">
        <v>45</v>
      </c>
      <c r="B32" s="9">
        <v>1632.6</v>
      </c>
      <c r="C32" s="9">
        <v>52</v>
      </c>
      <c r="D32" s="9">
        <v>50</v>
      </c>
      <c r="E32" s="9">
        <v>10.06</v>
      </c>
      <c r="F32" s="11">
        <f t="shared" si="5"/>
        <v>1632.6</v>
      </c>
      <c r="G32" s="9">
        <f>(F32-I32)-L32</f>
        <v>1285</v>
      </c>
      <c r="H32" s="9">
        <f t="shared" si="2"/>
        <v>244.89</v>
      </c>
      <c r="I32" s="4"/>
      <c r="J32" s="4"/>
      <c r="K32" s="4"/>
      <c r="L32" s="28">
        <v>347.6</v>
      </c>
      <c r="M32" s="28">
        <f t="shared" si="3"/>
        <v>102.71000000000004</v>
      </c>
      <c r="N32" s="5">
        <f>D32/20</f>
        <v>2.5</v>
      </c>
      <c r="O32" s="62">
        <f t="shared" si="4"/>
        <v>0.21291191963738823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2590.2800000000002</v>
      </c>
      <c r="C34" s="9">
        <v>107</v>
      </c>
      <c r="D34" s="9">
        <v>95</v>
      </c>
      <c r="E34" s="9">
        <v>16.78</v>
      </c>
      <c r="F34" s="11">
        <f t="shared" si="5"/>
        <v>2590.2800000000002</v>
      </c>
      <c r="G34" s="9">
        <f>(F34-I34)-L34</f>
        <v>2102.4</v>
      </c>
      <c r="H34" s="9">
        <f t="shared" si="2"/>
        <v>388.54200000000003</v>
      </c>
      <c r="J34" s="4"/>
      <c r="K34" s="4"/>
      <c r="L34" s="29">
        <v>487.88</v>
      </c>
      <c r="M34" s="28">
        <f t="shared" si="3"/>
        <v>99.337999999999965</v>
      </c>
      <c r="N34" s="5">
        <f>(D34)/20</f>
        <v>4.75</v>
      </c>
      <c r="O34" s="62">
        <f t="shared" si="4"/>
        <v>0.1883502941766913</v>
      </c>
    </row>
    <row r="35" spans="1:15" x14ac:dyDescent="0.15">
      <c r="A35" s="9" t="s">
        <v>48</v>
      </c>
      <c r="B35" s="9">
        <v>134.4</v>
      </c>
      <c r="C35" s="9">
        <v>8</v>
      </c>
      <c r="D35" s="9">
        <v>8</v>
      </c>
      <c r="E35" s="9">
        <v>0.88</v>
      </c>
      <c r="F35" s="10">
        <f t="shared" si="5"/>
        <v>134.4</v>
      </c>
      <c r="G35" s="9">
        <f>F35-L35-I35</f>
        <v>106.4</v>
      </c>
      <c r="H35" s="9">
        <f t="shared" si="2"/>
        <v>20.16</v>
      </c>
      <c r="J35" s="4"/>
      <c r="K35" s="4"/>
      <c r="L35" s="28">
        <v>28</v>
      </c>
      <c r="M35" s="28">
        <f t="shared" si="3"/>
        <v>7.84</v>
      </c>
      <c r="N35" s="5">
        <f>C35/20</f>
        <v>0.4</v>
      </c>
      <c r="O35" s="62">
        <f t="shared" si="4"/>
        <v>0.20833333333333331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>
        <v>657</v>
      </c>
      <c r="C37" s="10">
        <v>44</v>
      </c>
      <c r="D37" s="10">
        <v>38</v>
      </c>
      <c r="E37" s="10">
        <v>4.09</v>
      </c>
      <c r="F37" s="10">
        <f t="shared" si="5"/>
        <v>657</v>
      </c>
      <c r="G37" s="9">
        <f>(F37-I37)-L37</f>
        <v>502.35</v>
      </c>
      <c r="H37" s="9">
        <f t="shared" si="2"/>
        <v>98.55</v>
      </c>
      <c r="I37" s="5"/>
      <c r="J37" s="5"/>
      <c r="K37" s="4"/>
      <c r="L37" s="29">
        <v>154.65</v>
      </c>
      <c r="M37" s="28">
        <f t="shared" si="3"/>
        <v>56.100000000000009</v>
      </c>
      <c r="N37" s="5">
        <f t="shared" si="6"/>
        <v>2.2000000000000002</v>
      </c>
      <c r="O37" s="62">
        <f t="shared" si="4"/>
        <v>0.23538812785388127</v>
      </c>
    </row>
    <row r="38" spans="1:15" x14ac:dyDescent="0.15">
      <c r="A38" s="9" t="s">
        <v>51</v>
      </c>
      <c r="B38" s="10">
        <v>1405</v>
      </c>
      <c r="C38" s="10">
        <v>76</v>
      </c>
      <c r="D38" s="10">
        <v>62</v>
      </c>
      <c r="E38" s="10">
        <v>9.1300000000000008</v>
      </c>
      <c r="F38" s="10">
        <f t="shared" si="5"/>
        <v>1405</v>
      </c>
      <c r="G38" s="9">
        <f>(F38*0.8)-I38</f>
        <v>1116</v>
      </c>
      <c r="H38" s="9">
        <f t="shared" si="2"/>
        <v>210.75</v>
      </c>
      <c r="I38" s="5">
        <v>8</v>
      </c>
      <c r="J38" s="5"/>
      <c r="K38" s="4"/>
      <c r="L38" s="28">
        <f>F38*0.2</f>
        <v>281</v>
      </c>
      <c r="M38" s="28">
        <f t="shared" si="3"/>
        <v>70.25</v>
      </c>
      <c r="N38" s="5">
        <f t="shared" si="6"/>
        <v>3.8</v>
      </c>
      <c r="O38" s="62">
        <f t="shared" si="4"/>
        <v>0.2</v>
      </c>
    </row>
    <row r="39" spans="1:15" x14ac:dyDescent="0.15">
      <c r="A39" s="9" t="s">
        <v>52</v>
      </c>
      <c r="B39" s="10">
        <v>1199.6400000000001</v>
      </c>
      <c r="C39" s="10">
        <v>60</v>
      </c>
      <c r="D39" s="10">
        <v>58</v>
      </c>
      <c r="E39" s="10">
        <v>7.55</v>
      </c>
      <c r="F39" s="10">
        <f t="shared" si="5"/>
        <v>1199.6400000000001</v>
      </c>
      <c r="G39" s="9">
        <f>(F39-I39)-L39</f>
        <v>951.00000000000011</v>
      </c>
      <c r="H39" s="9">
        <f t="shared" si="2"/>
        <v>179.946</v>
      </c>
      <c r="I39" s="5"/>
      <c r="J39" s="5"/>
      <c r="K39" s="4"/>
      <c r="L39" s="29">
        <v>248.64</v>
      </c>
      <c r="M39" s="28">
        <f t="shared" si="3"/>
        <v>68.693999999999988</v>
      </c>
      <c r="N39" s="5">
        <f t="shared" si="6"/>
        <v>3</v>
      </c>
      <c r="O39" s="62">
        <f t="shared" si="4"/>
        <v>0.20726217865359606</v>
      </c>
    </row>
    <row r="40" spans="1:15" x14ac:dyDescent="0.15">
      <c r="A40" s="9" t="s">
        <v>53</v>
      </c>
      <c r="B40" s="9">
        <v>349.7</v>
      </c>
      <c r="C40" s="9">
        <v>11</v>
      </c>
      <c r="D40" s="9">
        <v>11</v>
      </c>
      <c r="E40" s="9">
        <v>2.17</v>
      </c>
      <c r="F40" s="10">
        <f t="shared" si="5"/>
        <v>349.7</v>
      </c>
      <c r="G40" s="9">
        <f>(F40-I40)-L40</f>
        <v>272.41629999999998</v>
      </c>
      <c r="H40" s="9">
        <f t="shared" si="2"/>
        <v>52.454999999999998</v>
      </c>
      <c r="I40" s="5"/>
      <c r="J40" s="5"/>
      <c r="K40" s="5"/>
      <c r="L40" s="29">
        <f>F40*0.221</f>
        <v>77.283699999999996</v>
      </c>
      <c r="M40" s="28">
        <f t="shared" si="3"/>
        <v>24.828699999999998</v>
      </c>
      <c r="N40" s="5">
        <f t="shared" si="6"/>
        <v>0.55000000000000004</v>
      </c>
      <c r="O40" s="62">
        <f t="shared" si="4"/>
        <v>0.221</v>
      </c>
    </row>
    <row r="41" spans="1:15" x14ac:dyDescent="0.15">
      <c r="A41" s="9" t="s">
        <v>54</v>
      </c>
      <c r="B41" s="9">
        <v>469.2</v>
      </c>
      <c r="C41" s="9">
        <v>27</v>
      </c>
      <c r="D41" s="9">
        <v>27</v>
      </c>
      <c r="E41" s="9">
        <v>3</v>
      </c>
      <c r="F41" s="10">
        <f t="shared" si="5"/>
        <v>469.2</v>
      </c>
      <c r="G41" s="9">
        <f>(F41-I41)-L41</f>
        <v>365.5</v>
      </c>
      <c r="H41" s="9">
        <f t="shared" si="2"/>
        <v>70.38</v>
      </c>
      <c r="J41" s="4"/>
      <c r="K41" s="4"/>
      <c r="L41" s="29">
        <v>103.7</v>
      </c>
      <c r="M41" s="28">
        <f t="shared" si="3"/>
        <v>33.320000000000007</v>
      </c>
      <c r="N41" s="5">
        <f t="shared" si="6"/>
        <v>1.35</v>
      </c>
      <c r="O41" s="62">
        <f t="shared" si="4"/>
        <v>0.2210144927536232</v>
      </c>
    </row>
    <row r="42" spans="1:15" x14ac:dyDescent="0.15">
      <c r="A42" s="9" t="s">
        <v>55</v>
      </c>
      <c r="B42" s="9">
        <v>167.8</v>
      </c>
      <c r="C42" s="9">
        <v>10</v>
      </c>
      <c r="D42" s="9">
        <v>10</v>
      </c>
      <c r="E42" s="9">
        <v>1.04</v>
      </c>
      <c r="F42" s="10">
        <f t="shared" si="5"/>
        <v>167.8</v>
      </c>
      <c r="G42" s="9">
        <f>(F42-I42)-L42</f>
        <v>126.00000000000001</v>
      </c>
      <c r="H42" s="9">
        <f t="shared" si="2"/>
        <v>25.17</v>
      </c>
      <c r="I42" s="4"/>
      <c r="J42" s="4"/>
      <c r="K42" s="4"/>
      <c r="L42" s="29">
        <v>41.8</v>
      </c>
      <c r="M42" s="28">
        <f t="shared" si="3"/>
        <v>16.629999999999995</v>
      </c>
      <c r="N42" s="5">
        <f t="shared" si="6"/>
        <v>0.5</v>
      </c>
      <c r="O42" s="62">
        <f t="shared" si="4"/>
        <v>0.24910607866507745</v>
      </c>
    </row>
    <row r="43" spans="1:15" x14ac:dyDescent="0.15">
      <c r="A43" s="12" t="s">
        <v>58</v>
      </c>
      <c r="B43" s="13">
        <v>344.8</v>
      </c>
      <c r="C43" s="12">
        <v>26</v>
      </c>
      <c r="D43" s="14">
        <v>21</v>
      </c>
      <c r="E43" s="15">
        <v>2.3199999999999998</v>
      </c>
      <c r="F43" s="16">
        <f t="shared" si="5"/>
        <v>344.8</v>
      </c>
      <c r="G43" s="13">
        <f>(F43-I43)*0.85</f>
        <v>293.08</v>
      </c>
      <c r="H43" s="12">
        <f t="shared" si="2"/>
        <v>51.72</v>
      </c>
      <c r="I43" s="16"/>
      <c r="J43" s="13"/>
      <c r="K43" s="30"/>
      <c r="L43" s="31"/>
      <c r="M43" s="31"/>
      <c r="N43" s="31">
        <f>C43/20</f>
        <v>1.3</v>
      </c>
      <c r="O43" s="65">
        <f>H43/F43</f>
        <v>0.15</v>
      </c>
    </row>
    <row r="44" spans="1:15" x14ac:dyDescent="0.15">
      <c r="A44" s="17" t="s">
        <v>59</v>
      </c>
      <c r="B44" s="18">
        <v>1138.54</v>
      </c>
      <c r="C44" s="18">
        <v>55</v>
      </c>
      <c r="D44" s="18">
        <v>51</v>
      </c>
      <c r="E44" s="18">
        <v>7.47</v>
      </c>
      <c r="F44" s="19">
        <f t="shared" si="5"/>
        <v>1138.54</v>
      </c>
      <c r="G44" s="18">
        <f>(F44-I44)-L44</f>
        <v>830.53</v>
      </c>
      <c r="H44" s="18">
        <f t="shared" si="2"/>
        <v>170.78099999999998</v>
      </c>
      <c r="I44" s="32">
        <v>38.96</v>
      </c>
      <c r="J44" s="32"/>
      <c r="K44" s="32"/>
      <c r="L44" s="33">
        <v>269.05</v>
      </c>
      <c r="M44" s="34">
        <f>L44-H44</f>
        <v>98.269000000000034</v>
      </c>
      <c r="N44" s="35">
        <f>(C44)/20</f>
        <v>2.75</v>
      </c>
      <c r="O44" s="62">
        <f>(H44+M44)/F44</f>
        <v>0.23631141637535794</v>
      </c>
    </row>
    <row r="45" spans="1:15" x14ac:dyDescent="0.15">
      <c r="A45" s="9" t="s">
        <v>60</v>
      </c>
      <c r="B45" s="9">
        <v>550.20000000000005</v>
      </c>
      <c r="C45" s="9">
        <v>34</v>
      </c>
      <c r="D45" s="9">
        <v>32</v>
      </c>
      <c r="E45" s="9">
        <v>3.5</v>
      </c>
      <c r="F45" s="10">
        <f t="shared" si="5"/>
        <v>550.20000000000005</v>
      </c>
      <c r="G45" s="18">
        <f>(F45-I45)-L45</f>
        <v>402.2000000000001</v>
      </c>
      <c r="H45" s="18">
        <f t="shared" si="2"/>
        <v>82.53</v>
      </c>
      <c r="I45" s="32">
        <v>14.8</v>
      </c>
      <c r="J45" s="32"/>
      <c r="K45" s="32"/>
      <c r="L45" s="33">
        <v>133.19999999999999</v>
      </c>
      <c r="M45" s="34">
        <f>L45-H45</f>
        <v>50.669999999999987</v>
      </c>
      <c r="N45" s="35">
        <f>(C45)/20</f>
        <v>1.7</v>
      </c>
      <c r="O45" s="62">
        <f>(H45+M45)/F45</f>
        <v>0.24209378407851687</v>
      </c>
    </row>
    <row r="46" spans="1:15" x14ac:dyDescent="0.15">
      <c r="A46" s="9" t="s">
        <v>61</v>
      </c>
      <c r="B46" s="9">
        <v>798.56</v>
      </c>
      <c r="C46" s="9">
        <v>37</v>
      </c>
      <c r="D46" s="9">
        <v>37</v>
      </c>
      <c r="E46" s="9">
        <v>5.0199999999999996</v>
      </c>
      <c r="F46" s="10">
        <f t="shared" si="5"/>
        <v>798.56</v>
      </c>
      <c r="G46" s="9">
        <f>(F46-I46)-L46</f>
        <v>620</v>
      </c>
      <c r="H46" s="9">
        <f t="shared" si="2"/>
        <v>119.78399999999999</v>
      </c>
      <c r="I46" s="4"/>
      <c r="J46" s="4"/>
      <c r="K46" s="4"/>
      <c r="L46" s="29">
        <v>178.56</v>
      </c>
      <c r="M46" s="28">
        <f>L46-H46</f>
        <v>58.77600000000001</v>
      </c>
      <c r="N46" s="36">
        <f>(C46)/20</f>
        <v>1.85</v>
      </c>
      <c r="O46" s="62">
        <f>(H46+M46)/F46</f>
        <v>0.2236024844720497</v>
      </c>
    </row>
    <row r="47" spans="1:15" x14ac:dyDescent="0.15">
      <c r="A47" s="9" t="s">
        <v>62</v>
      </c>
      <c r="B47" s="9">
        <v>351</v>
      </c>
      <c r="C47" s="9">
        <v>17</v>
      </c>
      <c r="D47" s="9">
        <v>17</v>
      </c>
      <c r="E47" s="9">
        <v>2.2000000000000002</v>
      </c>
      <c r="F47" s="10">
        <f t="shared" si="5"/>
        <v>351</v>
      </c>
      <c r="G47" s="9">
        <f>(F47-I47)-L47</f>
        <v>283</v>
      </c>
      <c r="H47" s="9">
        <f t="shared" si="2"/>
        <v>52.65</v>
      </c>
      <c r="J47" s="4"/>
      <c r="K47" s="4"/>
      <c r="L47" s="29">
        <v>68</v>
      </c>
      <c r="M47" s="28">
        <f>L47-H47</f>
        <v>15.350000000000001</v>
      </c>
      <c r="N47" s="36">
        <f>(C47)/20</f>
        <v>0.85</v>
      </c>
      <c r="O47" s="62">
        <f>(H47+M47)/F47</f>
        <v>0.19373219373219372</v>
      </c>
    </row>
    <row r="48" spans="1:15" x14ac:dyDescent="0.2">
      <c r="A48" s="20" t="s">
        <v>98</v>
      </c>
      <c r="B48" s="9">
        <v>1002.2</v>
      </c>
      <c r="C48" s="9">
        <v>40</v>
      </c>
      <c r="D48" s="9">
        <v>33</v>
      </c>
      <c r="E48" s="9">
        <v>6.2</v>
      </c>
      <c r="F48" s="11">
        <f t="shared" si="5"/>
        <v>1002.2</v>
      </c>
      <c r="G48" s="9">
        <f>(F48-I48)*0.85</f>
        <v>851.87</v>
      </c>
      <c r="H48" s="9">
        <f t="shared" si="2"/>
        <v>150.33000000000001</v>
      </c>
      <c r="I48" s="4"/>
      <c r="J48" s="4"/>
      <c r="K48" s="5"/>
      <c r="L48" s="5"/>
      <c r="M48" s="5"/>
      <c r="N48" s="5">
        <f>C48/20</f>
        <v>2</v>
      </c>
      <c r="O48" s="62">
        <f>H48/F48</f>
        <v>0.15</v>
      </c>
    </row>
    <row r="49" spans="1:15" x14ac:dyDescent="0.2">
      <c r="A49" s="20" t="s">
        <v>99</v>
      </c>
      <c r="B49" s="9">
        <v>403.6</v>
      </c>
      <c r="C49" s="9">
        <v>15</v>
      </c>
      <c r="D49" s="9">
        <v>15</v>
      </c>
      <c r="E49" s="9">
        <v>2.52</v>
      </c>
      <c r="F49" s="11">
        <f t="shared" si="5"/>
        <v>403.6</v>
      </c>
      <c r="G49" s="9">
        <f>(F49-I49)*0.85</f>
        <v>343.06</v>
      </c>
      <c r="H49" s="9">
        <f t="shared" si="2"/>
        <v>60.54</v>
      </c>
      <c r="I49" s="4"/>
      <c r="J49" s="4"/>
      <c r="K49" s="5"/>
      <c r="L49" s="5"/>
      <c r="M49" s="5"/>
      <c r="N49" s="5">
        <f>(C48+C49)/20</f>
        <v>2.75</v>
      </c>
      <c r="O49" s="62">
        <f>H49/F49</f>
        <v>0.15</v>
      </c>
    </row>
    <row r="50" spans="1:15" x14ac:dyDescent="0.2">
      <c r="A50" s="20" t="s">
        <v>100</v>
      </c>
      <c r="B50" s="9">
        <v>695.12</v>
      </c>
      <c r="C50" s="9">
        <v>40</v>
      </c>
      <c r="D50" s="9">
        <v>36</v>
      </c>
      <c r="E50" s="9">
        <v>4.4000000000000004</v>
      </c>
      <c r="F50" s="11">
        <f t="shared" si="5"/>
        <v>695.12</v>
      </c>
      <c r="G50" s="9">
        <f>(F50-I50)-L50</f>
        <v>529</v>
      </c>
      <c r="H50" s="9">
        <f t="shared" si="2"/>
        <v>104.268</v>
      </c>
      <c r="I50" s="4"/>
      <c r="J50" s="4"/>
      <c r="K50" s="5"/>
      <c r="L50" s="29">
        <v>166.12</v>
      </c>
      <c r="M50" s="28">
        <f>L50-H50</f>
        <v>61.852000000000004</v>
      </c>
      <c r="N50" s="5">
        <f>(C49+C50)/20</f>
        <v>2.75</v>
      </c>
      <c r="O50" s="62">
        <f>(H50+M50)/F50</f>
        <v>0.23898031994475774</v>
      </c>
    </row>
    <row r="51" spans="1:15" x14ac:dyDescent="0.15">
      <c r="A51" s="21" t="s">
        <v>103</v>
      </c>
      <c r="B51" s="21">
        <v>299.98</v>
      </c>
      <c r="C51" s="21">
        <v>12</v>
      </c>
      <c r="D51" s="21">
        <v>12</v>
      </c>
      <c r="E51" s="21">
        <v>1.86</v>
      </c>
      <c r="F51" s="11">
        <f t="shared" si="5"/>
        <v>299.98</v>
      </c>
      <c r="G51" s="9">
        <f>(F51-I51)-L51</f>
        <v>231</v>
      </c>
      <c r="H51" s="9">
        <f t="shared" si="2"/>
        <v>44.997</v>
      </c>
      <c r="I51" s="22"/>
      <c r="J51" s="22"/>
      <c r="K51" s="22"/>
      <c r="L51" s="29">
        <v>68.98</v>
      </c>
      <c r="M51" s="28">
        <f>L51-H51</f>
        <v>23.983000000000004</v>
      </c>
      <c r="N51" s="5">
        <f>(C50+C51)/20</f>
        <v>2.6</v>
      </c>
      <c r="O51" s="62">
        <f>(H51+M51)/F51</f>
        <v>0.22994866324421628</v>
      </c>
    </row>
    <row r="52" spans="1:15" x14ac:dyDescent="0.15">
      <c r="A52" s="25" t="s">
        <v>97</v>
      </c>
      <c r="B52">
        <v>40.6</v>
      </c>
      <c r="C52">
        <v>2</v>
      </c>
      <c r="D52">
        <v>2</v>
      </c>
      <c r="E52">
        <v>0.26</v>
      </c>
      <c r="F52" s="8">
        <f t="shared" si="5"/>
        <v>40.6</v>
      </c>
      <c r="G52" s="4">
        <f>(F52-I52)*0.85</f>
        <v>34.51</v>
      </c>
      <c r="H52" s="4">
        <f t="shared" si="2"/>
        <v>6.09</v>
      </c>
      <c r="I52" s="4"/>
      <c r="J52" s="4"/>
      <c r="K52" s="5"/>
      <c r="L52" s="5"/>
      <c r="M52" s="5"/>
      <c r="N52" s="5">
        <f>(C52)/20</f>
        <v>0.1</v>
      </c>
      <c r="O52" s="62">
        <f>H52/F52</f>
        <v>0.15</v>
      </c>
    </row>
    <row r="53" spans="1:15" x14ac:dyDescent="0.15">
      <c r="A53" s="21" t="s">
        <v>107</v>
      </c>
      <c r="B53" s="21">
        <v>755.5</v>
      </c>
      <c r="C53" s="21">
        <v>35</v>
      </c>
      <c r="D53" s="21">
        <v>35</v>
      </c>
      <c r="E53" s="21">
        <v>4.75</v>
      </c>
      <c r="F53" s="11">
        <f t="shared" si="5"/>
        <v>755.5</v>
      </c>
      <c r="G53" s="9">
        <f>(F53-I53)-L53</f>
        <v>585.5</v>
      </c>
      <c r="H53" s="9">
        <f t="shared" si="2"/>
        <v>113.325</v>
      </c>
      <c r="I53" s="22">
        <v>25.5</v>
      </c>
      <c r="J53" s="22"/>
      <c r="K53" s="22"/>
      <c r="L53" s="29">
        <v>144.5</v>
      </c>
      <c r="M53" s="28">
        <f>L53-H53</f>
        <v>31.174999999999997</v>
      </c>
      <c r="N53" s="5">
        <f>C53/20</f>
        <v>1.75</v>
      </c>
      <c r="O53" s="62">
        <f>(H53+M53)/F53</f>
        <v>0.1912640635340834</v>
      </c>
    </row>
    <row r="54" spans="1:15" x14ac:dyDescent="0.15">
      <c r="A54" t="s">
        <v>109</v>
      </c>
      <c r="B54">
        <v>1879.4</v>
      </c>
      <c r="C54">
        <v>69</v>
      </c>
      <c r="D54">
        <v>62</v>
      </c>
      <c r="E54">
        <v>11.73</v>
      </c>
      <c r="F54">
        <f t="shared" si="5"/>
        <v>1879.4</v>
      </c>
      <c r="G54">
        <f>(F54-I54)*0.8</f>
        <v>1481.2800000000002</v>
      </c>
      <c r="H54">
        <f>F54*0.2</f>
        <v>375.88000000000005</v>
      </c>
      <c r="I54">
        <v>27.8</v>
      </c>
      <c r="N54">
        <f>C54/20</f>
        <v>3.45</v>
      </c>
      <c r="O54" s="60">
        <f>H54/F54</f>
        <v>0.2</v>
      </c>
    </row>
    <row r="55" spans="1:15" x14ac:dyDescent="0.15">
      <c r="A55" s="59" t="s">
        <v>110</v>
      </c>
      <c r="B55" s="59">
        <v>351</v>
      </c>
      <c r="C55" s="59">
        <v>13</v>
      </c>
      <c r="D55" s="59">
        <v>13</v>
      </c>
      <c r="E55" s="59">
        <v>2.2200000000000002</v>
      </c>
      <c r="F55" s="59">
        <f t="shared" si="5"/>
        <v>351</v>
      </c>
      <c r="G55" s="59">
        <f>(F55-I55)-L55</f>
        <v>265.5</v>
      </c>
      <c r="H55" s="59">
        <f>F55*0.15</f>
        <v>52.65</v>
      </c>
      <c r="L55">
        <v>85.5</v>
      </c>
      <c r="M55">
        <f>L55-H55</f>
        <v>32.85</v>
      </c>
      <c r="N55">
        <f>C55/20</f>
        <v>0.65</v>
      </c>
      <c r="O55" s="60">
        <f>(H55+M55)/F55</f>
        <v>0.24358974358974358</v>
      </c>
    </row>
    <row r="56" spans="1:15" x14ac:dyDescent="0.15">
      <c r="A56" s="61" t="s">
        <v>111</v>
      </c>
      <c r="B56" s="59">
        <v>639.66</v>
      </c>
      <c r="C56" s="59">
        <v>34</v>
      </c>
      <c r="D56" s="59">
        <v>34</v>
      </c>
      <c r="E56" s="59">
        <v>4.1100000000000003</v>
      </c>
      <c r="F56" s="59">
        <f t="shared" si="5"/>
        <v>639.66</v>
      </c>
      <c r="G56" s="59">
        <f>(F56-I56)-L56</f>
        <v>422.59999999999997</v>
      </c>
      <c r="H56" s="59">
        <f>F56*0.15</f>
        <v>95.948999999999998</v>
      </c>
      <c r="L56">
        <v>217.06</v>
      </c>
      <c r="M56">
        <f>L56-H56</f>
        <v>121.111</v>
      </c>
      <c r="N56">
        <f>C56/20</f>
        <v>1.7</v>
      </c>
      <c r="O56" s="60">
        <f>(H56+M56)/F56</f>
        <v>0.33933652252759278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653.29999999999995</v>
      </c>
      <c r="C59" s="4">
        <v>34</v>
      </c>
      <c r="D59" s="4">
        <v>29</v>
      </c>
      <c r="E59" s="4">
        <v>4.13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713.9</v>
      </c>
      <c r="C60" s="4">
        <v>34</v>
      </c>
      <c r="D60" s="4">
        <v>29</v>
      </c>
      <c r="E60" s="4">
        <v>4.5199999999999996</v>
      </c>
      <c r="F60" s="8">
        <f>B60+B59</f>
        <v>1367.1999999999998</v>
      </c>
      <c r="G60" s="4">
        <f>(F60-I60)*0.85</f>
        <v>1162.1199999999999</v>
      </c>
      <c r="H60" s="4">
        <f>F60*0.15</f>
        <v>205.07999999999996</v>
      </c>
      <c r="I60" s="5"/>
      <c r="J60" s="5"/>
      <c r="K60" s="5"/>
      <c r="L60" s="5"/>
      <c r="M60" s="5"/>
      <c r="N60" s="5">
        <f>(C59+C60)/20</f>
        <v>3.4</v>
      </c>
      <c r="O60" s="62">
        <f>H60/F60</f>
        <v>0.15</v>
      </c>
    </row>
    <row r="61" spans="1:15" x14ac:dyDescent="0.15">
      <c r="A61" s="58" t="s">
        <v>66</v>
      </c>
      <c r="B61" s="58">
        <v>1224</v>
      </c>
      <c r="C61" s="58">
        <v>63</v>
      </c>
      <c r="D61" s="58">
        <v>58</v>
      </c>
      <c r="E61" s="58">
        <v>7.73</v>
      </c>
      <c r="F61" s="21">
        <f>B61</f>
        <v>1224</v>
      </c>
      <c r="G61" s="58">
        <f>(F61-I61)*0.825</f>
        <v>1009.8</v>
      </c>
      <c r="H61" s="58">
        <f>F61*0.175</f>
        <v>214.2</v>
      </c>
      <c r="I61" s="25"/>
      <c r="J61" s="25"/>
      <c r="K61" s="25"/>
      <c r="L61" s="15"/>
      <c r="M61" s="25"/>
      <c r="N61" s="25">
        <f>(C61)/20</f>
        <v>3.15</v>
      </c>
      <c r="O61" s="67">
        <f>(H61+M61)/F61</f>
        <v>0.17499999999999999</v>
      </c>
    </row>
    <row r="62" spans="1:15" x14ac:dyDescent="0.15">
      <c r="A62" s="9" t="s">
        <v>108</v>
      </c>
      <c r="B62" s="9">
        <v>302.89999999999998</v>
      </c>
      <c r="C62" s="9">
        <v>19</v>
      </c>
      <c r="D62" s="9">
        <v>13</v>
      </c>
      <c r="E62" s="9">
        <v>1.93</v>
      </c>
      <c r="F62" s="11">
        <f>B62</f>
        <v>302.89999999999998</v>
      </c>
      <c r="G62" s="9">
        <f>(F62-I62)-L62</f>
        <v>236.99999999999997</v>
      </c>
      <c r="H62" s="9">
        <f>F62*0.15</f>
        <v>45.434999999999995</v>
      </c>
      <c r="I62" s="5"/>
      <c r="J62" s="5"/>
      <c r="K62" s="5"/>
      <c r="L62" s="28">
        <v>65.900000000000006</v>
      </c>
      <c r="M62" s="28">
        <f>L62-H62</f>
        <v>20.465000000000011</v>
      </c>
      <c r="N62" s="5">
        <f>(C62)/20</f>
        <v>0.95</v>
      </c>
      <c r="O62" s="62">
        <f>(H62+M62)/F62</f>
        <v>0.21756355232750085</v>
      </c>
    </row>
    <row r="63" spans="1:15" x14ac:dyDescent="0.15">
      <c r="A63" s="9" t="s">
        <v>67</v>
      </c>
      <c r="B63" s="9">
        <v>159</v>
      </c>
      <c r="C63" s="9">
        <v>15</v>
      </c>
      <c r="D63" s="9">
        <v>11</v>
      </c>
      <c r="E63" s="9">
        <v>1.1000000000000001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133</v>
      </c>
      <c r="C64" s="9">
        <v>12</v>
      </c>
      <c r="D64" s="9">
        <v>9</v>
      </c>
      <c r="E64" s="9">
        <v>0.93</v>
      </c>
      <c r="F64" s="11">
        <f>B64+B63</f>
        <v>292</v>
      </c>
      <c r="G64" s="9">
        <f>F64-L64-I64</f>
        <v>226.3</v>
      </c>
      <c r="H64" s="9">
        <f>F64*0.15</f>
        <v>43.8</v>
      </c>
      <c r="I64" s="5"/>
      <c r="J64" s="5"/>
      <c r="K64" s="5"/>
      <c r="L64" s="28">
        <f>F64*0.225</f>
        <v>65.7</v>
      </c>
      <c r="M64" s="28">
        <f>L64-H64</f>
        <v>21.900000000000006</v>
      </c>
      <c r="N64" s="5">
        <f>(C63+C64)/20</f>
        <v>1.35</v>
      </c>
      <c r="O64" s="62">
        <f>(H64+M64)/F64</f>
        <v>0.22500000000000001</v>
      </c>
    </row>
    <row r="65" spans="1:15" x14ac:dyDescent="0.15">
      <c r="A65" s="9" t="s">
        <v>69</v>
      </c>
      <c r="B65" s="9">
        <v>770</v>
      </c>
      <c r="C65" s="9">
        <v>52</v>
      </c>
      <c r="D65" s="9">
        <v>48</v>
      </c>
      <c r="E65" s="9">
        <v>4.8899999999999997</v>
      </c>
      <c r="F65" s="11">
        <f>B65</f>
        <v>770</v>
      </c>
      <c r="G65" s="9">
        <f>(F65-L65)</f>
        <v>616</v>
      </c>
      <c r="H65" s="9">
        <f>F65*0.15</f>
        <v>115.5</v>
      </c>
      <c r="I65" s="5"/>
      <c r="J65" s="5"/>
      <c r="K65" s="5"/>
      <c r="L65" s="28">
        <f>F65*0.2</f>
        <v>154</v>
      </c>
      <c r="M65" s="28">
        <f>L65-H65</f>
        <v>38.5</v>
      </c>
      <c r="N65" s="5">
        <f>(C65)/20</f>
        <v>2.6</v>
      </c>
      <c r="O65" s="62">
        <f>(H65+M65)/F65</f>
        <v>0.2</v>
      </c>
    </row>
    <row r="66" spans="1:15" x14ac:dyDescent="0.15">
      <c r="A66" s="9" t="s">
        <v>70</v>
      </c>
      <c r="B66" s="9">
        <v>88</v>
      </c>
      <c r="C66" s="9">
        <v>4</v>
      </c>
      <c r="D66" s="9">
        <v>4</v>
      </c>
      <c r="E66" s="9">
        <v>0.55000000000000004</v>
      </c>
      <c r="F66" s="11">
        <f>B66</f>
        <v>88</v>
      </c>
      <c r="G66" s="9">
        <f>(F66-I66)-L66</f>
        <v>71</v>
      </c>
      <c r="H66" s="9">
        <f>F66*0.15</f>
        <v>13.2</v>
      </c>
      <c r="I66" s="5"/>
      <c r="J66" s="5"/>
      <c r="K66" s="5"/>
      <c r="L66" s="28">
        <v>17</v>
      </c>
      <c r="M66" s="28">
        <f>L66-H66</f>
        <v>3.8000000000000007</v>
      </c>
      <c r="N66" s="5">
        <f>(C66)/20</f>
        <v>0.2</v>
      </c>
      <c r="O66" s="62">
        <f>(H66+M66)/F66</f>
        <v>0.19318181818181818</v>
      </c>
    </row>
    <row r="67" spans="1:15" x14ac:dyDescent="0.15">
      <c r="A67" s="9" t="s">
        <v>106</v>
      </c>
      <c r="B67" s="59"/>
      <c r="C67" s="59"/>
      <c r="D67" s="59"/>
      <c r="E67" s="59"/>
      <c r="F67" s="11">
        <f>B67</f>
        <v>0</v>
      </c>
      <c r="G67" s="9">
        <f>(F67-I67)*0.85</f>
        <v>0</v>
      </c>
      <c r="H67" s="9">
        <f>F67*0.15</f>
        <v>0</v>
      </c>
      <c r="I67" s="5"/>
      <c r="J67" s="5"/>
      <c r="K67" s="5"/>
      <c r="L67" s="5"/>
      <c r="M67" s="5"/>
      <c r="N67" s="5">
        <f>(C67)/20</f>
        <v>0</v>
      </c>
      <c r="O67" s="62" t="e">
        <f>H67/F67</f>
        <v>#DIV/0!</v>
      </c>
    </row>
    <row r="68" spans="1:15" x14ac:dyDescent="0.15">
      <c r="A68" s="4" t="s">
        <v>102</v>
      </c>
      <c r="B68">
        <v>564</v>
      </c>
      <c r="C68">
        <v>47</v>
      </c>
      <c r="D68">
        <v>34</v>
      </c>
      <c r="E68">
        <v>3.83</v>
      </c>
      <c r="F68" s="8">
        <f>B68</f>
        <v>564</v>
      </c>
      <c r="G68" s="4">
        <f>(F68-I68)*0.85</f>
        <v>479.4</v>
      </c>
      <c r="H68" s="4">
        <f>F68*0.15</f>
        <v>84.6</v>
      </c>
      <c r="I68" s="5"/>
      <c r="J68" s="5"/>
      <c r="K68" s="5"/>
      <c r="L68" s="5"/>
      <c r="M68" s="5"/>
      <c r="N68" s="5">
        <f>(C68)/20</f>
        <v>2.35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45309.420000000006</v>
      </c>
      <c r="C70" s="26">
        <f>SUM(C2:C68)</f>
        <v>2143.5</v>
      </c>
      <c r="D70" s="26">
        <f>SUM(D2:D68)</f>
        <v>1861</v>
      </c>
      <c r="E70" s="5"/>
      <c r="F70" s="5"/>
      <c r="G70" s="26">
        <f>SUM(G6:G68)</f>
        <v>31460.457299999998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2143.5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12461.792999999998</v>
      </c>
      <c r="E77" s="4"/>
      <c r="F77" s="5" t="s">
        <v>80</v>
      </c>
      <c r="G77" s="5">
        <v>95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559.6</v>
      </c>
      <c r="H78" s="5">
        <f>G78-G77</f>
        <v>464.6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1684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165</v>
      </c>
      <c r="E80" s="4"/>
      <c r="F80" s="40" t="s">
        <v>89</v>
      </c>
      <c r="G80" s="40">
        <f>SUM(M14:M66)</f>
        <v>1244.1796999999999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149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842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288.39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842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1849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185.86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6945.2499999999991</v>
      </c>
      <c r="C89" s="41"/>
      <c r="D89" s="41">
        <f>SUM(D76:D77)</f>
        <v>14605.292999999998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7660.0429999999988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90"/>
  <sheetViews>
    <sheetView tabSelected="1" topLeftCell="A19" workbookViewId="0">
      <selection activeCell="J36" sqref="J36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578.6</v>
      </c>
      <c r="C2" s="4">
        <v>32</v>
      </c>
      <c r="D2" s="4">
        <v>30</v>
      </c>
      <c r="E2" s="4">
        <v>3.71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3355.1</v>
      </c>
      <c r="C3" s="4">
        <v>160</v>
      </c>
      <c r="D3" s="4">
        <v>120</v>
      </c>
      <c r="E3" s="4">
        <v>21.05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2593.4</v>
      </c>
      <c r="C4" s="4">
        <v>130</v>
      </c>
      <c r="D4" s="4">
        <v>85</v>
      </c>
      <c r="E4" s="4">
        <v>16.329999999999998</v>
      </c>
      <c r="F4" s="6">
        <f>B3+B4+B2</f>
        <v>6527.1</v>
      </c>
      <c r="G4" s="7" t="s">
        <v>112</v>
      </c>
      <c r="H4" s="6">
        <f>F4-G4</f>
        <v>6527.1</v>
      </c>
      <c r="I4" s="27">
        <v>60</v>
      </c>
      <c r="J4" s="27"/>
      <c r="K4" s="5"/>
      <c r="L4" s="5"/>
      <c r="M4" s="5"/>
      <c r="N4" s="5">
        <f>(D3+D4)/20</f>
        <v>10.25</v>
      </c>
      <c r="O4" s="62">
        <f>H4/F4</f>
        <v>1</v>
      </c>
    </row>
    <row r="5" spans="1:15" x14ac:dyDescent="0.15">
      <c r="A5" s="4" t="s">
        <v>16</v>
      </c>
      <c r="B5" s="4">
        <v>528.79999999999995</v>
      </c>
      <c r="C5" s="4">
        <v>29</v>
      </c>
      <c r="D5" s="4">
        <v>28</v>
      </c>
      <c r="E5" s="4">
        <v>3.45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98.9</v>
      </c>
      <c r="C6" s="4">
        <v>5</v>
      </c>
      <c r="D6" s="4">
        <v>4</v>
      </c>
      <c r="E6" s="4">
        <v>0.65</v>
      </c>
      <c r="F6" s="8">
        <f>B6+B5</f>
        <v>627.69999999999993</v>
      </c>
      <c r="G6" s="4">
        <f>(F6-I6)*0.85</f>
        <v>533.54499999999996</v>
      </c>
      <c r="H6" s="4">
        <f>F6*0.15</f>
        <v>94.154999999999987</v>
      </c>
      <c r="I6" s="4"/>
      <c r="J6" s="4"/>
      <c r="K6" s="5"/>
      <c r="L6" s="5"/>
      <c r="M6" s="5"/>
      <c r="N6" s="5">
        <f>(C5+C6)/20</f>
        <v>1.7</v>
      </c>
      <c r="O6" s="62">
        <f>H6/F6</f>
        <v>0.15</v>
      </c>
    </row>
    <row r="7" spans="1:15" x14ac:dyDescent="0.15">
      <c r="A7" s="4" t="s">
        <v>19</v>
      </c>
      <c r="B7" s="4">
        <v>897</v>
      </c>
      <c r="C7" s="4">
        <v>15</v>
      </c>
      <c r="D7" s="4">
        <v>18</v>
      </c>
      <c r="E7" s="4">
        <v>5.5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339</v>
      </c>
      <c r="C8" s="4">
        <v>12</v>
      </c>
      <c r="D8" s="4">
        <v>12</v>
      </c>
      <c r="E8" s="4">
        <v>2.11</v>
      </c>
      <c r="F8" s="8">
        <f>B8+B7</f>
        <v>1236</v>
      </c>
      <c r="G8" s="4">
        <f>(F8-I8)*0.85</f>
        <v>1042.0999999999999</v>
      </c>
      <c r="H8" s="4">
        <f>F8*0.15</f>
        <v>185.4</v>
      </c>
      <c r="I8" s="5">
        <v>10</v>
      </c>
      <c r="J8" s="5"/>
      <c r="K8" s="5"/>
      <c r="L8" s="5"/>
      <c r="M8" s="5"/>
      <c r="N8" s="5">
        <f>(C7+C8)/20</f>
        <v>1.35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393</v>
      </c>
      <c r="C11" s="4">
        <v>20</v>
      </c>
      <c r="D11" s="4">
        <v>17</v>
      </c>
      <c r="E11" s="4">
        <v>2.56</v>
      </c>
      <c r="F11" s="8">
        <f>B11</f>
        <v>393</v>
      </c>
      <c r="G11" s="4">
        <f>(F11-I11)*0.85</f>
        <v>316.37</v>
      </c>
      <c r="H11" s="4">
        <f>F11*0.15</f>
        <v>58.949999999999996</v>
      </c>
      <c r="I11" s="5">
        <v>20.8</v>
      </c>
      <c r="J11" s="5"/>
      <c r="K11" s="5"/>
      <c r="L11" s="5"/>
      <c r="M11" s="5"/>
      <c r="N11" s="5">
        <f>C11/20</f>
        <v>1</v>
      </c>
      <c r="O11" s="62">
        <f>H11/F11</f>
        <v>0.15</v>
      </c>
    </row>
    <row r="12" spans="1:15" x14ac:dyDescent="0.15">
      <c r="A12" s="4" t="s">
        <v>24</v>
      </c>
      <c r="B12" s="4">
        <v>42</v>
      </c>
      <c r="C12" s="4">
        <v>2</v>
      </c>
      <c r="D12" s="4">
        <v>2</v>
      </c>
      <c r="E12" s="4">
        <v>0.26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21</v>
      </c>
      <c r="C13" s="4">
        <v>1</v>
      </c>
      <c r="D13" s="4">
        <v>1</v>
      </c>
      <c r="E13" s="4">
        <v>0.13</v>
      </c>
      <c r="F13" s="8">
        <f>B13+B12</f>
        <v>63</v>
      </c>
      <c r="G13" s="4">
        <f>(F13-I13)*0.85</f>
        <v>53.55</v>
      </c>
      <c r="H13" s="4">
        <f>F13*0.15</f>
        <v>9.4499999999999993</v>
      </c>
      <c r="I13" s="5"/>
      <c r="J13" s="5"/>
      <c r="K13" s="5"/>
      <c r="L13" s="5"/>
      <c r="M13" s="5"/>
      <c r="N13" s="5">
        <f>(C12+C13)/20</f>
        <v>0.15</v>
      </c>
      <c r="O13" s="62">
        <f>H13/F13</f>
        <v>0.15</v>
      </c>
    </row>
    <row r="14" spans="1:15" x14ac:dyDescent="0.15">
      <c r="A14" s="4" t="s">
        <v>27</v>
      </c>
      <c r="B14" s="4">
        <v>217.1</v>
      </c>
      <c r="C14" s="4">
        <v>8</v>
      </c>
      <c r="D14" s="4">
        <v>7</v>
      </c>
      <c r="E14" s="4">
        <v>1.4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195.3</v>
      </c>
      <c r="C15" s="4">
        <v>7</v>
      </c>
      <c r="D15" s="4">
        <v>6</v>
      </c>
      <c r="E15" s="4">
        <v>1.22</v>
      </c>
      <c r="F15" s="8">
        <f>B15+B14</f>
        <v>412.4</v>
      </c>
      <c r="G15" s="4">
        <f>(F15-I15)*0.85</f>
        <v>350.53999999999996</v>
      </c>
      <c r="H15" s="4">
        <f>F15*0.15</f>
        <v>61.859999999999992</v>
      </c>
      <c r="I15" s="4"/>
      <c r="J15" s="4"/>
      <c r="K15" s="5"/>
      <c r="L15" s="5"/>
      <c r="M15" s="5"/>
      <c r="N15" s="5">
        <f>(C14+C15)/20</f>
        <v>0.75</v>
      </c>
      <c r="O15" s="62">
        <f>H15/F15</f>
        <v>0.15</v>
      </c>
    </row>
    <row r="16" spans="1:15" x14ac:dyDescent="0.15">
      <c r="A16" s="4" t="s">
        <v>29</v>
      </c>
      <c r="B16" s="4">
        <v>1159</v>
      </c>
      <c r="C16" s="4">
        <v>39</v>
      </c>
      <c r="D16" s="4">
        <v>26</v>
      </c>
      <c r="E16" s="4">
        <v>7.17</v>
      </c>
      <c r="F16" s="8">
        <f>B16</f>
        <v>1159</v>
      </c>
      <c r="G16" s="4">
        <f>(F16-I16)*0.85</f>
        <v>953.27499999999998</v>
      </c>
      <c r="H16" s="4">
        <f>F16*0.15</f>
        <v>173.85</v>
      </c>
      <c r="I16" s="4">
        <v>37.5</v>
      </c>
      <c r="J16" s="4"/>
      <c r="K16" s="4"/>
      <c r="L16" s="5"/>
      <c r="M16" s="5"/>
      <c r="N16" s="5">
        <f>C16/20</f>
        <v>1.95</v>
      </c>
      <c r="O16" s="62">
        <f>H16/F16</f>
        <v>0.15</v>
      </c>
    </row>
    <row r="17" spans="1:15" x14ac:dyDescent="0.15">
      <c r="A17" s="4" t="s">
        <v>30</v>
      </c>
      <c r="B17" s="4">
        <v>1666.6</v>
      </c>
      <c r="C17" s="4">
        <v>49</v>
      </c>
      <c r="D17" s="4">
        <v>49</v>
      </c>
      <c r="E17" s="4">
        <v>10.39</v>
      </c>
      <c r="F17" s="8">
        <f>B17</f>
        <v>1666.6</v>
      </c>
      <c r="G17" s="4">
        <f>(F17-L17)*0.85</f>
        <v>1416.61</v>
      </c>
      <c r="H17" s="4">
        <f>F17*0.15</f>
        <v>249.98999999999998</v>
      </c>
      <c r="I17" s="5"/>
      <c r="J17" s="5"/>
      <c r="K17" s="4"/>
      <c r="L17" s="5"/>
      <c r="M17" s="5"/>
      <c r="N17" s="5">
        <f>C17/20</f>
        <v>2.4500000000000002</v>
      </c>
      <c r="O17" s="62">
        <f>H17/F17</f>
        <v>0.15</v>
      </c>
    </row>
    <row r="18" spans="1:15" x14ac:dyDescent="0.15">
      <c r="A18" s="4" t="s">
        <v>31</v>
      </c>
      <c r="B18">
        <v>16</v>
      </c>
      <c r="C18">
        <v>1</v>
      </c>
      <c r="D18">
        <v>1</v>
      </c>
      <c r="E18">
        <v>0.11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48</v>
      </c>
      <c r="C19" s="4">
        <v>3</v>
      </c>
      <c r="D19" s="4">
        <v>3</v>
      </c>
      <c r="E19" s="4">
        <v>0.33</v>
      </c>
      <c r="F19" s="8">
        <f>B19+B18</f>
        <v>64</v>
      </c>
      <c r="G19" s="4">
        <f>(F19-I19)*0.85</f>
        <v>54.4</v>
      </c>
      <c r="H19" s="4">
        <f>F19*0.15</f>
        <v>9.6</v>
      </c>
      <c r="I19" s="4"/>
      <c r="J19" s="4"/>
      <c r="K19" s="5"/>
      <c r="L19" s="5"/>
      <c r="M19" s="5"/>
      <c r="N19" s="5">
        <f>(C18+C19)/20</f>
        <v>0.2</v>
      </c>
      <c r="O19" s="62">
        <f>H19/F19</f>
        <v>0.15</v>
      </c>
    </row>
    <row r="20" spans="1:15" x14ac:dyDescent="0.15">
      <c r="A20" s="4" t="s">
        <v>33</v>
      </c>
      <c r="B20" s="4">
        <v>293.95999999999998</v>
      </c>
      <c r="C20" s="4">
        <v>11</v>
      </c>
      <c r="D20" s="4">
        <v>11</v>
      </c>
      <c r="E20" s="4">
        <v>1.85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363.28</v>
      </c>
      <c r="C21" s="4">
        <v>14</v>
      </c>
      <c r="D21" s="4">
        <v>13</v>
      </c>
      <c r="E21" s="4">
        <v>2.2799999999999998</v>
      </c>
      <c r="F21" s="8">
        <f>B21+B20</f>
        <v>657.24</v>
      </c>
      <c r="G21" s="4">
        <f t="shared" ref="G21:G26" si="0">(F21-I21)*0.85</f>
        <v>535.024</v>
      </c>
      <c r="H21" s="4">
        <f t="shared" ref="H21:H26" si="1">F21*0.15</f>
        <v>98.585999999999999</v>
      </c>
      <c r="I21">
        <v>27.8</v>
      </c>
      <c r="J21" s="4"/>
      <c r="K21" s="5"/>
      <c r="L21" s="5"/>
      <c r="M21" s="5"/>
      <c r="N21" s="5">
        <f>(C20+C21)/20</f>
        <v>1.25</v>
      </c>
      <c r="O21" s="62">
        <f>H21/F21</f>
        <v>0.15</v>
      </c>
    </row>
    <row r="22" spans="1:15" x14ac:dyDescent="0.15">
      <c r="A22" s="4" t="s">
        <v>35</v>
      </c>
      <c r="B22" s="4">
        <v>4293.67</v>
      </c>
      <c r="C22" s="4">
        <v>125</v>
      </c>
      <c r="D22" s="4">
        <v>112</v>
      </c>
      <c r="E22" s="4">
        <v>26.34</v>
      </c>
      <c r="F22" s="8">
        <f>B22</f>
        <v>4293.67</v>
      </c>
      <c r="G22" s="4">
        <f t="shared" si="0"/>
        <v>3649.6194999999998</v>
      </c>
      <c r="H22" s="4">
        <f t="shared" si="1"/>
        <v>644.05049999999994</v>
      </c>
      <c r="I22" s="4"/>
      <c r="J22" s="4"/>
      <c r="K22" s="4"/>
      <c r="L22" s="4"/>
      <c r="M22" s="4"/>
      <c r="N22" s="5">
        <f>C22/20</f>
        <v>6.25</v>
      </c>
      <c r="O22" s="62">
        <f>(H22+M22)/F22</f>
        <v>0.15</v>
      </c>
    </row>
    <row r="23" spans="1:15" x14ac:dyDescent="0.15">
      <c r="A23" s="4" t="s">
        <v>36</v>
      </c>
      <c r="B23">
        <v>115.9</v>
      </c>
      <c r="C23">
        <v>7</v>
      </c>
      <c r="D23">
        <v>7</v>
      </c>
      <c r="E23">
        <v>0.73</v>
      </c>
      <c r="F23" s="8">
        <f>B23</f>
        <v>115.9</v>
      </c>
      <c r="G23" s="4">
        <f t="shared" si="0"/>
        <v>98.515000000000001</v>
      </c>
      <c r="H23" s="4">
        <f t="shared" si="1"/>
        <v>17.385000000000002</v>
      </c>
      <c r="I23" s="4"/>
      <c r="J23" s="4"/>
      <c r="K23" s="5"/>
      <c r="L23" s="5"/>
      <c r="M23" s="5"/>
      <c r="N23" s="5">
        <f>(C23)/20</f>
        <v>0.35</v>
      </c>
      <c r="O23" s="62">
        <f>H23/F23</f>
        <v>0.15</v>
      </c>
    </row>
    <row r="24" spans="1:15" x14ac:dyDescent="0.15">
      <c r="A24" s="4" t="s">
        <v>37</v>
      </c>
      <c r="B24" s="5"/>
      <c r="C24" s="5"/>
      <c r="D24" s="5"/>
      <c r="E24" s="5"/>
      <c r="F24" s="5">
        <f>B24</f>
        <v>0</v>
      </c>
      <c r="G24" s="4">
        <f t="shared" si="0"/>
        <v>0</v>
      </c>
      <c r="H24" s="4">
        <f t="shared" si="1"/>
        <v>0</v>
      </c>
      <c r="I24" s="5"/>
      <c r="J24" s="5"/>
      <c r="K24" s="5"/>
      <c r="M24" s="5"/>
      <c r="N24" s="5">
        <f>(C24)/20</f>
        <v>0</v>
      </c>
      <c r="O24" s="62" t="e">
        <f>(H24+M24)/F24</f>
        <v>#DIV/0!</v>
      </c>
    </row>
    <row r="25" spans="1:15" x14ac:dyDescent="0.15">
      <c r="A25" s="4" t="s">
        <v>38</v>
      </c>
      <c r="B25"/>
      <c r="F25" s="5">
        <f>B25</f>
        <v>0</v>
      </c>
      <c r="G25" s="4">
        <f t="shared" si="0"/>
        <v>0</v>
      </c>
      <c r="H25" s="4">
        <f t="shared" si="1"/>
        <v>0</v>
      </c>
      <c r="I25" s="5"/>
      <c r="J25" s="5"/>
      <c r="K25" s="5"/>
      <c r="L25" s="4"/>
      <c r="M25" s="5"/>
      <c r="N25" s="5">
        <f>(C25)/20</f>
        <v>0</v>
      </c>
      <c r="O25" s="62" t="e">
        <f>(H25+M25)/F25</f>
        <v>#DIV/0!</v>
      </c>
    </row>
    <row r="26" spans="1:15" x14ac:dyDescent="0.15">
      <c r="A26" s="4" t="s">
        <v>39</v>
      </c>
      <c r="B26" s="4">
        <v>2729.1</v>
      </c>
      <c r="C26" s="4">
        <v>132</v>
      </c>
      <c r="D26" s="4">
        <v>124</v>
      </c>
      <c r="E26" s="4">
        <v>18.739999999999998</v>
      </c>
      <c r="F26" s="5">
        <f>B26</f>
        <v>2729.1</v>
      </c>
      <c r="G26" s="4">
        <f t="shared" si="0"/>
        <v>2255.39</v>
      </c>
      <c r="H26" s="4">
        <f t="shared" si="1"/>
        <v>409.36499999999995</v>
      </c>
      <c r="I26" s="5">
        <v>75.7</v>
      </c>
      <c r="J26" s="5"/>
      <c r="K26" s="5"/>
      <c r="L26" s="4"/>
      <c r="M26" s="5"/>
      <c r="N26" s="5">
        <f>(C26)/20</f>
        <v>6.6</v>
      </c>
      <c r="O26" s="62">
        <f>(H26+M26)/F26</f>
        <v>0.15</v>
      </c>
    </row>
    <row r="27" spans="1:15" x14ac:dyDescent="0.15">
      <c r="A27" s="9" t="s">
        <v>40</v>
      </c>
      <c r="B27" s="9">
        <v>472.14</v>
      </c>
      <c r="C27" s="9">
        <v>34</v>
      </c>
      <c r="D27" s="9">
        <v>25</v>
      </c>
      <c r="E27" s="9">
        <v>3.15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797.12</v>
      </c>
      <c r="C28" s="9">
        <v>61</v>
      </c>
      <c r="D28" s="9">
        <v>46</v>
      </c>
      <c r="E28" s="9">
        <v>5.33</v>
      </c>
      <c r="F28" s="11">
        <f>B28+B27</f>
        <v>1269.26</v>
      </c>
      <c r="G28" s="9">
        <f>(F28-I28)-L28</f>
        <v>1015.408</v>
      </c>
      <c r="H28" s="9">
        <f>F28*0.15</f>
        <v>190.38899999999998</v>
      </c>
      <c r="I28" s="5"/>
      <c r="J28" s="5"/>
      <c r="K28" s="5"/>
      <c r="L28" s="28">
        <f>F28*0.2</f>
        <v>253.852</v>
      </c>
      <c r="M28" s="28">
        <f>L28-H28</f>
        <v>63.463000000000022</v>
      </c>
      <c r="N28" s="5">
        <f>(C27+C28)/20</f>
        <v>4.75</v>
      </c>
      <c r="O28" s="62">
        <f>(H28+M28)/F28</f>
        <v>0.2</v>
      </c>
    </row>
    <row r="29" spans="1:15" x14ac:dyDescent="0.15">
      <c r="A29" s="9" t="s">
        <v>42</v>
      </c>
      <c r="B29" s="9">
        <v>78.599999999999994</v>
      </c>
      <c r="C29" s="9">
        <v>5</v>
      </c>
      <c r="D29" s="9">
        <v>4</v>
      </c>
      <c r="E29" s="9">
        <v>0.5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273.60000000000002</v>
      </c>
      <c r="C30" s="9">
        <v>19</v>
      </c>
      <c r="D30" s="9">
        <v>14</v>
      </c>
      <c r="E30" s="9">
        <v>1.76</v>
      </c>
      <c r="F30" s="11">
        <f>B30+B29</f>
        <v>352.20000000000005</v>
      </c>
      <c r="G30" s="9">
        <f>(F30-I30)-L30</f>
        <v>290.00000000000006</v>
      </c>
      <c r="H30" s="9">
        <f t="shared" ref="H30:H53" si="2">F30*0.15</f>
        <v>52.830000000000005</v>
      </c>
      <c r="I30" s="4"/>
      <c r="J30" s="4"/>
      <c r="K30" s="5"/>
      <c r="L30" s="28">
        <v>62.2</v>
      </c>
      <c r="M30" s="28">
        <f t="shared" ref="M30:M42" si="3">L30-H30</f>
        <v>9.3699999999999974</v>
      </c>
      <c r="N30" s="5">
        <f>(C29+C30)/20</f>
        <v>1.2</v>
      </c>
      <c r="O30" s="62">
        <f t="shared" ref="O30:O42" si="4">(H30+M30)/F30</f>
        <v>0.17660420215786485</v>
      </c>
    </row>
    <row r="31" spans="1:15" x14ac:dyDescent="0.15">
      <c r="A31" s="9" t="s">
        <v>44</v>
      </c>
      <c r="B31" s="9">
        <v>901.2</v>
      </c>
      <c r="C31" s="9">
        <v>73</v>
      </c>
      <c r="D31" s="9">
        <v>57</v>
      </c>
      <c r="E31" s="9">
        <v>5.8</v>
      </c>
      <c r="F31" s="10">
        <f t="shared" ref="F31:F56" si="5">B31</f>
        <v>901.2</v>
      </c>
      <c r="G31" s="9">
        <f>(F31-I31)-L31</f>
        <v>655.90000000000009</v>
      </c>
      <c r="H31" s="9">
        <f t="shared" si="2"/>
        <v>135.18</v>
      </c>
      <c r="I31" s="4"/>
      <c r="J31" s="4"/>
      <c r="K31" s="5"/>
      <c r="L31" s="28">
        <v>245.3</v>
      </c>
      <c r="M31" s="28">
        <f t="shared" si="3"/>
        <v>110.12</v>
      </c>
      <c r="N31" s="5">
        <f>C31/20</f>
        <v>3.65</v>
      </c>
      <c r="O31" s="62">
        <f t="shared" si="4"/>
        <v>0.27219263204616068</v>
      </c>
    </row>
    <row r="32" spans="1:15" x14ac:dyDescent="0.15">
      <c r="A32" s="9" t="s">
        <v>45</v>
      </c>
      <c r="B32" s="9">
        <v>976.2</v>
      </c>
      <c r="C32" s="9">
        <v>34</v>
      </c>
      <c r="D32" s="9">
        <v>34</v>
      </c>
      <c r="E32" s="9">
        <v>6</v>
      </c>
      <c r="F32" s="11">
        <f t="shared" si="5"/>
        <v>976.2</v>
      </c>
      <c r="G32" s="9">
        <f>(F32-I32)-L32</f>
        <v>756</v>
      </c>
      <c r="H32" s="9">
        <f t="shared" si="2"/>
        <v>146.43</v>
      </c>
      <c r="I32" s="4"/>
      <c r="J32" s="4"/>
      <c r="K32" s="4"/>
      <c r="L32" s="28">
        <v>220.2</v>
      </c>
      <c r="M32" s="28">
        <f t="shared" si="3"/>
        <v>73.769999999999982</v>
      </c>
      <c r="N32" s="5">
        <f>D32/20</f>
        <v>1.7</v>
      </c>
      <c r="O32" s="62">
        <f t="shared" si="4"/>
        <v>0.22556853103872154</v>
      </c>
    </row>
    <row r="33" spans="1:15" x14ac:dyDescent="0.15">
      <c r="A33" s="9" t="s">
        <v>46</v>
      </c>
      <c r="B33" s="9"/>
      <c r="C33" s="9"/>
      <c r="D33" s="9"/>
      <c r="E33" s="9"/>
      <c r="F33" s="11">
        <f t="shared" si="5"/>
        <v>0</v>
      </c>
      <c r="G33" s="9">
        <f>(F33-I33)-L33</f>
        <v>0</v>
      </c>
      <c r="H33" s="9">
        <f t="shared" si="2"/>
        <v>0</v>
      </c>
      <c r="I33" s="4"/>
      <c r="J33" s="4"/>
      <c r="K33" s="4"/>
      <c r="L33" s="29"/>
      <c r="M33" s="28">
        <f t="shared" si="3"/>
        <v>0</v>
      </c>
      <c r="N33" s="5">
        <f>(D33)/20</f>
        <v>0</v>
      </c>
      <c r="O33" s="62" t="e">
        <f t="shared" si="4"/>
        <v>#DIV/0!</v>
      </c>
    </row>
    <row r="34" spans="1:15" x14ac:dyDescent="0.15">
      <c r="A34" s="9" t="s">
        <v>47</v>
      </c>
      <c r="B34" s="9">
        <v>2980.52</v>
      </c>
      <c r="C34" s="9">
        <v>115</v>
      </c>
      <c r="D34" s="9">
        <v>99</v>
      </c>
      <c r="E34" s="9">
        <v>19.14</v>
      </c>
      <c r="F34" s="11">
        <f t="shared" si="5"/>
        <v>2980.52</v>
      </c>
      <c r="G34" s="9">
        <f>(F34-I34)-L34</f>
        <v>2390.1999999999998</v>
      </c>
      <c r="H34" s="9">
        <f t="shared" si="2"/>
        <v>447.07799999999997</v>
      </c>
      <c r="I34">
        <v>41.6</v>
      </c>
      <c r="J34" s="4"/>
      <c r="K34" s="4"/>
      <c r="L34" s="29">
        <v>548.72</v>
      </c>
      <c r="M34" s="28">
        <f t="shared" si="3"/>
        <v>101.64200000000005</v>
      </c>
      <c r="N34" s="5">
        <f>(D34)/20</f>
        <v>4.95</v>
      </c>
      <c r="O34" s="62">
        <f t="shared" si="4"/>
        <v>0.18410210298874022</v>
      </c>
    </row>
    <row r="35" spans="1:15" x14ac:dyDescent="0.15">
      <c r="A35" s="9" t="s">
        <v>48</v>
      </c>
      <c r="B35" s="9">
        <v>415.2</v>
      </c>
      <c r="C35" s="9">
        <v>24</v>
      </c>
      <c r="D35" s="9">
        <v>23</v>
      </c>
      <c r="E35" s="9">
        <v>2.69</v>
      </c>
      <c r="F35" s="10">
        <f t="shared" si="5"/>
        <v>415.2</v>
      </c>
      <c r="G35" s="9">
        <f>F35-L35-I35</f>
        <v>310.39999999999998</v>
      </c>
      <c r="H35" s="9">
        <f t="shared" si="2"/>
        <v>62.279999999999994</v>
      </c>
      <c r="I35">
        <v>17.8</v>
      </c>
      <c r="J35" s="4"/>
      <c r="K35" s="4"/>
      <c r="L35" s="28">
        <v>87</v>
      </c>
      <c r="M35" s="28">
        <f t="shared" si="3"/>
        <v>24.720000000000006</v>
      </c>
      <c r="N35" s="5">
        <f>C35/20</f>
        <v>1.2</v>
      </c>
      <c r="O35" s="62">
        <f t="shared" si="4"/>
        <v>0.20953757225433525</v>
      </c>
    </row>
    <row r="36" spans="1:15" x14ac:dyDescent="0.15">
      <c r="A36" s="10" t="s">
        <v>49</v>
      </c>
      <c r="B36" s="10"/>
      <c r="C36" s="10"/>
      <c r="D36" s="10"/>
      <c r="E36" s="10"/>
      <c r="F36" s="10">
        <f t="shared" si="5"/>
        <v>0</v>
      </c>
      <c r="G36" s="9">
        <f>(F36-I36)-L36</f>
        <v>0</v>
      </c>
      <c r="H36" s="9">
        <f t="shared" si="2"/>
        <v>0</v>
      </c>
      <c r="I36" s="5"/>
      <c r="J36" s="5"/>
      <c r="K36" s="4"/>
      <c r="L36" s="29"/>
      <c r="M36" s="28">
        <f t="shared" si="3"/>
        <v>0</v>
      </c>
      <c r="N36" s="5">
        <f t="shared" ref="N36:N42" si="6">(C36)/20</f>
        <v>0</v>
      </c>
      <c r="O36" s="62" t="e">
        <f t="shared" si="4"/>
        <v>#DIV/0!</v>
      </c>
    </row>
    <row r="37" spans="1:15" x14ac:dyDescent="0.15">
      <c r="A37" s="10" t="s">
        <v>50</v>
      </c>
      <c r="B37" s="10"/>
      <c r="C37" s="10"/>
      <c r="D37" s="10"/>
      <c r="E37" s="10"/>
      <c r="F37" s="10">
        <f t="shared" si="5"/>
        <v>0</v>
      </c>
      <c r="G37" s="9">
        <f>(F37-I37)-L37</f>
        <v>-380.36</v>
      </c>
      <c r="H37" s="9">
        <f t="shared" si="2"/>
        <v>0</v>
      </c>
      <c r="I37" s="5"/>
      <c r="J37" s="5"/>
      <c r="K37" s="4"/>
      <c r="L37" s="29">
        <v>380.36</v>
      </c>
      <c r="M37" s="28">
        <f t="shared" si="3"/>
        <v>380.36</v>
      </c>
      <c r="N37" s="5">
        <f t="shared" si="6"/>
        <v>0</v>
      </c>
      <c r="O37" s="62" t="e">
        <f t="shared" si="4"/>
        <v>#DIV/0!</v>
      </c>
    </row>
    <row r="38" spans="1:15" x14ac:dyDescent="0.15">
      <c r="A38" s="9" t="s">
        <v>51</v>
      </c>
      <c r="B38" s="10">
        <v>767</v>
      </c>
      <c r="C38" s="10">
        <v>43</v>
      </c>
      <c r="D38" s="10">
        <v>39</v>
      </c>
      <c r="E38" s="10">
        <v>4.9400000000000004</v>
      </c>
      <c r="F38" s="10">
        <f t="shared" si="5"/>
        <v>767</v>
      </c>
      <c r="G38" s="9">
        <f>(F38*0.8)-I38</f>
        <v>613.6</v>
      </c>
      <c r="H38" s="9">
        <f t="shared" si="2"/>
        <v>115.05</v>
      </c>
      <c r="I38" s="5"/>
      <c r="J38" s="5"/>
      <c r="K38" s="4"/>
      <c r="L38" s="28">
        <f>F38*0.2</f>
        <v>153.4</v>
      </c>
      <c r="M38" s="28">
        <f t="shared" si="3"/>
        <v>38.350000000000009</v>
      </c>
      <c r="N38" s="5">
        <f t="shared" si="6"/>
        <v>2.15</v>
      </c>
      <c r="O38" s="62">
        <f t="shared" si="4"/>
        <v>0.2</v>
      </c>
    </row>
    <row r="39" spans="1:15" x14ac:dyDescent="0.15">
      <c r="A39" s="9" t="s">
        <v>52</v>
      </c>
      <c r="B39" s="10">
        <v>826.72</v>
      </c>
      <c r="C39" s="10">
        <v>40</v>
      </c>
      <c r="D39" s="10">
        <v>38</v>
      </c>
      <c r="E39" s="10">
        <v>5.2</v>
      </c>
      <c r="F39" s="10">
        <f t="shared" si="5"/>
        <v>826.72</v>
      </c>
      <c r="G39" s="9">
        <f>(F39-I39)-L39</f>
        <v>657</v>
      </c>
      <c r="H39" s="9">
        <f t="shared" si="2"/>
        <v>124.008</v>
      </c>
      <c r="I39" s="5"/>
      <c r="J39" s="5"/>
      <c r="K39" s="4"/>
      <c r="L39" s="29">
        <v>169.72</v>
      </c>
      <c r="M39" s="28">
        <f t="shared" si="3"/>
        <v>45.712000000000003</v>
      </c>
      <c r="N39" s="5">
        <f t="shared" si="6"/>
        <v>2</v>
      </c>
      <c r="O39" s="62">
        <f t="shared" si="4"/>
        <v>0.20529320688987807</v>
      </c>
    </row>
    <row r="40" spans="1:15" x14ac:dyDescent="0.15">
      <c r="A40" s="9" t="s">
        <v>53</v>
      </c>
      <c r="B40" s="9">
        <v>135.02000000000001</v>
      </c>
      <c r="C40" s="9">
        <v>5</v>
      </c>
      <c r="D40" s="9">
        <v>5</v>
      </c>
      <c r="E40" s="9">
        <v>0.85</v>
      </c>
      <c r="F40" s="10">
        <f t="shared" si="5"/>
        <v>135.02000000000001</v>
      </c>
      <c r="G40" s="9">
        <f>(F40-I40)-L40</f>
        <v>105.18058000000001</v>
      </c>
      <c r="H40" s="9">
        <f t="shared" si="2"/>
        <v>20.253</v>
      </c>
      <c r="I40" s="5"/>
      <c r="J40" s="5"/>
      <c r="K40" s="5"/>
      <c r="L40" s="29">
        <f>F40*0.221</f>
        <v>29.839420000000004</v>
      </c>
      <c r="M40" s="28">
        <f t="shared" si="3"/>
        <v>9.5864200000000039</v>
      </c>
      <c r="N40" s="5">
        <f t="shared" si="6"/>
        <v>0.25</v>
      </c>
      <c r="O40" s="62">
        <f t="shared" si="4"/>
        <v>0.221</v>
      </c>
    </row>
    <row r="41" spans="1:15" x14ac:dyDescent="0.15">
      <c r="A41" s="9" t="s">
        <v>54</v>
      </c>
      <c r="B41" s="9">
        <v>458.6</v>
      </c>
      <c r="C41" s="9">
        <v>26</v>
      </c>
      <c r="D41" s="9">
        <v>24</v>
      </c>
      <c r="E41" s="9">
        <v>2.92</v>
      </c>
      <c r="F41" s="10">
        <f t="shared" si="5"/>
        <v>458.6</v>
      </c>
      <c r="G41" s="9">
        <f>(F41-I41)-L41</f>
        <v>358.5</v>
      </c>
      <c r="H41" s="9">
        <f t="shared" si="2"/>
        <v>68.790000000000006</v>
      </c>
      <c r="J41" s="4"/>
      <c r="K41" s="4"/>
      <c r="L41" s="29">
        <v>100.1</v>
      </c>
      <c r="M41" s="28">
        <f t="shared" si="3"/>
        <v>31.309999999999988</v>
      </c>
      <c r="N41" s="5">
        <f t="shared" si="6"/>
        <v>1.3</v>
      </c>
      <c r="O41" s="62">
        <f t="shared" si="4"/>
        <v>0.21827300479720887</v>
      </c>
    </row>
    <row r="42" spans="1:15" x14ac:dyDescent="0.15">
      <c r="A42" s="9" t="s">
        <v>55</v>
      </c>
      <c r="B42" s="9">
        <v>236.5</v>
      </c>
      <c r="C42" s="9">
        <v>14</v>
      </c>
      <c r="D42" s="9">
        <v>14</v>
      </c>
      <c r="E42" s="9">
        <v>1.46</v>
      </c>
      <c r="F42" s="10">
        <f t="shared" si="5"/>
        <v>236.5</v>
      </c>
      <c r="G42" s="9">
        <f>(F42-I42)-L42</f>
        <v>177</v>
      </c>
      <c r="H42" s="9">
        <f t="shared" si="2"/>
        <v>35.475000000000001</v>
      </c>
      <c r="I42" s="4"/>
      <c r="J42" s="4"/>
      <c r="K42" s="4"/>
      <c r="L42" s="29">
        <v>59.5</v>
      </c>
      <c r="M42" s="28">
        <f t="shared" si="3"/>
        <v>24.024999999999999</v>
      </c>
      <c r="N42" s="5">
        <f t="shared" si="6"/>
        <v>0.7</v>
      </c>
      <c r="O42" s="62">
        <f t="shared" si="4"/>
        <v>0.25158562367864695</v>
      </c>
    </row>
    <row r="43" spans="1:15" x14ac:dyDescent="0.15">
      <c r="A43" s="12" t="s">
        <v>58</v>
      </c>
      <c r="B43" s="13">
        <v>339.9</v>
      </c>
      <c r="C43" s="12">
        <v>25</v>
      </c>
      <c r="D43" s="14">
        <v>22</v>
      </c>
      <c r="E43" s="15">
        <v>2.27</v>
      </c>
      <c r="F43" s="16">
        <f t="shared" si="5"/>
        <v>339.9</v>
      </c>
      <c r="G43" s="13">
        <f>(F43-I43)*0.85</f>
        <v>288.91499999999996</v>
      </c>
      <c r="H43" s="12">
        <f t="shared" si="2"/>
        <v>50.984999999999992</v>
      </c>
      <c r="I43" s="16"/>
      <c r="J43" s="13"/>
      <c r="K43" s="30"/>
      <c r="L43" s="31"/>
      <c r="M43" s="31"/>
      <c r="N43" s="31">
        <f>C43/20</f>
        <v>1.25</v>
      </c>
      <c r="O43" s="65">
        <f>H43/F43</f>
        <v>0.15</v>
      </c>
    </row>
    <row r="44" spans="1:15" x14ac:dyDescent="0.15">
      <c r="A44" s="17" t="s">
        <v>59</v>
      </c>
      <c r="B44" s="18">
        <v>1216.08</v>
      </c>
      <c r="C44" s="18">
        <v>61</v>
      </c>
      <c r="D44" s="18">
        <v>57</v>
      </c>
      <c r="E44" s="18">
        <v>8.02</v>
      </c>
      <c r="F44" s="19">
        <f t="shared" si="5"/>
        <v>1216.08</v>
      </c>
      <c r="G44" s="18">
        <f>(F44-I44)-L44</f>
        <v>901.51</v>
      </c>
      <c r="H44" s="18">
        <f t="shared" si="2"/>
        <v>182.41199999999998</v>
      </c>
      <c r="I44" s="32">
        <v>23.98</v>
      </c>
      <c r="J44" s="32"/>
      <c r="K44" s="32"/>
      <c r="L44" s="33">
        <v>290.58999999999997</v>
      </c>
      <c r="M44" s="34">
        <f>L44-H44</f>
        <v>108.178</v>
      </c>
      <c r="N44" s="35">
        <f>(C44)/20</f>
        <v>3.05</v>
      </c>
      <c r="O44" s="62">
        <f>(H44+M44)/F44</f>
        <v>0.23895631866324582</v>
      </c>
    </row>
    <row r="45" spans="1:15" x14ac:dyDescent="0.15">
      <c r="A45" s="9" t="s">
        <v>60</v>
      </c>
      <c r="B45" s="9">
        <v>389</v>
      </c>
      <c r="C45" s="9">
        <v>25</v>
      </c>
      <c r="D45" s="9">
        <v>25</v>
      </c>
      <c r="E45" s="9">
        <v>2.44</v>
      </c>
      <c r="F45" s="10">
        <f t="shared" si="5"/>
        <v>389</v>
      </c>
      <c r="G45" s="18">
        <f>(F45-I45)-L45</f>
        <v>294</v>
      </c>
      <c r="H45" s="18">
        <f t="shared" si="2"/>
        <v>58.349999999999994</v>
      </c>
      <c r="I45" s="32"/>
      <c r="J45" s="32"/>
      <c r="K45" s="32"/>
      <c r="L45" s="33">
        <v>95</v>
      </c>
      <c r="M45" s="34">
        <f>L45-H45</f>
        <v>36.650000000000006</v>
      </c>
      <c r="N45" s="35">
        <f>(C45)/20</f>
        <v>1.25</v>
      </c>
      <c r="O45" s="62">
        <f>(H45+M45)/F45</f>
        <v>0.2442159383033419</v>
      </c>
    </row>
    <row r="46" spans="1:15" x14ac:dyDescent="0.15">
      <c r="A46" s="9" t="s">
        <v>61</v>
      </c>
      <c r="B46" s="9">
        <v>792.08</v>
      </c>
      <c r="C46" s="9">
        <v>36</v>
      </c>
      <c r="D46" s="9">
        <v>36</v>
      </c>
      <c r="E46" s="9">
        <v>4.9800000000000004</v>
      </c>
      <c r="F46" s="10">
        <f t="shared" si="5"/>
        <v>792.08</v>
      </c>
      <c r="G46" s="9">
        <f>(F46-I46)-L46</f>
        <v>612</v>
      </c>
      <c r="H46" s="9">
        <f t="shared" si="2"/>
        <v>118.812</v>
      </c>
      <c r="I46" s="4"/>
      <c r="J46" s="4"/>
      <c r="K46" s="4"/>
      <c r="L46" s="29">
        <v>180.08</v>
      </c>
      <c r="M46" s="28">
        <f>L46-H46</f>
        <v>61.268000000000015</v>
      </c>
      <c r="N46" s="36">
        <f>(C46)/20</f>
        <v>1.8</v>
      </c>
      <c r="O46" s="62">
        <f>(H46+M46)/F46</f>
        <v>0.22735077264922735</v>
      </c>
    </row>
    <row r="47" spans="1:15" x14ac:dyDescent="0.15">
      <c r="A47" s="9" t="s">
        <v>62</v>
      </c>
      <c r="B47" s="9">
        <v>219</v>
      </c>
      <c r="C47" s="9">
        <v>10</v>
      </c>
      <c r="D47" s="9">
        <v>10</v>
      </c>
      <c r="E47" s="9">
        <v>1.36</v>
      </c>
      <c r="F47" s="10">
        <f t="shared" si="5"/>
        <v>219</v>
      </c>
      <c r="G47" s="9">
        <f>(F47-I47)-L47</f>
        <v>179</v>
      </c>
      <c r="H47" s="9">
        <f t="shared" si="2"/>
        <v>32.85</v>
      </c>
      <c r="J47" s="4"/>
      <c r="K47" s="4"/>
      <c r="L47" s="29">
        <v>40</v>
      </c>
      <c r="M47" s="28">
        <f>L47-H47</f>
        <v>7.1499999999999986</v>
      </c>
      <c r="N47" s="36">
        <f>(C47)/20</f>
        <v>0.5</v>
      </c>
      <c r="O47" s="62">
        <f>(H47+M47)/F47</f>
        <v>0.18264840182648401</v>
      </c>
    </row>
    <row r="48" spans="1:15" x14ac:dyDescent="0.2">
      <c r="A48" s="20" t="s">
        <v>98</v>
      </c>
      <c r="B48" s="9">
        <v>549.5</v>
      </c>
      <c r="C48" s="9">
        <v>21</v>
      </c>
      <c r="D48" s="9">
        <v>19</v>
      </c>
      <c r="E48" s="9">
        <v>3.38</v>
      </c>
      <c r="F48" s="11">
        <f t="shared" si="5"/>
        <v>549.5</v>
      </c>
      <c r="G48" s="9">
        <f>(F48-I48)*0.85</f>
        <v>467.07499999999999</v>
      </c>
      <c r="H48" s="9">
        <f t="shared" si="2"/>
        <v>82.424999999999997</v>
      </c>
      <c r="I48" s="4"/>
      <c r="J48" s="4"/>
      <c r="K48" s="5"/>
      <c r="L48" s="5"/>
      <c r="M48" s="5"/>
      <c r="N48" s="5">
        <f>C48/20</f>
        <v>1.05</v>
      </c>
      <c r="O48" s="62">
        <f>H48/F48</f>
        <v>0.15</v>
      </c>
    </row>
    <row r="49" spans="1:15" x14ac:dyDescent="0.2">
      <c r="A49" s="20" t="s">
        <v>99</v>
      </c>
      <c r="B49" s="9">
        <v>216.8</v>
      </c>
      <c r="C49" s="9">
        <v>9</v>
      </c>
      <c r="D49" s="9">
        <v>7</v>
      </c>
      <c r="E49" s="9">
        <v>1.37</v>
      </c>
      <c r="F49" s="11">
        <f t="shared" si="5"/>
        <v>216.8</v>
      </c>
      <c r="G49" s="9">
        <f>(F49-I49)*0.85</f>
        <v>184.28</v>
      </c>
      <c r="H49" s="9">
        <f t="shared" si="2"/>
        <v>32.520000000000003</v>
      </c>
      <c r="I49" s="4"/>
      <c r="J49" s="4"/>
      <c r="K49" s="5"/>
      <c r="L49" s="5"/>
      <c r="M49" s="5"/>
      <c r="N49" s="5">
        <f>(C48+C49)/20</f>
        <v>1.5</v>
      </c>
      <c r="O49" s="62">
        <f>H49/F49</f>
        <v>0.15</v>
      </c>
    </row>
    <row r="50" spans="1:15" x14ac:dyDescent="0.2">
      <c r="A50" s="20" t="s">
        <v>100</v>
      </c>
      <c r="B50" s="9">
        <v>629.36</v>
      </c>
      <c r="C50" s="9">
        <v>35</v>
      </c>
      <c r="D50" s="9">
        <v>34</v>
      </c>
      <c r="E50" s="9">
        <v>4.01</v>
      </c>
      <c r="F50" s="11">
        <f t="shared" si="5"/>
        <v>629.36</v>
      </c>
      <c r="G50" s="9">
        <f>(F50-I50)-L50</f>
        <v>445.4</v>
      </c>
      <c r="H50" s="9">
        <f t="shared" si="2"/>
        <v>94.403999999999996</v>
      </c>
      <c r="I50" s="4">
        <v>39.6</v>
      </c>
      <c r="J50" s="4"/>
      <c r="K50" s="5"/>
      <c r="L50" s="29">
        <v>144.36000000000001</v>
      </c>
      <c r="M50" s="28">
        <f>L50-H50</f>
        <v>49.956000000000017</v>
      </c>
      <c r="N50" s="5">
        <f>(C49+C50)/20</f>
        <v>2.2000000000000002</v>
      </c>
      <c r="O50" s="62">
        <f>(H50+M50)/F50</f>
        <v>0.22937587390364816</v>
      </c>
    </row>
    <row r="51" spans="1:15" x14ac:dyDescent="0.15">
      <c r="A51" s="21" t="s">
        <v>103</v>
      </c>
      <c r="B51" s="21">
        <v>475.27</v>
      </c>
      <c r="C51" s="21">
        <v>19</v>
      </c>
      <c r="D51" s="21">
        <v>18</v>
      </c>
      <c r="E51" s="21">
        <v>2.94</v>
      </c>
      <c r="F51" s="11">
        <f t="shared" si="5"/>
        <v>475.27</v>
      </c>
      <c r="G51" s="9">
        <f>(F51-I51)-L51</f>
        <v>366</v>
      </c>
      <c r="H51" s="9">
        <f t="shared" si="2"/>
        <v>71.290499999999994</v>
      </c>
      <c r="I51" s="22"/>
      <c r="J51" s="22"/>
      <c r="K51" s="22"/>
      <c r="L51" s="29">
        <v>109.27</v>
      </c>
      <c r="M51" s="28">
        <f>L51-H51</f>
        <v>37.979500000000002</v>
      </c>
      <c r="N51" s="5">
        <f>(C50+C51)/20</f>
        <v>2.7</v>
      </c>
      <c r="O51" s="62">
        <f>(H51+M51)/F51</f>
        <v>0.22991141877248722</v>
      </c>
    </row>
    <row r="52" spans="1:15" x14ac:dyDescent="0.15">
      <c r="A52" s="25" t="s">
        <v>97</v>
      </c>
      <c r="B52"/>
      <c r="F52" s="8">
        <f t="shared" si="5"/>
        <v>0</v>
      </c>
      <c r="G52" s="4">
        <f>(F52-I52)*0.85</f>
        <v>0</v>
      </c>
      <c r="H52" s="4">
        <f t="shared" si="2"/>
        <v>0</v>
      </c>
      <c r="I52" s="4"/>
      <c r="J52" s="4"/>
      <c r="K52" s="5"/>
      <c r="L52" s="5"/>
      <c r="M52" s="5"/>
      <c r="N52" s="5">
        <f>(C52)/20</f>
        <v>0</v>
      </c>
      <c r="O52" s="62" t="e">
        <f>H52/F52</f>
        <v>#DIV/0!</v>
      </c>
    </row>
    <row r="53" spans="1:15" x14ac:dyDescent="0.15">
      <c r="A53" s="21" t="s">
        <v>107</v>
      </c>
      <c r="B53" s="21">
        <v>536.1</v>
      </c>
      <c r="C53" s="21">
        <v>22</v>
      </c>
      <c r="D53" s="21">
        <v>21</v>
      </c>
      <c r="E53" s="21">
        <v>3.33</v>
      </c>
      <c r="F53" s="11">
        <f t="shared" si="5"/>
        <v>536.1</v>
      </c>
      <c r="G53" s="9">
        <f>(F53-I53)-L53</f>
        <v>442</v>
      </c>
      <c r="H53" s="9">
        <f t="shared" si="2"/>
        <v>80.415000000000006</v>
      </c>
      <c r="I53" s="22"/>
      <c r="J53" s="22"/>
      <c r="K53" s="22"/>
      <c r="L53" s="29">
        <v>94.1</v>
      </c>
      <c r="M53" s="28">
        <f>L53-H53</f>
        <v>13.684999999999988</v>
      </c>
      <c r="N53" s="5">
        <f>C53/20</f>
        <v>1.1000000000000001</v>
      </c>
      <c r="O53" s="62">
        <f>(H53+M53)/F53</f>
        <v>0.17552695392650622</v>
      </c>
    </row>
    <row r="54" spans="1:15" x14ac:dyDescent="0.15">
      <c r="A54" t="s">
        <v>109</v>
      </c>
      <c r="B54">
        <v>1690.4</v>
      </c>
      <c r="C54">
        <v>61</v>
      </c>
      <c r="D54">
        <v>55</v>
      </c>
      <c r="E54">
        <v>10.59</v>
      </c>
      <c r="F54">
        <f t="shared" si="5"/>
        <v>1690.4</v>
      </c>
      <c r="G54">
        <f>(F54-I54)*0.8</f>
        <v>1352.3200000000002</v>
      </c>
      <c r="H54">
        <f>F54*0.2</f>
        <v>338.08000000000004</v>
      </c>
      <c r="N54">
        <f>C54/20</f>
        <v>3.05</v>
      </c>
      <c r="O54" s="60">
        <f>H54/F54</f>
        <v>0.2</v>
      </c>
    </row>
    <row r="55" spans="1:15" x14ac:dyDescent="0.15">
      <c r="A55" s="59" t="s">
        <v>110</v>
      </c>
      <c r="B55" s="59">
        <v>479.7</v>
      </c>
      <c r="C55" s="59">
        <v>19</v>
      </c>
      <c r="D55" s="59">
        <v>19</v>
      </c>
      <c r="E55" s="59">
        <v>3.06</v>
      </c>
      <c r="F55" s="59">
        <f t="shared" si="5"/>
        <v>479.7</v>
      </c>
      <c r="G55" s="59">
        <f>(F55-I55)-L55</f>
        <v>364.5</v>
      </c>
      <c r="H55" s="59">
        <f>F55*0.15</f>
        <v>71.954999999999998</v>
      </c>
      <c r="L55">
        <v>115.2</v>
      </c>
      <c r="M55">
        <f>L55-H55</f>
        <v>43.245000000000005</v>
      </c>
      <c r="N55">
        <f>C55/20</f>
        <v>0.95</v>
      </c>
      <c r="O55" s="60">
        <f>(H55+M55)/F55</f>
        <v>0.24015009380863039</v>
      </c>
    </row>
    <row r="56" spans="1:15" x14ac:dyDescent="0.15">
      <c r="A56" s="61" t="s">
        <v>111</v>
      </c>
      <c r="B56" s="59">
        <v>502.54</v>
      </c>
      <c r="C56" s="59">
        <v>25</v>
      </c>
      <c r="D56" s="59">
        <v>25</v>
      </c>
      <c r="E56" s="59">
        <v>3.21</v>
      </c>
      <c r="F56" s="59">
        <f t="shared" si="5"/>
        <v>502.54</v>
      </c>
      <c r="G56" s="59">
        <f>(F56-I56)-L56</f>
        <v>297</v>
      </c>
      <c r="H56" s="59">
        <f>F56*0.15</f>
        <v>75.381</v>
      </c>
      <c r="I56">
        <v>43.6</v>
      </c>
      <c r="L56">
        <v>161.94</v>
      </c>
      <c r="M56">
        <f>L56-H56</f>
        <v>86.558999999999997</v>
      </c>
      <c r="N56">
        <f>C56/20</f>
        <v>1.25</v>
      </c>
      <c r="O56" s="60">
        <f>(H56+M56)/F56</f>
        <v>0.32224300553189794</v>
      </c>
    </row>
    <row r="57" spans="1:15" x14ac:dyDescent="0.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66"/>
    </row>
    <row r="58" spans="1:15" x14ac:dyDescent="0.15">
      <c r="A58" s="23" t="s">
        <v>63</v>
      </c>
      <c r="B58" s="24"/>
      <c r="C58" s="24"/>
      <c r="D58" s="24"/>
      <c r="E58" s="24"/>
      <c r="F58" s="24"/>
      <c r="G58" s="24"/>
      <c r="H58" s="24"/>
      <c r="I58" s="4"/>
      <c r="J58" s="4"/>
      <c r="K58" s="5"/>
      <c r="L58" s="5"/>
      <c r="M58" s="5"/>
      <c r="N58" s="5"/>
      <c r="O58" s="62"/>
    </row>
    <row r="59" spans="1:15" x14ac:dyDescent="0.15">
      <c r="A59" s="57" t="s">
        <v>104</v>
      </c>
      <c r="B59" s="4">
        <v>389.8</v>
      </c>
      <c r="C59" s="4">
        <v>18</v>
      </c>
      <c r="D59" s="4">
        <v>17</v>
      </c>
      <c r="E59" s="4">
        <v>2.46</v>
      </c>
      <c r="F59" s="5"/>
      <c r="G59" s="4" t="s">
        <v>20</v>
      </c>
      <c r="H59" s="4"/>
      <c r="I59" s="5"/>
      <c r="J59" s="5"/>
      <c r="K59" s="5"/>
      <c r="L59" s="5"/>
      <c r="M59" s="5"/>
      <c r="N59" s="5"/>
      <c r="O59" s="62"/>
    </row>
    <row r="60" spans="1:15" x14ac:dyDescent="0.15">
      <c r="A60" s="57" t="s">
        <v>105</v>
      </c>
      <c r="B60" s="4">
        <v>449.8</v>
      </c>
      <c r="C60" s="4">
        <v>23</v>
      </c>
      <c r="D60" s="4">
        <v>19</v>
      </c>
      <c r="E60" s="4">
        <v>2.87</v>
      </c>
      <c r="F60" s="8">
        <f>B60+B59</f>
        <v>839.6</v>
      </c>
      <c r="G60" s="4">
        <f>(F60-I60)*0.85</f>
        <v>696.66</v>
      </c>
      <c r="H60" s="4">
        <f>F60*0.15</f>
        <v>125.94</v>
      </c>
      <c r="I60" s="5">
        <v>20</v>
      </c>
      <c r="J60" s="5"/>
      <c r="K60" s="5"/>
      <c r="L60" s="5"/>
      <c r="M60" s="5"/>
      <c r="N60" s="5">
        <f>(C59+C60)/20</f>
        <v>2.0499999999999998</v>
      </c>
      <c r="O60" s="62">
        <f>H60/F60</f>
        <v>0.15</v>
      </c>
    </row>
    <row r="61" spans="1:15" x14ac:dyDescent="0.15">
      <c r="A61" s="58" t="s">
        <v>66</v>
      </c>
      <c r="B61" s="58">
        <v>716.4</v>
      </c>
      <c r="C61" s="58">
        <v>40</v>
      </c>
      <c r="D61" s="58">
        <v>40</v>
      </c>
      <c r="E61" s="58">
        <v>4.53</v>
      </c>
      <c r="F61" s="21">
        <f>B61</f>
        <v>716.4</v>
      </c>
      <c r="G61" s="58">
        <f>(F61-I61)*0.825</f>
        <v>562.15499999999997</v>
      </c>
      <c r="H61" s="58">
        <f>F61*0.175</f>
        <v>125.36999999999999</v>
      </c>
      <c r="I61" s="25">
        <v>35</v>
      </c>
      <c r="J61" s="25"/>
      <c r="K61" s="25"/>
      <c r="L61" s="15"/>
      <c r="M61" s="25"/>
      <c r="N61" s="25">
        <f>(C61)/20</f>
        <v>2</v>
      </c>
      <c r="O61" s="67">
        <f>(H61+M61)/F61</f>
        <v>0.17499999999999999</v>
      </c>
    </row>
    <row r="62" spans="1:15" x14ac:dyDescent="0.15">
      <c r="A62" s="9" t="s">
        <v>108</v>
      </c>
      <c r="B62" s="9">
        <v>240.9</v>
      </c>
      <c r="C62" s="9">
        <v>17</v>
      </c>
      <c r="D62" s="9">
        <v>14</v>
      </c>
      <c r="E62" s="9">
        <v>1.52</v>
      </c>
      <c r="F62" s="11">
        <f>B62</f>
        <v>240.9</v>
      </c>
      <c r="G62" s="9">
        <f>(F62-I62)-L62</f>
        <v>182</v>
      </c>
      <c r="H62" s="9">
        <f>F62*0.15</f>
        <v>36.134999999999998</v>
      </c>
      <c r="I62" s="5"/>
      <c r="J62" s="5"/>
      <c r="K62" s="5"/>
      <c r="L62" s="28">
        <v>58.9</v>
      </c>
      <c r="M62" s="28">
        <f>L62-H62</f>
        <v>22.765000000000001</v>
      </c>
      <c r="N62" s="5">
        <f>(C62)/20</f>
        <v>0.85</v>
      </c>
      <c r="O62" s="62">
        <f>(H62+M62)/F62</f>
        <v>0.24449979244499792</v>
      </c>
    </row>
    <row r="63" spans="1:15" x14ac:dyDescent="0.15">
      <c r="A63" s="9" t="s">
        <v>67</v>
      </c>
      <c r="B63" s="9">
        <v>90</v>
      </c>
      <c r="C63" s="9">
        <v>8</v>
      </c>
      <c r="D63" s="9">
        <v>8</v>
      </c>
      <c r="E63" s="9">
        <v>0.62</v>
      </c>
      <c r="F63" s="10"/>
      <c r="G63" s="9" t="s">
        <v>20</v>
      </c>
      <c r="H63" s="9"/>
      <c r="I63" s="5"/>
      <c r="J63" s="5"/>
      <c r="K63" s="5"/>
      <c r="L63" s="28"/>
      <c r="M63" s="28"/>
      <c r="N63" s="5"/>
      <c r="O63" s="62"/>
    </row>
    <row r="64" spans="1:15" x14ac:dyDescent="0.15">
      <c r="A64" s="9" t="s">
        <v>68</v>
      </c>
      <c r="B64" s="9">
        <v>323</v>
      </c>
      <c r="C64" s="9">
        <v>28</v>
      </c>
      <c r="D64" s="9">
        <v>20</v>
      </c>
      <c r="E64" s="9">
        <v>2.2000000000000002</v>
      </c>
      <c r="F64" s="11">
        <f>B64+B63</f>
        <v>413</v>
      </c>
      <c r="G64" s="9">
        <f>F64-L64-I64</f>
        <v>320.07499999999999</v>
      </c>
      <c r="H64" s="9">
        <f>F64*0.15</f>
        <v>61.949999999999996</v>
      </c>
      <c r="I64" s="5"/>
      <c r="J64" s="5"/>
      <c r="K64" s="5"/>
      <c r="L64" s="28">
        <f>F64*0.225</f>
        <v>92.924999999999997</v>
      </c>
      <c r="M64" s="28">
        <f>L64-H64</f>
        <v>30.975000000000001</v>
      </c>
      <c r="N64" s="5">
        <f>(C63+C64)/20</f>
        <v>1.8</v>
      </c>
      <c r="O64" s="62">
        <f>(H64+M64)/F64</f>
        <v>0.22500000000000001</v>
      </c>
    </row>
    <row r="65" spans="1:15" x14ac:dyDescent="0.15">
      <c r="A65" s="9" t="s">
        <v>69</v>
      </c>
      <c r="B65" s="9">
        <v>399</v>
      </c>
      <c r="C65" s="9">
        <v>25</v>
      </c>
      <c r="D65" s="9">
        <v>25</v>
      </c>
      <c r="E65" s="9">
        <v>2.5299999999999998</v>
      </c>
      <c r="F65" s="11">
        <f>B65</f>
        <v>399</v>
      </c>
      <c r="G65" s="9">
        <f>(F65-L65)</f>
        <v>319.2</v>
      </c>
      <c r="H65" s="9">
        <f>F65*0.15</f>
        <v>59.849999999999994</v>
      </c>
      <c r="I65" s="5">
        <v>31</v>
      </c>
      <c r="J65" s="5"/>
      <c r="K65" s="5"/>
      <c r="L65" s="28">
        <f>F65*0.2</f>
        <v>79.800000000000011</v>
      </c>
      <c r="M65" s="28">
        <f>L65-H65</f>
        <v>19.950000000000017</v>
      </c>
      <c r="N65" s="5">
        <f>(C65)/20</f>
        <v>1.25</v>
      </c>
      <c r="O65" s="62">
        <f>(H65+M65)/F65</f>
        <v>0.20000000000000004</v>
      </c>
    </row>
    <row r="66" spans="1:15" x14ac:dyDescent="0.15">
      <c r="A66" s="9" t="s">
        <v>70</v>
      </c>
      <c r="B66" s="9">
        <v>271</v>
      </c>
      <c r="C66" s="9">
        <v>12</v>
      </c>
      <c r="D66" s="9">
        <v>12</v>
      </c>
      <c r="E66" s="9">
        <v>1.69</v>
      </c>
      <c r="F66" s="11">
        <f>B66</f>
        <v>271</v>
      </c>
      <c r="G66" s="9">
        <f>(F66-I66)-L66</f>
        <v>215.5</v>
      </c>
      <c r="H66" s="9">
        <f>F66*0.15</f>
        <v>40.65</v>
      </c>
      <c r="I66" s="5"/>
      <c r="J66" s="5"/>
      <c r="K66" s="5"/>
      <c r="L66" s="28">
        <v>55.5</v>
      </c>
      <c r="M66" s="28">
        <f>L66-H66</f>
        <v>14.850000000000001</v>
      </c>
      <c r="N66" s="5">
        <f>(C66)/20</f>
        <v>0.6</v>
      </c>
      <c r="O66" s="62">
        <f>(H66+M66)/F66</f>
        <v>0.20479704797047971</v>
      </c>
    </row>
    <row r="67" spans="1:15" x14ac:dyDescent="0.15">
      <c r="A67" s="9" t="s">
        <v>106</v>
      </c>
      <c r="B67" s="59"/>
      <c r="C67" s="59"/>
      <c r="D67" s="59"/>
      <c r="E67" s="59"/>
      <c r="F67" s="11">
        <f>B67</f>
        <v>0</v>
      </c>
      <c r="G67" s="9">
        <f>(F67-I67)*0.85</f>
        <v>0</v>
      </c>
      <c r="H67" s="9">
        <f>F67*0.15</f>
        <v>0</v>
      </c>
      <c r="I67" s="5"/>
      <c r="J67" s="5"/>
      <c r="K67" s="5"/>
      <c r="L67" s="5"/>
      <c r="M67" s="5"/>
      <c r="N67" s="5">
        <f>(C67)/20</f>
        <v>0</v>
      </c>
      <c r="O67" s="62" t="e">
        <f>H67/F67</f>
        <v>#DIV/0!</v>
      </c>
    </row>
    <row r="68" spans="1:15" x14ac:dyDescent="0.15">
      <c r="A68" s="4" t="s">
        <v>102</v>
      </c>
      <c r="B68">
        <v>429</v>
      </c>
      <c r="C68">
        <v>38</v>
      </c>
      <c r="D68">
        <v>24</v>
      </c>
      <c r="E68">
        <v>2.9</v>
      </c>
      <c r="F68" s="8">
        <f>B68</f>
        <v>429</v>
      </c>
      <c r="G68" s="4">
        <f>(F68-I68)*0.85</f>
        <v>364.65</v>
      </c>
      <c r="H68" s="4">
        <f>F68*0.15</f>
        <v>64.349999999999994</v>
      </c>
      <c r="I68" s="5"/>
      <c r="J68" s="5"/>
      <c r="K68" s="5"/>
      <c r="L68" s="5"/>
      <c r="M68" s="5"/>
      <c r="N68" s="5">
        <f>(C68)/20</f>
        <v>1.9</v>
      </c>
      <c r="O68" s="62">
        <f>H68/F68</f>
        <v>0.15</v>
      </c>
    </row>
    <row r="69" spans="1:15" ht="25.5" customHeight="1" x14ac:dyDescent="0.15"/>
    <row r="70" spans="1:15" ht="25.5" customHeight="1" x14ac:dyDescent="0.15">
      <c r="A70" s="5"/>
      <c r="B70" s="26">
        <f>SUM(B2:B68)</f>
        <v>40607.760000000009</v>
      </c>
      <c r="C70" s="26">
        <f>SUM(C2:C68)</f>
        <v>1872</v>
      </c>
      <c r="D70" s="26">
        <f>SUM(D2:D68)</f>
        <v>1625</v>
      </c>
      <c r="E70" s="5"/>
      <c r="F70" s="5"/>
      <c r="G70" s="26">
        <f>SUM(G6:G68)</f>
        <v>27062.007079999999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73</v>
      </c>
      <c r="B75" s="4"/>
      <c r="C75" s="37" t="s">
        <v>74</v>
      </c>
      <c r="D75" s="4"/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75</v>
      </c>
      <c r="B76" s="4">
        <v>1680</v>
      </c>
      <c r="C76" s="38" t="s">
        <v>76</v>
      </c>
      <c r="D76" s="4">
        <f>SUM(C2:C68)</f>
        <v>1872</v>
      </c>
      <c r="E76" s="4"/>
      <c r="F76" s="38" t="s">
        <v>77</v>
      </c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78</v>
      </c>
      <c r="B77" s="3">
        <v>0</v>
      </c>
      <c r="C77" s="38" t="s">
        <v>79</v>
      </c>
      <c r="D77" s="4">
        <f>SUM(H4:H68)</f>
        <v>11741.629000000004</v>
      </c>
      <c r="E77" s="4"/>
      <c r="F77" s="5" t="s">
        <v>80</v>
      </c>
      <c r="G77" s="5">
        <v>99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81</v>
      </c>
      <c r="B78" s="4">
        <v>1575</v>
      </c>
      <c r="C78" s="5"/>
      <c r="D78" s="5"/>
      <c r="E78" s="4"/>
      <c r="F78" s="40" t="s">
        <v>85</v>
      </c>
      <c r="G78" s="40">
        <v>555.20000000000005</v>
      </c>
      <c r="H78" s="5">
        <f>G78-G77</f>
        <v>456.20000000000005</v>
      </c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83</v>
      </c>
      <c r="B79" s="4">
        <v>525</v>
      </c>
      <c r="C79" s="39" t="s">
        <v>84</v>
      </c>
      <c r="D79" s="39">
        <f>SUM(D2:D60)</f>
        <v>1482</v>
      </c>
      <c r="E79" s="4"/>
      <c r="F79" s="4"/>
      <c r="G79" s="4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86</v>
      </c>
      <c r="B80" s="3">
        <v>0</v>
      </c>
      <c r="C80" s="24" t="s">
        <v>87</v>
      </c>
      <c r="D80" s="24">
        <f>SUM(C61:C67)</f>
        <v>130</v>
      </c>
      <c r="E80" s="4"/>
      <c r="F80" s="40" t="s">
        <v>89</v>
      </c>
      <c r="G80" s="40">
        <f>SUM(M14:M66)</f>
        <v>1445.6389200000001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88</v>
      </c>
      <c r="B81" s="4"/>
      <c r="C81" s="24" t="s">
        <v>77</v>
      </c>
      <c r="D81" s="24">
        <f>SUM(C62:C68)</f>
        <v>128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7" t="s">
        <v>90</v>
      </c>
      <c r="B82" s="5"/>
      <c r="C82" s="24" t="s">
        <v>91</v>
      </c>
      <c r="D82" s="24">
        <f>D79*0.5</f>
        <v>741</v>
      </c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4</v>
      </c>
      <c r="B83" s="4">
        <f>SUM(E2:E73)</f>
        <v>258.33000000000004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92</v>
      </c>
      <c r="B84" s="4">
        <f>D82</f>
        <v>741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93</v>
      </c>
      <c r="B85" s="4">
        <f>D79+D80</f>
        <v>1612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8</v>
      </c>
      <c r="B86" s="3">
        <f>SUM(I4:I73)</f>
        <v>484.38000000000011</v>
      </c>
      <c r="C86" s="4"/>
      <c r="D86" s="4"/>
      <c r="E86" s="4"/>
      <c r="F86" s="4"/>
      <c r="G86" s="4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8" t="s">
        <v>94</v>
      </c>
      <c r="B87" s="4"/>
      <c r="C87" s="4"/>
      <c r="D87" s="4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5"/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95</v>
      </c>
      <c r="B89" s="41">
        <f>SUM(B76:B88)</f>
        <v>6875.71</v>
      </c>
      <c r="C89" s="41"/>
      <c r="D89" s="41">
        <f>SUM(D76:D77)</f>
        <v>13613.629000000004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1:15" x14ac:dyDescent="0.15">
      <c r="A90" s="3" t="s">
        <v>96</v>
      </c>
      <c r="B90" s="41"/>
      <c r="C90" s="41"/>
      <c r="D90" s="41">
        <f>D89-B89</f>
        <v>6737.9190000000044</v>
      </c>
      <c r="E90" s="5"/>
      <c r="H90" s="5"/>
      <c r="I90" s="5"/>
      <c r="J90" s="5"/>
      <c r="K90" s="5"/>
      <c r="L90" s="5"/>
      <c r="M90" s="5"/>
      <c r="N90" s="5"/>
      <c r="O90" s="5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5"/>
  <sheetViews>
    <sheetView topLeftCell="A16" zoomScale="85" zoomScaleNormal="85" workbookViewId="0">
      <selection activeCell="K17" sqref="K17"/>
    </sheetView>
  </sheetViews>
  <sheetFormatPr defaultColWidth="8.375" defaultRowHeight="13.5" x14ac:dyDescent="0.15"/>
  <cols>
    <col min="1" max="1" width="32" style="4" customWidth="1"/>
    <col min="2" max="2" width="11.5" style="4" customWidth="1"/>
    <col min="3" max="3" width="10.625" style="4" customWidth="1"/>
    <col min="4" max="6" width="8.375" style="4" customWidth="1"/>
    <col min="7" max="7" width="15.375" style="4" customWidth="1"/>
    <col min="8" max="8" width="9" style="4" customWidth="1"/>
    <col min="9" max="12" width="8.375" style="4" customWidth="1"/>
    <col min="13" max="13" width="9" style="4" customWidth="1"/>
    <col min="14" max="14" width="8.375" style="4" customWidth="1"/>
    <col min="15" max="15" width="8.875" style="4" customWidth="1"/>
    <col min="16" max="47" width="8.375" style="4" customWidth="1"/>
    <col min="48" max="16384" width="8.375" style="4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4099.91</v>
      </c>
      <c r="C2" s="4">
        <v>272</v>
      </c>
      <c r="D2" s="4">
        <v>238</v>
      </c>
      <c r="E2" s="4">
        <v>26.53</v>
      </c>
      <c r="F2" s="5"/>
      <c r="G2" s="5"/>
      <c r="H2" s="5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5533.8</v>
      </c>
      <c r="C3" s="4">
        <v>297</v>
      </c>
      <c r="D3" s="4">
        <v>239</v>
      </c>
      <c r="E3" s="4">
        <v>35.119999999999997</v>
      </c>
      <c r="F3" s="5"/>
      <c r="G3" s="5"/>
      <c r="H3" s="5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5950.85</v>
      </c>
      <c r="C4" s="4">
        <v>301</v>
      </c>
      <c r="D4" s="4">
        <v>218</v>
      </c>
      <c r="E4" s="4">
        <v>37.67</v>
      </c>
      <c r="F4" s="53">
        <f>B3+B4+B2</f>
        <v>15584.560000000001</v>
      </c>
      <c r="G4" s="7">
        <v>12935.4</v>
      </c>
      <c r="H4" s="53">
        <f>F4-G4</f>
        <v>2649.1600000000017</v>
      </c>
      <c r="I4" s="54">
        <v>105.68</v>
      </c>
      <c r="J4" s="54"/>
      <c r="K4" s="5"/>
      <c r="L4" s="5"/>
      <c r="M4" s="5"/>
      <c r="N4" s="5">
        <f>(D3+D4)/20</f>
        <v>22.85</v>
      </c>
      <c r="O4" s="62">
        <f>H4/F4</f>
        <v>0.16998619146129254</v>
      </c>
    </row>
    <row r="5" spans="1:15" x14ac:dyDescent="0.15">
      <c r="A5" s="4" t="s">
        <v>16</v>
      </c>
      <c r="B5" s="4">
        <v>1305.0999999999999</v>
      </c>
      <c r="C5" s="4">
        <v>77</v>
      </c>
      <c r="D5" s="4">
        <v>70</v>
      </c>
      <c r="E5" s="4">
        <v>8.59</v>
      </c>
      <c r="F5" s="5"/>
      <c r="G5" s="5"/>
      <c r="H5" s="5"/>
      <c r="I5" s="8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427</v>
      </c>
      <c r="C6" s="4">
        <v>22</v>
      </c>
      <c r="D6" s="4">
        <v>22</v>
      </c>
      <c r="E6" s="4">
        <v>2.79</v>
      </c>
      <c r="F6" s="8">
        <f>B6+B5</f>
        <v>1732.1</v>
      </c>
      <c r="G6" s="4">
        <f>(F6-I6)*0.85</f>
        <v>1472.2849999999999</v>
      </c>
      <c r="H6" s="4">
        <f>F6*0.15</f>
        <v>259.815</v>
      </c>
      <c r="K6" s="5" t="s">
        <v>18</v>
      </c>
      <c r="L6" s="5"/>
      <c r="M6" s="5"/>
      <c r="N6" s="5">
        <f>(C5+C6)/20</f>
        <v>4.95</v>
      </c>
      <c r="O6" s="62">
        <f>H6/F6</f>
        <v>0.15</v>
      </c>
    </row>
    <row r="7" spans="1:15" x14ac:dyDescent="0.15">
      <c r="A7" s="4" t="s">
        <v>19</v>
      </c>
      <c r="B7" s="4">
        <v>1020</v>
      </c>
      <c r="C7" s="4">
        <v>25</v>
      </c>
      <c r="D7" s="4">
        <v>32</v>
      </c>
      <c r="E7" s="4">
        <v>6.27</v>
      </c>
      <c r="F7" s="5"/>
      <c r="G7" s="4" t="s">
        <v>20</v>
      </c>
      <c r="K7" s="5"/>
      <c r="L7" s="5"/>
      <c r="M7" s="5"/>
      <c r="N7" s="5"/>
      <c r="O7" s="62"/>
    </row>
    <row r="8" spans="1:15" x14ac:dyDescent="0.15">
      <c r="A8" s="4" t="s">
        <v>21</v>
      </c>
      <c r="B8" s="4">
        <v>1012</v>
      </c>
      <c r="C8" s="4">
        <v>32</v>
      </c>
      <c r="D8" s="4">
        <v>32</v>
      </c>
      <c r="E8" s="4">
        <v>6.23</v>
      </c>
      <c r="F8" s="8">
        <f>B8+B7</f>
        <v>2032</v>
      </c>
      <c r="G8" s="4">
        <f>(F8-I8)*0.85</f>
        <v>1727.2</v>
      </c>
      <c r="H8" s="4">
        <f>F8*0.15</f>
        <v>304.8</v>
      </c>
      <c r="I8" s="5"/>
      <c r="J8" s="5"/>
      <c r="K8" s="5" t="s">
        <v>18</v>
      </c>
      <c r="L8" s="5"/>
      <c r="M8" s="5"/>
      <c r="N8" s="5">
        <f>(C7+C8)/20</f>
        <v>2.85</v>
      </c>
      <c r="O8" s="62">
        <f>H8/F8</f>
        <v>0.15</v>
      </c>
    </row>
    <row r="9" spans="1:15" x14ac:dyDescent="0.15">
      <c r="A9" s="4" t="s">
        <v>22</v>
      </c>
      <c r="F9" s="5"/>
      <c r="G9" s="4" t="s">
        <v>20</v>
      </c>
      <c r="I9" s="5"/>
      <c r="J9" s="5"/>
      <c r="L9" s="5"/>
      <c r="M9" s="5"/>
      <c r="N9" s="5"/>
      <c r="O9" s="62"/>
    </row>
    <row r="10" spans="1:15" x14ac:dyDescent="0.15"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978</v>
      </c>
      <c r="C11" s="4">
        <v>55</v>
      </c>
      <c r="D11" s="4">
        <v>50</v>
      </c>
      <c r="E11" s="4">
        <v>6.49</v>
      </c>
      <c r="F11" s="8">
        <f>B11</f>
        <v>978</v>
      </c>
      <c r="G11" s="4">
        <f>(F11-I11)*0.85</f>
        <v>831.3</v>
      </c>
      <c r="H11" s="4">
        <f>F11*0.15</f>
        <v>146.69999999999999</v>
      </c>
      <c r="I11" s="5"/>
      <c r="J11" s="5"/>
      <c r="K11" s="5"/>
      <c r="L11" s="5"/>
      <c r="M11" s="5"/>
      <c r="N11" s="5">
        <f>C11/20</f>
        <v>2.75</v>
      </c>
      <c r="O11" s="62">
        <f>H11/F11</f>
        <v>0.15</v>
      </c>
    </row>
    <row r="12" spans="1:15" x14ac:dyDescent="0.15">
      <c r="A12" s="4" t="s">
        <v>24</v>
      </c>
      <c r="B12" s="4">
        <v>711.2</v>
      </c>
      <c r="C12" s="4">
        <v>40</v>
      </c>
      <c r="D12" s="4">
        <v>33</v>
      </c>
      <c r="E12" s="4">
        <v>4.46</v>
      </c>
      <c r="F12" s="5"/>
      <c r="G12" s="4" t="s">
        <v>20</v>
      </c>
      <c r="I12" s="5"/>
      <c r="J12" s="5"/>
      <c r="L12" s="5"/>
      <c r="M12" s="5"/>
      <c r="N12" s="5"/>
      <c r="O12" s="62"/>
    </row>
    <row r="13" spans="1:15" x14ac:dyDescent="0.15">
      <c r="A13" s="4" t="s">
        <v>25</v>
      </c>
      <c r="B13" s="4">
        <v>424.4</v>
      </c>
      <c r="C13" s="4">
        <v>22</v>
      </c>
      <c r="D13" s="4">
        <v>19</v>
      </c>
      <c r="E13" s="4">
        <v>2.66</v>
      </c>
      <c r="F13" s="8">
        <f>B13+B12</f>
        <v>1135.5999999999999</v>
      </c>
      <c r="G13" s="4">
        <f>(F13-I13)*0.85</f>
        <v>946.56</v>
      </c>
      <c r="H13" s="4">
        <f>F13*0.15</f>
        <v>170.33999999999997</v>
      </c>
      <c r="I13" s="5">
        <v>22</v>
      </c>
      <c r="J13" s="5"/>
      <c r="K13" s="5" t="s">
        <v>18</v>
      </c>
      <c r="L13" s="5"/>
      <c r="M13" s="5"/>
      <c r="N13" s="5">
        <f>(C12+C13)/20</f>
        <v>3.1</v>
      </c>
      <c r="O13" s="62">
        <f>H13/F13</f>
        <v>0.15</v>
      </c>
    </row>
    <row r="14" spans="1:15" ht="13.15" customHeight="1" x14ac:dyDescent="0.15">
      <c r="A14" s="4" t="s">
        <v>26</v>
      </c>
      <c r="B14">
        <v>8</v>
      </c>
      <c r="C14">
        <v>1</v>
      </c>
      <c r="D14">
        <v>1</v>
      </c>
      <c r="E14">
        <v>0.06</v>
      </c>
      <c r="F14" s="8">
        <f>B14</f>
        <v>8</v>
      </c>
      <c r="G14" s="4">
        <f>(F14-I14)*0.85</f>
        <v>6.8</v>
      </c>
      <c r="H14" s="4">
        <f>F14*0.15</f>
        <v>1.2</v>
      </c>
      <c r="I14" s="5"/>
      <c r="J14" s="5"/>
      <c r="K14" s="5"/>
      <c r="L14" s="5"/>
      <c r="M14" s="5"/>
      <c r="N14" s="5">
        <f>(C14)/20</f>
        <v>0.05</v>
      </c>
      <c r="O14" s="62">
        <f>H14/F14</f>
        <v>0.15</v>
      </c>
    </row>
    <row r="15" spans="1:15" x14ac:dyDescent="0.15">
      <c r="A15" s="4" t="s">
        <v>27</v>
      </c>
      <c r="B15" s="4">
        <v>614.20000000000005</v>
      </c>
      <c r="C15" s="4">
        <v>31</v>
      </c>
      <c r="D15" s="4">
        <v>21</v>
      </c>
      <c r="E15" s="4">
        <v>3.98</v>
      </c>
      <c r="F15" s="5"/>
      <c r="G15" s="4" t="s">
        <v>20</v>
      </c>
      <c r="K15" s="5"/>
      <c r="L15" s="5"/>
      <c r="M15" s="5"/>
      <c r="N15" s="5"/>
      <c r="O15" s="62"/>
    </row>
    <row r="16" spans="1:15" x14ac:dyDescent="0.15">
      <c r="A16" s="4" t="s">
        <v>28</v>
      </c>
      <c r="B16" s="4">
        <v>853.4</v>
      </c>
      <c r="C16" s="4">
        <v>33</v>
      </c>
      <c r="D16" s="4">
        <v>28</v>
      </c>
      <c r="E16" s="4">
        <v>5.45</v>
      </c>
      <c r="F16" s="8">
        <f>B16+B15</f>
        <v>1467.6</v>
      </c>
      <c r="G16" s="4">
        <f>(F16-I16)*0.85</f>
        <v>1247.4599999999998</v>
      </c>
      <c r="H16" s="4">
        <f>F16*0.15</f>
        <v>220.14</v>
      </c>
      <c r="K16" s="5"/>
      <c r="L16" s="5"/>
      <c r="M16" s="5"/>
      <c r="N16" s="5">
        <f>(C15+C16)/20</f>
        <v>3.2</v>
      </c>
      <c r="O16" s="62">
        <f>H16/F16</f>
        <v>0.15</v>
      </c>
    </row>
    <row r="17" spans="1:15" x14ac:dyDescent="0.15">
      <c r="A17" s="4" t="s">
        <v>29</v>
      </c>
      <c r="B17" s="4">
        <v>1201.5999999999999</v>
      </c>
      <c r="C17" s="4">
        <v>43.5</v>
      </c>
      <c r="D17" s="4">
        <v>29</v>
      </c>
      <c r="E17" s="4">
        <v>7.5</v>
      </c>
      <c r="F17" s="8">
        <f>B17</f>
        <v>1201.5999999999999</v>
      </c>
      <c r="G17" s="4">
        <f>(F17-I17)*0.85</f>
        <v>1021.3599999999999</v>
      </c>
      <c r="H17" s="4">
        <f>F17*0.15</f>
        <v>180.23999999999998</v>
      </c>
      <c r="K17" s="4" t="s">
        <v>18</v>
      </c>
      <c r="L17" s="5"/>
      <c r="M17" s="5"/>
      <c r="N17" s="5">
        <f>C17/20</f>
        <v>2.1749999999999998</v>
      </c>
      <c r="O17" s="62">
        <f>H17/F17</f>
        <v>0.15</v>
      </c>
    </row>
    <row r="18" spans="1:15" x14ac:dyDescent="0.15">
      <c r="A18" s="4" t="s">
        <v>30</v>
      </c>
      <c r="B18" s="4">
        <v>2158.8000000000002</v>
      </c>
      <c r="C18" s="4">
        <v>69</v>
      </c>
      <c r="D18" s="4">
        <v>68</v>
      </c>
      <c r="E18" s="4">
        <v>13.51</v>
      </c>
      <c r="F18" s="8">
        <f>B18</f>
        <v>2158.8000000000002</v>
      </c>
      <c r="G18" s="4">
        <f>(F18-L18)*0.85</f>
        <v>1834.98</v>
      </c>
      <c r="H18" s="4">
        <f>F18*0.15</f>
        <v>323.82</v>
      </c>
      <c r="I18" s="5"/>
      <c r="J18" s="5"/>
      <c r="K18" s="4" t="s">
        <v>18</v>
      </c>
      <c r="L18" s="5"/>
      <c r="M18" s="5"/>
      <c r="N18" s="5">
        <f>C18/20</f>
        <v>3.45</v>
      </c>
      <c r="O18" s="62">
        <f>H18/F18</f>
        <v>0.15</v>
      </c>
    </row>
    <row r="19" spans="1:15" x14ac:dyDescent="0.15">
      <c r="A19" s="4" t="s">
        <v>31</v>
      </c>
      <c r="F19" s="5"/>
      <c r="G19" s="4" t="s">
        <v>20</v>
      </c>
      <c r="K19" s="5"/>
      <c r="L19" s="5"/>
      <c r="M19" s="5"/>
      <c r="N19" s="5"/>
      <c r="O19" s="62"/>
    </row>
    <row r="20" spans="1:15" x14ac:dyDescent="0.15">
      <c r="A20" s="4" t="s">
        <v>32</v>
      </c>
      <c r="B20" s="4">
        <v>16</v>
      </c>
      <c r="C20" s="4">
        <v>1</v>
      </c>
      <c r="D20" s="4">
        <v>1</v>
      </c>
      <c r="E20" s="4">
        <v>0.11</v>
      </c>
      <c r="F20" s="8">
        <f>B20+B19</f>
        <v>16</v>
      </c>
      <c r="G20" s="4">
        <f>(F20-I20)*0.85</f>
        <v>13.6</v>
      </c>
      <c r="H20" s="4">
        <f>F20*0.15</f>
        <v>2.4</v>
      </c>
      <c r="K20" s="5"/>
      <c r="L20" s="5"/>
      <c r="M20" s="5"/>
      <c r="N20" s="5">
        <f>(C19+C20)/20</f>
        <v>0.05</v>
      </c>
      <c r="O20" s="62">
        <f>H20/F20</f>
        <v>0.15</v>
      </c>
    </row>
    <row r="21" spans="1:15" x14ac:dyDescent="0.15">
      <c r="A21" s="4" t="s">
        <v>33</v>
      </c>
      <c r="B21" s="4">
        <v>417.8</v>
      </c>
      <c r="C21" s="4">
        <v>17</v>
      </c>
      <c r="D21" s="4">
        <v>16</v>
      </c>
      <c r="E21" s="4">
        <v>2.63</v>
      </c>
      <c r="F21" s="5"/>
      <c r="G21" s="4" t="s">
        <v>20</v>
      </c>
      <c r="K21" s="5"/>
      <c r="L21" s="5"/>
      <c r="M21" s="5"/>
      <c r="N21" s="5"/>
      <c r="O21" s="62"/>
    </row>
    <row r="22" spans="1:15" x14ac:dyDescent="0.15">
      <c r="A22" s="4" t="s">
        <v>34</v>
      </c>
      <c r="B22" s="4">
        <v>814.72</v>
      </c>
      <c r="C22" s="4">
        <v>33</v>
      </c>
      <c r="D22" s="4">
        <v>30</v>
      </c>
      <c r="E22" s="4">
        <v>5.1100000000000003</v>
      </c>
      <c r="F22" s="8">
        <f>B22+B21</f>
        <v>1232.52</v>
      </c>
      <c r="G22" s="4">
        <f t="shared" ref="G22:G27" si="0">(F22-I22)*0.85</f>
        <v>1047.6420000000001</v>
      </c>
      <c r="H22" s="4">
        <f t="shared" ref="H22:H27" si="1">F22*0.15</f>
        <v>184.87799999999999</v>
      </c>
      <c r="K22" s="5"/>
      <c r="L22" s="5"/>
      <c r="M22" s="5"/>
      <c r="N22" s="5">
        <f>(C21+C22)/20</f>
        <v>2.5</v>
      </c>
      <c r="O22" s="62">
        <f>H22/F22</f>
        <v>0.15</v>
      </c>
    </row>
    <row r="23" spans="1:15" x14ac:dyDescent="0.15">
      <c r="A23" s="4" t="s">
        <v>35</v>
      </c>
      <c r="B23" s="4">
        <v>6973.46</v>
      </c>
      <c r="C23" s="4">
        <v>195</v>
      </c>
      <c r="D23" s="4">
        <v>179</v>
      </c>
      <c r="E23" s="4">
        <v>42.7</v>
      </c>
      <c r="F23" s="8">
        <f>B23</f>
        <v>6973.46</v>
      </c>
      <c r="G23" s="4">
        <f t="shared" si="0"/>
        <v>5927.4409999999998</v>
      </c>
      <c r="H23" s="4">
        <f t="shared" si="1"/>
        <v>1046.019</v>
      </c>
      <c r="K23" s="4" t="s">
        <v>18</v>
      </c>
      <c r="N23" s="5">
        <f>C23/20</f>
        <v>9.75</v>
      </c>
      <c r="O23" s="62">
        <f>(H23+M23)/F23</f>
        <v>0.15</v>
      </c>
    </row>
    <row r="24" spans="1:15" ht="13.9" customHeight="1" x14ac:dyDescent="0.15">
      <c r="A24" s="4" t="s">
        <v>36</v>
      </c>
      <c r="F24" s="8">
        <f>B24</f>
        <v>0</v>
      </c>
      <c r="G24" s="4">
        <f t="shared" si="0"/>
        <v>0</v>
      </c>
      <c r="H24" s="4">
        <f t="shared" si="1"/>
        <v>0</v>
      </c>
      <c r="K24" s="5"/>
      <c r="L24" s="5"/>
      <c r="M24" s="5"/>
      <c r="N24" s="5">
        <f>(C24)/20</f>
        <v>0</v>
      </c>
      <c r="O24" s="62" t="e">
        <f>H24/F24</f>
        <v>#DIV/0!</v>
      </c>
    </row>
    <row r="25" spans="1:15" ht="15" customHeight="1" x14ac:dyDescent="0.15">
      <c r="A25" s="4" t="s">
        <v>37</v>
      </c>
      <c r="B25" s="5">
        <v>1233.23</v>
      </c>
      <c r="C25" s="5">
        <v>75</v>
      </c>
      <c r="D25" s="5">
        <v>74</v>
      </c>
      <c r="E25" s="5">
        <v>7.85</v>
      </c>
      <c r="F25" s="5">
        <f>B25</f>
        <v>1233.23</v>
      </c>
      <c r="G25" s="4">
        <f t="shared" si="0"/>
        <v>1033.1155000000001</v>
      </c>
      <c r="H25" s="4">
        <f t="shared" si="1"/>
        <v>184.9845</v>
      </c>
      <c r="I25" s="5">
        <v>17.8</v>
      </c>
      <c r="J25" s="5"/>
      <c r="K25" s="5"/>
      <c r="L25"/>
      <c r="M25" s="5"/>
      <c r="N25" s="5">
        <f>(C25)/20</f>
        <v>3.75</v>
      </c>
      <c r="O25" s="62">
        <f>(H25+M25)/F25</f>
        <v>0.15</v>
      </c>
    </row>
    <row r="26" spans="1:15" ht="17.649999999999999" customHeight="1" x14ac:dyDescent="0.15">
      <c r="A26" s="4" t="s">
        <v>38</v>
      </c>
      <c r="B26">
        <v>1601.3</v>
      </c>
      <c r="C26">
        <v>90</v>
      </c>
      <c r="D26">
        <v>89</v>
      </c>
      <c r="E26">
        <v>10.27</v>
      </c>
      <c r="F26" s="5">
        <f>B26</f>
        <v>1601.3</v>
      </c>
      <c r="G26" s="4">
        <f t="shared" si="0"/>
        <v>1361.105</v>
      </c>
      <c r="H26" s="4">
        <f t="shared" si="1"/>
        <v>240.19499999999999</v>
      </c>
      <c r="I26" s="5"/>
      <c r="J26" s="5"/>
      <c r="K26" s="5"/>
      <c r="M26" s="5"/>
      <c r="N26" s="5">
        <f>(C26)/20</f>
        <v>4.5</v>
      </c>
      <c r="O26" s="62">
        <f>(H26+M26)/F26</f>
        <v>0.15</v>
      </c>
    </row>
    <row r="27" spans="1:15" x14ac:dyDescent="0.15">
      <c r="A27" s="4" t="s">
        <v>39</v>
      </c>
      <c r="B27" s="4">
        <v>5195</v>
      </c>
      <c r="C27" s="4">
        <v>252</v>
      </c>
      <c r="D27" s="4">
        <v>237</v>
      </c>
      <c r="E27" s="4">
        <v>35.549999999999997</v>
      </c>
      <c r="F27" s="5">
        <f>B27</f>
        <v>5195</v>
      </c>
      <c r="G27" s="4">
        <f t="shared" si="0"/>
        <v>4415.75</v>
      </c>
      <c r="H27" s="4">
        <f t="shared" si="1"/>
        <v>779.25</v>
      </c>
      <c r="I27" s="5"/>
      <c r="J27" s="5"/>
      <c r="K27" s="5" t="s">
        <v>18</v>
      </c>
      <c r="M27" s="5"/>
      <c r="N27" s="5">
        <f>(C27)/20</f>
        <v>12.6</v>
      </c>
      <c r="O27" s="62">
        <f>(H27+M27)/F27</f>
        <v>0.15</v>
      </c>
    </row>
    <row r="28" spans="1:15" x14ac:dyDescent="0.15">
      <c r="A28" s="9" t="s">
        <v>40</v>
      </c>
      <c r="B28" s="9">
        <v>1155.3499999999999</v>
      </c>
      <c r="C28" s="9">
        <v>101</v>
      </c>
      <c r="D28" s="9">
        <v>67</v>
      </c>
      <c r="E28" s="9">
        <v>7.82</v>
      </c>
      <c r="F28" s="10"/>
      <c r="G28" s="9" t="s">
        <v>20</v>
      </c>
      <c r="H28" s="9"/>
      <c r="I28" s="5"/>
      <c r="J28" s="5"/>
      <c r="L28" s="28"/>
      <c r="M28" s="28"/>
      <c r="N28" s="5"/>
      <c r="O28" s="62"/>
    </row>
    <row r="29" spans="1:15" x14ac:dyDescent="0.15">
      <c r="A29" s="9" t="s">
        <v>41</v>
      </c>
      <c r="B29" s="9">
        <v>1894.6</v>
      </c>
      <c r="C29" s="9">
        <v>149</v>
      </c>
      <c r="D29" s="9">
        <v>117</v>
      </c>
      <c r="E29" s="9">
        <v>12.67</v>
      </c>
      <c r="F29" s="11">
        <f>B29+B28</f>
        <v>3049.95</v>
      </c>
      <c r="G29" s="9">
        <f>(F29-I29)-L29</f>
        <v>2413.1799999999994</v>
      </c>
      <c r="H29" s="9">
        <f>F29*0.15</f>
        <v>457.49249999999995</v>
      </c>
      <c r="I29" s="5">
        <v>26.78</v>
      </c>
      <c r="J29" s="5"/>
      <c r="K29" s="5"/>
      <c r="L29" s="28">
        <f>F29*0.2</f>
        <v>609.99</v>
      </c>
      <c r="M29" s="28">
        <f>L29-H29</f>
        <v>152.49750000000006</v>
      </c>
      <c r="N29" s="5">
        <f>(C28+C29)/20</f>
        <v>12.5</v>
      </c>
      <c r="O29" s="62">
        <f>(H29+M29)/F29</f>
        <v>0.2</v>
      </c>
    </row>
    <row r="30" spans="1:15" x14ac:dyDescent="0.15">
      <c r="A30" s="9" t="s">
        <v>42</v>
      </c>
      <c r="B30" s="9">
        <v>185.2</v>
      </c>
      <c r="C30" s="9">
        <v>16</v>
      </c>
      <c r="D30" s="9">
        <v>13</v>
      </c>
      <c r="E30" s="9">
        <v>1.23</v>
      </c>
      <c r="F30" s="10"/>
      <c r="G30" s="9"/>
      <c r="H30" s="9"/>
      <c r="K30" s="5"/>
      <c r="L30" s="28"/>
      <c r="M30" s="28"/>
      <c r="N30" s="5"/>
      <c r="O30" s="62"/>
    </row>
    <row r="31" spans="1:15" x14ac:dyDescent="0.15">
      <c r="A31" s="9" t="s">
        <v>43</v>
      </c>
      <c r="B31" s="9">
        <v>186.2</v>
      </c>
      <c r="C31" s="9">
        <v>15</v>
      </c>
      <c r="D31" s="9">
        <v>11</v>
      </c>
      <c r="E31" s="9">
        <v>1.22</v>
      </c>
      <c r="F31" s="11">
        <f>B31+B30</f>
        <v>371.4</v>
      </c>
      <c r="G31" s="9">
        <f>(F31-I31)-L31</f>
        <v>299.5</v>
      </c>
      <c r="H31" s="9">
        <f t="shared" ref="H31:H43" si="2">F31*0.15</f>
        <v>55.709999999999994</v>
      </c>
      <c r="K31" s="5"/>
      <c r="L31" s="28">
        <v>71.900000000000006</v>
      </c>
      <c r="M31" s="28">
        <f t="shared" ref="M31:M43" si="3">L31-H31</f>
        <v>16.190000000000012</v>
      </c>
      <c r="N31" s="5">
        <f>(C30+C31)/20</f>
        <v>1.55</v>
      </c>
      <c r="O31" s="62">
        <f t="shared" ref="O31:O43" si="4">(H31+M31)/F31</f>
        <v>0.19359181475498119</v>
      </c>
    </row>
    <row r="32" spans="1:15" x14ac:dyDescent="0.15">
      <c r="A32" s="9" t="s">
        <v>44</v>
      </c>
      <c r="B32" s="9">
        <v>1202.7</v>
      </c>
      <c r="C32" s="9">
        <v>98</v>
      </c>
      <c r="D32" s="9">
        <v>73</v>
      </c>
      <c r="E32" s="9">
        <v>7.78</v>
      </c>
      <c r="F32" s="10">
        <f t="shared" ref="F32:F43" si="5">B32</f>
        <v>1202.7</v>
      </c>
      <c r="G32" s="9">
        <f>(F32-I32)-L32</f>
        <v>867</v>
      </c>
      <c r="H32" s="9">
        <f t="shared" si="2"/>
        <v>180.405</v>
      </c>
      <c r="K32" s="5"/>
      <c r="L32" s="28">
        <v>335.7</v>
      </c>
      <c r="M32" s="28">
        <f t="shared" si="3"/>
        <v>155.29499999999999</v>
      </c>
      <c r="N32" s="5">
        <f>C32/20</f>
        <v>4.9000000000000004</v>
      </c>
      <c r="O32" s="62">
        <f t="shared" si="4"/>
        <v>0.27912197555500123</v>
      </c>
    </row>
    <row r="33" spans="1:15" x14ac:dyDescent="0.15">
      <c r="A33" s="9" t="s">
        <v>45</v>
      </c>
      <c r="B33" s="9">
        <v>2490.6</v>
      </c>
      <c r="C33" s="9">
        <v>92</v>
      </c>
      <c r="D33" s="9">
        <v>91</v>
      </c>
      <c r="E33" s="9">
        <v>15.35</v>
      </c>
      <c r="F33" s="11">
        <f t="shared" si="5"/>
        <v>2490.6</v>
      </c>
      <c r="G33" s="9">
        <f>(F33-I33)-L33</f>
        <v>1878.1999999999998</v>
      </c>
      <c r="H33" s="9">
        <f t="shared" si="2"/>
        <v>373.59</v>
      </c>
      <c r="I33" s="4">
        <v>34.799999999999997</v>
      </c>
      <c r="K33" s="4" t="s">
        <v>18</v>
      </c>
      <c r="L33" s="28">
        <v>577.6</v>
      </c>
      <c r="M33" s="28">
        <f t="shared" si="3"/>
        <v>204.01000000000005</v>
      </c>
      <c r="N33" s="5">
        <f>D33/20</f>
        <v>4.55</v>
      </c>
      <c r="O33" s="62">
        <f t="shared" si="4"/>
        <v>0.23191198907893681</v>
      </c>
    </row>
    <row r="34" spans="1:15" x14ac:dyDescent="0.15">
      <c r="A34" s="9" t="s">
        <v>46</v>
      </c>
      <c r="B34" s="9">
        <v>2520.98</v>
      </c>
      <c r="C34" s="9">
        <v>193</v>
      </c>
      <c r="D34" s="9">
        <v>156</v>
      </c>
      <c r="E34" s="9">
        <v>16.350000000000001</v>
      </c>
      <c r="F34" s="11">
        <f t="shared" si="5"/>
        <v>2520.98</v>
      </c>
      <c r="G34" s="9">
        <f>(F34-I34)-L34</f>
        <v>1867.6600000000003</v>
      </c>
      <c r="H34" s="9">
        <f t="shared" si="2"/>
        <v>378.14699999999999</v>
      </c>
      <c r="I34" s="4">
        <v>9.64</v>
      </c>
      <c r="K34" s="4" t="s">
        <v>18</v>
      </c>
      <c r="L34" s="29">
        <v>643.67999999999995</v>
      </c>
      <c r="M34" s="28">
        <f t="shared" si="3"/>
        <v>265.53299999999996</v>
      </c>
      <c r="N34" s="5">
        <f>(D34)/20</f>
        <v>7.8</v>
      </c>
      <c r="O34" s="62">
        <f t="shared" si="4"/>
        <v>0.25532927670985089</v>
      </c>
    </row>
    <row r="35" spans="1:15" x14ac:dyDescent="0.15">
      <c r="A35" s="9" t="s">
        <v>47</v>
      </c>
      <c r="B35" s="9">
        <v>4774</v>
      </c>
      <c r="C35" s="9">
        <v>195</v>
      </c>
      <c r="D35" s="9">
        <v>179</v>
      </c>
      <c r="E35" s="9">
        <v>30.72</v>
      </c>
      <c r="F35" s="11">
        <f t="shared" si="5"/>
        <v>4774</v>
      </c>
      <c r="G35" s="9">
        <f>(F35-I35)-L35</f>
        <v>3902.4</v>
      </c>
      <c r="H35" s="9">
        <f t="shared" si="2"/>
        <v>716.1</v>
      </c>
      <c r="K35" s="4" t="s">
        <v>18</v>
      </c>
      <c r="L35" s="3">
        <v>871.6</v>
      </c>
      <c r="M35" s="28">
        <f t="shared" si="3"/>
        <v>155.5</v>
      </c>
      <c r="N35" s="5">
        <f>(D35)/20</f>
        <v>8.9499999999999993</v>
      </c>
      <c r="O35" s="62">
        <f t="shared" si="4"/>
        <v>0.18257226644323418</v>
      </c>
    </row>
    <row r="36" spans="1:15" x14ac:dyDescent="0.15">
      <c r="A36" s="9" t="s">
        <v>48</v>
      </c>
      <c r="B36" s="9">
        <v>663.2</v>
      </c>
      <c r="C36" s="9">
        <v>39</v>
      </c>
      <c r="D36" s="9">
        <v>35</v>
      </c>
      <c r="E36" s="9">
        <v>4.29</v>
      </c>
      <c r="F36" s="10">
        <f t="shared" si="5"/>
        <v>663.2</v>
      </c>
      <c r="G36" s="9">
        <f>F36-L36-I36</f>
        <v>524.70000000000005</v>
      </c>
      <c r="H36" s="9">
        <f t="shared" si="2"/>
        <v>99.48</v>
      </c>
      <c r="L36" s="28">
        <v>138.5</v>
      </c>
      <c r="M36" s="28">
        <f t="shared" si="3"/>
        <v>39.019999999999996</v>
      </c>
      <c r="N36" s="5">
        <f>C36/20</f>
        <v>1.95</v>
      </c>
      <c r="O36" s="62">
        <f t="shared" si="4"/>
        <v>0.20883594692400481</v>
      </c>
    </row>
    <row r="37" spans="1:15" x14ac:dyDescent="0.15">
      <c r="A37" s="10" t="s">
        <v>49</v>
      </c>
      <c r="B37" s="10">
        <v>1122.2</v>
      </c>
      <c r="C37" s="10">
        <v>68</v>
      </c>
      <c r="D37" s="10">
        <v>68</v>
      </c>
      <c r="E37" s="10">
        <v>7.06</v>
      </c>
      <c r="F37" s="10">
        <f t="shared" si="5"/>
        <v>1122.2</v>
      </c>
      <c r="G37" s="9">
        <f>(F37-I37)-L37</f>
        <v>895.8900000000001</v>
      </c>
      <c r="H37" s="9">
        <f t="shared" si="2"/>
        <v>168.33</v>
      </c>
      <c r="I37" s="5"/>
      <c r="J37" s="5"/>
      <c r="K37" s="4" t="s">
        <v>18</v>
      </c>
      <c r="L37" s="29">
        <v>226.31</v>
      </c>
      <c r="M37" s="28">
        <f t="shared" si="3"/>
        <v>57.97999999999999</v>
      </c>
      <c r="N37" s="5">
        <f t="shared" ref="N37:N43" si="6">(C37)/20</f>
        <v>3.4</v>
      </c>
      <c r="O37" s="62">
        <f t="shared" si="4"/>
        <v>0.20166636963108181</v>
      </c>
    </row>
    <row r="38" spans="1:15" x14ac:dyDescent="0.15">
      <c r="A38" s="10" t="s">
        <v>50</v>
      </c>
      <c r="B38" s="10">
        <v>1867.26</v>
      </c>
      <c r="C38" s="10">
        <v>123</v>
      </c>
      <c r="D38" s="10">
        <v>117</v>
      </c>
      <c r="E38" s="10">
        <v>11.52</v>
      </c>
      <c r="F38" s="10">
        <f t="shared" si="5"/>
        <v>1867.26</v>
      </c>
      <c r="G38" s="9">
        <f>(F38-I38)-L38</f>
        <v>1380.19</v>
      </c>
      <c r="H38" s="9">
        <f t="shared" si="2"/>
        <v>280.089</v>
      </c>
      <c r="I38" s="5">
        <v>50.36</v>
      </c>
      <c r="J38" s="5"/>
      <c r="L38" s="29">
        <v>436.71</v>
      </c>
      <c r="M38" s="28">
        <f t="shared" si="3"/>
        <v>156.62099999999998</v>
      </c>
      <c r="N38" s="5">
        <f t="shared" si="6"/>
        <v>6.15</v>
      </c>
      <c r="O38" s="62">
        <f t="shared" si="4"/>
        <v>0.23387744609749042</v>
      </c>
    </row>
    <row r="39" spans="1:15" x14ac:dyDescent="0.15">
      <c r="A39" s="9" t="s">
        <v>51</v>
      </c>
      <c r="B39" s="10">
        <v>955.5</v>
      </c>
      <c r="C39" s="10">
        <v>55</v>
      </c>
      <c r="D39" s="10">
        <v>50</v>
      </c>
      <c r="E39" s="10">
        <v>6.1</v>
      </c>
      <c r="F39" s="10">
        <f t="shared" si="5"/>
        <v>955.5</v>
      </c>
      <c r="G39" s="9">
        <f>(F39*0.8)-I39</f>
        <v>764.40000000000009</v>
      </c>
      <c r="H39" s="9">
        <f t="shared" si="2"/>
        <v>143.32499999999999</v>
      </c>
      <c r="I39" s="5"/>
      <c r="J39" s="5"/>
      <c r="L39" s="28"/>
      <c r="M39" s="28">
        <f t="shared" si="3"/>
        <v>-143.32499999999999</v>
      </c>
      <c r="N39" s="5">
        <f t="shared" si="6"/>
        <v>2.75</v>
      </c>
      <c r="O39" s="62">
        <f t="shared" si="4"/>
        <v>0</v>
      </c>
    </row>
    <row r="40" spans="1:15" x14ac:dyDescent="0.15">
      <c r="A40" s="9" t="s">
        <v>52</v>
      </c>
      <c r="B40" s="10">
        <v>1658.54</v>
      </c>
      <c r="C40" s="10">
        <v>80</v>
      </c>
      <c r="D40" s="10">
        <v>76</v>
      </c>
      <c r="E40" s="10">
        <v>10.44</v>
      </c>
      <c r="F40" s="10">
        <f t="shared" si="5"/>
        <v>1658.54</v>
      </c>
      <c r="G40" s="9">
        <f>(F40-I40)-L40</f>
        <v>1315</v>
      </c>
      <c r="H40" s="9">
        <f t="shared" si="2"/>
        <v>248.78099999999998</v>
      </c>
      <c r="I40" s="5"/>
      <c r="J40" s="5"/>
      <c r="K40" s="4" t="s">
        <v>18</v>
      </c>
      <c r="L40" s="29">
        <v>343.54</v>
      </c>
      <c r="M40" s="28">
        <f t="shared" si="3"/>
        <v>94.759000000000043</v>
      </c>
      <c r="N40" s="5">
        <f t="shared" si="6"/>
        <v>4</v>
      </c>
      <c r="O40" s="62">
        <f t="shared" si="4"/>
        <v>0.2071339853123832</v>
      </c>
    </row>
    <row r="41" spans="1:15" x14ac:dyDescent="0.15">
      <c r="A41" s="9" t="s">
        <v>53</v>
      </c>
      <c r="B41" s="9">
        <v>685.44</v>
      </c>
      <c r="C41" s="9">
        <v>31</v>
      </c>
      <c r="D41" s="9">
        <v>26</v>
      </c>
      <c r="E41" s="9">
        <v>4.26</v>
      </c>
      <c r="F41" s="10">
        <f t="shared" si="5"/>
        <v>685.44</v>
      </c>
      <c r="G41" s="9">
        <f>(F41-I41)-L41</f>
        <v>527.35775999999998</v>
      </c>
      <c r="H41" s="9">
        <f t="shared" si="2"/>
        <v>102.816</v>
      </c>
      <c r="I41" s="5">
        <v>6.6</v>
      </c>
      <c r="J41" s="5"/>
      <c r="K41" s="5" t="s">
        <v>18</v>
      </c>
      <c r="L41" s="29">
        <f>F41*0.221</f>
        <v>151.48224000000002</v>
      </c>
      <c r="M41" s="28">
        <f t="shared" si="3"/>
        <v>48.666240000000016</v>
      </c>
      <c r="N41" s="5">
        <f t="shared" si="6"/>
        <v>1.55</v>
      </c>
      <c r="O41" s="62">
        <f t="shared" si="4"/>
        <v>0.221</v>
      </c>
    </row>
    <row r="42" spans="1:15" x14ac:dyDescent="0.15">
      <c r="A42" s="9" t="s">
        <v>54</v>
      </c>
      <c r="B42" s="9">
        <v>970.8</v>
      </c>
      <c r="C42" s="9">
        <v>55</v>
      </c>
      <c r="D42" s="9">
        <v>55</v>
      </c>
      <c r="E42" s="9">
        <v>6.22</v>
      </c>
      <c r="F42" s="10">
        <f t="shared" si="5"/>
        <v>970.8</v>
      </c>
      <c r="G42" s="9">
        <f>(F42-I42)-L42</f>
        <v>761</v>
      </c>
      <c r="H42" s="9">
        <f t="shared" si="2"/>
        <v>145.61999999999998</v>
      </c>
      <c r="L42" s="29">
        <v>209.8</v>
      </c>
      <c r="M42" s="28">
        <f t="shared" si="3"/>
        <v>64.180000000000035</v>
      </c>
      <c r="N42" s="5">
        <f t="shared" si="6"/>
        <v>2.75</v>
      </c>
      <c r="O42" s="62">
        <f t="shared" si="4"/>
        <v>0.21611042439225384</v>
      </c>
    </row>
    <row r="43" spans="1:15" x14ac:dyDescent="0.15">
      <c r="A43" s="9" t="s">
        <v>55</v>
      </c>
      <c r="B43" s="9">
        <v>733.1</v>
      </c>
      <c r="C43" s="9">
        <v>42</v>
      </c>
      <c r="D43" s="9">
        <v>40</v>
      </c>
      <c r="E43" s="9">
        <v>4.5599999999999996</v>
      </c>
      <c r="F43" s="10">
        <f t="shared" si="5"/>
        <v>733.1</v>
      </c>
      <c r="G43" s="9">
        <f>(F43-I43)-L43</f>
        <v>555</v>
      </c>
      <c r="H43" s="9">
        <f t="shared" si="2"/>
        <v>109.965</v>
      </c>
      <c r="K43" s="4" t="s">
        <v>18</v>
      </c>
      <c r="L43" s="29">
        <v>178.1</v>
      </c>
      <c r="M43" s="28">
        <f t="shared" si="3"/>
        <v>68.134999999999991</v>
      </c>
      <c r="N43" s="5">
        <f t="shared" si="6"/>
        <v>2.1</v>
      </c>
      <c r="O43" s="62">
        <f t="shared" si="4"/>
        <v>0.24294093575228481</v>
      </c>
    </row>
    <row r="44" spans="1:15" x14ac:dyDescent="0.15">
      <c r="A44" s="42" t="s">
        <v>56</v>
      </c>
      <c r="B44" s="43"/>
      <c r="C44" s="44"/>
      <c r="D44" s="14"/>
      <c r="E44" s="15"/>
      <c r="F44" s="25"/>
      <c r="G44" s="45" t="s">
        <v>20</v>
      </c>
      <c r="H44" s="46"/>
      <c r="I44" s="15"/>
      <c r="J44" s="15"/>
      <c r="K44" s="48"/>
      <c r="L44" s="48"/>
      <c r="M44" s="49"/>
      <c r="N44" s="49"/>
      <c r="O44" s="63"/>
    </row>
    <row r="45" spans="1:15" x14ac:dyDescent="0.15">
      <c r="A45" s="15" t="s">
        <v>57</v>
      </c>
      <c r="B45" s="43"/>
      <c r="C45" s="44"/>
      <c r="D45" s="12"/>
      <c r="E45" s="47"/>
      <c r="F45" s="12">
        <f>B45+B44</f>
        <v>0</v>
      </c>
      <c r="G45" s="47">
        <f>(F45-I45)*0.85</f>
        <v>0</v>
      </c>
      <c r="H45" s="16">
        <f t="shared" ref="H45:H51" si="7">F45*0.15</f>
        <v>0</v>
      </c>
      <c r="I45" s="12"/>
      <c r="J45" s="50"/>
      <c r="K45" s="51"/>
      <c r="L45" s="52"/>
      <c r="M45" s="25"/>
      <c r="N45" s="25">
        <f>(C44+C45)/20</f>
        <v>0</v>
      </c>
      <c r="O45" s="64" t="e">
        <f>H45/F45</f>
        <v>#DIV/0!</v>
      </c>
    </row>
    <row r="46" spans="1:15" x14ac:dyDescent="0.15">
      <c r="A46" s="12" t="s">
        <v>58</v>
      </c>
      <c r="B46" s="13">
        <v>788</v>
      </c>
      <c r="C46" s="12">
        <v>55</v>
      </c>
      <c r="D46" s="14">
        <v>48</v>
      </c>
      <c r="E46" s="15">
        <v>5.31</v>
      </c>
      <c r="F46" s="16">
        <f>B46</f>
        <v>788</v>
      </c>
      <c r="G46" s="13">
        <f>(F46-I46)*0.85</f>
        <v>669.8</v>
      </c>
      <c r="H46" s="12">
        <f t="shared" si="7"/>
        <v>118.19999999999999</v>
      </c>
      <c r="I46" s="16"/>
      <c r="J46" s="13"/>
      <c r="K46" s="30"/>
      <c r="L46" s="31"/>
      <c r="M46" s="31"/>
      <c r="N46" s="31">
        <f>C46/20</f>
        <v>2.75</v>
      </c>
      <c r="O46" s="65">
        <f>H46/F46</f>
        <v>0.15</v>
      </c>
    </row>
    <row r="47" spans="1:15" x14ac:dyDescent="0.15">
      <c r="A47" s="17" t="s">
        <v>59</v>
      </c>
      <c r="B47" s="18">
        <v>2808.1</v>
      </c>
      <c r="C47" s="18">
        <v>142</v>
      </c>
      <c r="D47" s="18">
        <v>139</v>
      </c>
      <c r="E47" s="18">
        <v>18.579999999999998</v>
      </c>
      <c r="F47" s="19">
        <f>B47</f>
        <v>2808.1</v>
      </c>
      <c r="G47" s="18">
        <f>(F47-I47)-L47</f>
        <v>2138.4699999999998</v>
      </c>
      <c r="H47" s="18">
        <f t="shared" si="7"/>
        <v>421.21499999999997</v>
      </c>
      <c r="I47" s="32"/>
      <c r="J47" s="32"/>
      <c r="K47" s="32" t="s">
        <v>18</v>
      </c>
      <c r="L47" s="33">
        <v>669.63</v>
      </c>
      <c r="M47" s="34">
        <f>L47-H47</f>
        <v>248.41500000000002</v>
      </c>
      <c r="N47" s="35">
        <f>(C47)/20</f>
        <v>7.1</v>
      </c>
      <c r="O47" s="62">
        <f>(H47+M47)/F47</f>
        <v>0.23846372992414799</v>
      </c>
    </row>
    <row r="48" spans="1:15" x14ac:dyDescent="0.15">
      <c r="A48" s="9" t="s">
        <v>60</v>
      </c>
      <c r="B48" s="9">
        <v>995.2</v>
      </c>
      <c r="C48" s="9">
        <v>64</v>
      </c>
      <c r="D48" s="9">
        <v>61</v>
      </c>
      <c r="E48" s="9">
        <v>6.33</v>
      </c>
      <c r="F48" s="10">
        <f>B48</f>
        <v>995.2</v>
      </c>
      <c r="G48" s="18">
        <f>(F48-I48)-L48</f>
        <v>742.90000000000009</v>
      </c>
      <c r="H48" s="18">
        <f t="shared" si="7"/>
        <v>149.28</v>
      </c>
      <c r="I48" s="32"/>
      <c r="J48" s="32"/>
      <c r="K48" s="32" t="s">
        <v>18</v>
      </c>
      <c r="L48" s="33">
        <v>252.3</v>
      </c>
      <c r="M48" s="34">
        <f>L48-H48</f>
        <v>103.02000000000001</v>
      </c>
      <c r="N48" s="35">
        <f>(C48)/20</f>
        <v>3.2</v>
      </c>
      <c r="O48" s="62">
        <f>(H48+M48)/F48</f>
        <v>0.25351688102893893</v>
      </c>
    </row>
    <row r="49" spans="1:15" x14ac:dyDescent="0.15">
      <c r="A49" s="9" t="s">
        <v>61</v>
      </c>
      <c r="B49" s="9">
        <v>3018.92</v>
      </c>
      <c r="C49" s="9">
        <v>145</v>
      </c>
      <c r="D49" s="9">
        <v>143</v>
      </c>
      <c r="E49" s="9">
        <v>18.940000000000001</v>
      </c>
      <c r="F49" s="10">
        <f>B49</f>
        <v>3018.92</v>
      </c>
      <c r="G49" s="9">
        <f>(F49-I49)-L49</f>
        <v>2291.1999999999998</v>
      </c>
      <c r="H49" s="9">
        <f t="shared" si="7"/>
        <v>452.83800000000002</v>
      </c>
      <c r="I49" s="4">
        <v>23.8</v>
      </c>
      <c r="K49" s="4" t="s">
        <v>18</v>
      </c>
      <c r="L49" s="29">
        <v>703.92</v>
      </c>
      <c r="M49" s="28">
        <f>L49-H49</f>
        <v>251.08199999999994</v>
      </c>
      <c r="N49" s="36">
        <f>(C49)/20</f>
        <v>7.25</v>
      </c>
      <c r="O49" s="62">
        <f>(H49+M49)/F49</f>
        <v>0.23316947782650749</v>
      </c>
    </row>
    <row r="50" spans="1:15" x14ac:dyDescent="0.15">
      <c r="A50" s="9" t="s">
        <v>62</v>
      </c>
      <c r="B50" s="9">
        <v>1483</v>
      </c>
      <c r="C50" s="9">
        <v>74</v>
      </c>
      <c r="D50" s="9">
        <v>69</v>
      </c>
      <c r="E50" s="9">
        <v>9.31</v>
      </c>
      <c r="F50" s="10">
        <f>B50</f>
        <v>1483</v>
      </c>
      <c r="G50" s="9">
        <f>(F50-I50)-L50</f>
        <v>1203</v>
      </c>
      <c r="H50" s="9">
        <f t="shared" si="7"/>
        <v>222.45</v>
      </c>
      <c r="K50" s="4" t="s">
        <v>18</v>
      </c>
      <c r="L50" s="29">
        <v>280</v>
      </c>
      <c r="M50" s="28">
        <f>L50-H50</f>
        <v>57.550000000000011</v>
      </c>
      <c r="N50" s="36">
        <f>(C50)/20</f>
        <v>3.7</v>
      </c>
      <c r="O50" s="62">
        <f>(H50+M50)/F50</f>
        <v>0.18880647336480108</v>
      </c>
    </row>
    <row r="51" spans="1:15" x14ac:dyDescent="0.15">
      <c r="A51" s="5" t="s">
        <v>97</v>
      </c>
      <c r="B51" s="4">
        <v>159.4</v>
      </c>
      <c r="C51" s="4">
        <v>8</v>
      </c>
      <c r="D51" s="4">
        <v>8</v>
      </c>
      <c r="E51" s="4">
        <v>1.02</v>
      </c>
      <c r="F51" s="8">
        <f>B51+B50</f>
        <v>1642.4</v>
      </c>
      <c r="G51" s="4">
        <f>(F51-I51)*0.85</f>
        <v>1396.04</v>
      </c>
      <c r="H51" s="4">
        <f t="shared" si="7"/>
        <v>246.36</v>
      </c>
      <c r="K51" s="5"/>
      <c r="L51" s="5"/>
      <c r="M51" s="5"/>
      <c r="N51" s="5">
        <f>(C50+C51)/20</f>
        <v>4.0999999999999996</v>
      </c>
      <c r="O51" s="62">
        <f>H51/F51</f>
        <v>0.15</v>
      </c>
    </row>
    <row r="52" spans="1:15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66"/>
    </row>
    <row r="53" spans="1:15" x14ac:dyDescent="0.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66"/>
    </row>
    <row r="54" spans="1:15" x14ac:dyDescent="0.15">
      <c r="A54" s="23" t="s">
        <v>63</v>
      </c>
      <c r="B54" s="24"/>
      <c r="C54" s="24"/>
      <c r="D54" s="24"/>
      <c r="E54" s="24"/>
      <c r="F54" s="24"/>
      <c r="G54" s="24"/>
      <c r="H54" s="24"/>
      <c r="K54" s="5"/>
      <c r="L54" s="5"/>
      <c r="M54" s="5"/>
      <c r="N54" s="5"/>
      <c r="O54" s="62"/>
    </row>
    <row r="55" spans="1:15" x14ac:dyDescent="0.15">
      <c r="A55" s="4" t="s">
        <v>64</v>
      </c>
      <c r="B55" s="4">
        <v>1502.3</v>
      </c>
      <c r="C55" s="4">
        <v>69</v>
      </c>
      <c r="D55" s="4">
        <v>63</v>
      </c>
      <c r="E55" s="4">
        <v>9.36</v>
      </c>
      <c r="F55" s="5"/>
      <c r="G55" s="4" t="s">
        <v>20</v>
      </c>
      <c r="I55" s="5"/>
      <c r="J55" s="5"/>
      <c r="K55" s="5"/>
      <c r="L55" s="5"/>
      <c r="M55" s="5"/>
      <c r="N55" s="5"/>
      <c r="O55" s="62"/>
    </row>
    <row r="56" spans="1:15" x14ac:dyDescent="0.15">
      <c r="A56" s="4" t="s">
        <v>65</v>
      </c>
      <c r="B56" s="4">
        <v>1741.6</v>
      </c>
      <c r="C56" s="4">
        <v>83</v>
      </c>
      <c r="D56" s="4">
        <v>76</v>
      </c>
      <c r="E56" s="4">
        <v>10.88</v>
      </c>
      <c r="F56" s="8">
        <f>B56+B55</f>
        <v>3243.8999999999996</v>
      </c>
      <c r="G56" s="4">
        <f>(F56-I56)*0.85</f>
        <v>2757.3149999999996</v>
      </c>
      <c r="H56" s="4">
        <f>F56*0.15</f>
        <v>486.58499999999992</v>
      </c>
      <c r="I56" s="5"/>
      <c r="J56" s="5"/>
      <c r="K56" s="5" t="s">
        <v>18</v>
      </c>
      <c r="L56" s="5"/>
      <c r="M56" s="5"/>
      <c r="N56" s="5">
        <f>(C55+C56)/20</f>
        <v>7.6</v>
      </c>
      <c r="O56" s="62">
        <f>H56/F56</f>
        <v>0.15</v>
      </c>
    </row>
    <row r="57" spans="1:15" x14ac:dyDescent="0.15">
      <c r="A57" s="15" t="s">
        <v>66</v>
      </c>
      <c r="B57" s="15">
        <v>1760.8</v>
      </c>
      <c r="C57" s="15">
        <v>92</v>
      </c>
      <c r="D57" s="15">
        <v>86</v>
      </c>
      <c r="E57" s="15">
        <v>11.06</v>
      </c>
      <c r="F57" s="25">
        <f>B57</f>
        <v>1760.8</v>
      </c>
      <c r="G57" s="15">
        <f>(F57-I57)*0.825</f>
        <v>1438.635</v>
      </c>
      <c r="H57" s="15">
        <f>F57*0.175</f>
        <v>308.14</v>
      </c>
      <c r="I57" s="25">
        <v>17</v>
      </c>
      <c r="J57" s="25"/>
      <c r="K57" s="25" t="s">
        <v>18</v>
      </c>
      <c r="L57" s="15"/>
      <c r="M57" s="25"/>
      <c r="N57" s="25">
        <f>(C57)/20</f>
        <v>4.5999999999999996</v>
      </c>
      <c r="O57" s="67">
        <f>(H57+M57)/F57</f>
        <v>0.17499999999999999</v>
      </c>
    </row>
    <row r="58" spans="1:15" x14ac:dyDescent="0.15">
      <c r="A58" s="9" t="s">
        <v>67</v>
      </c>
      <c r="B58" s="9">
        <v>710</v>
      </c>
      <c r="C58" s="9">
        <v>58</v>
      </c>
      <c r="D58" s="9">
        <v>52</v>
      </c>
      <c r="E58" s="9">
        <v>4.8600000000000003</v>
      </c>
      <c r="F58" s="10"/>
      <c r="G58" s="9" t="s">
        <v>20</v>
      </c>
      <c r="H58" s="9"/>
      <c r="I58" s="5"/>
      <c r="J58" s="5"/>
      <c r="K58" s="5"/>
      <c r="L58" s="28"/>
      <c r="M58" s="28"/>
      <c r="N58" s="5"/>
      <c r="O58" s="62"/>
    </row>
    <row r="59" spans="1:15" x14ac:dyDescent="0.15">
      <c r="A59" s="9" t="s">
        <v>68</v>
      </c>
      <c r="B59" s="9">
        <v>900</v>
      </c>
      <c r="C59" s="9">
        <v>77</v>
      </c>
      <c r="D59" s="9">
        <v>65</v>
      </c>
      <c r="E59" s="9">
        <v>6.16</v>
      </c>
      <c r="F59" s="11">
        <f>B59+B58</f>
        <v>1610</v>
      </c>
      <c r="G59" s="9">
        <f>F59-L59-I59</f>
        <v>1247.75</v>
      </c>
      <c r="H59" s="9">
        <f>F59*0.15</f>
        <v>241.5</v>
      </c>
      <c r="I59" s="5"/>
      <c r="J59" s="5"/>
      <c r="K59" s="5" t="s">
        <v>18</v>
      </c>
      <c r="L59" s="28">
        <f>F59*0.225</f>
        <v>362.25</v>
      </c>
      <c r="M59" s="28">
        <f>L59-H59</f>
        <v>120.75</v>
      </c>
      <c r="N59" s="5">
        <f>(C58+C59)/20</f>
        <v>6.75</v>
      </c>
      <c r="O59" s="62">
        <f>(H59+M59)/F59</f>
        <v>0.22500000000000001</v>
      </c>
    </row>
    <row r="60" spans="1:15" x14ac:dyDescent="0.15">
      <c r="A60" s="9" t="s">
        <v>69</v>
      </c>
      <c r="B60" s="9">
        <v>1164</v>
      </c>
      <c r="C60" s="9">
        <v>82</v>
      </c>
      <c r="D60" s="9">
        <v>79</v>
      </c>
      <c r="E60" s="9">
        <v>7.41</v>
      </c>
      <c r="F60" s="11">
        <f>B60</f>
        <v>1164</v>
      </c>
      <c r="G60" s="9">
        <f>(F60-L60)</f>
        <v>931.2</v>
      </c>
      <c r="H60" s="9">
        <f>F60*0.15</f>
        <v>174.6</v>
      </c>
      <c r="I60" s="5"/>
      <c r="J60" s="5"/>
      <c r="K60" s="5"/>
      <c r="L60" s="28">
        <f>F60*0.2</f>
        <v>232.8</v>
      </c>
      <c r="M60" s="28">
        <f>L60-H60</f>
        <v>58.200000000000017</v>
      </c>
      <c r="N60" s="5">
        <f>(C60)/20</f>
        <v>4.0999999999999996</v>
      </c>
      <c r="O60" s="62">
        <f>(H60+M60)/F60</f>
        <v>0.2</v>
      </c>
    </row>
    <row r="61" spans="1:15" x14ac:dyDescent="0.15">
      <c r="A61" s="9" t="s">
        <v>70</v>
      </c>
      <c r="B61" s="9">
        <v>302</v>
      </c>
      <c r="C61" s="9">
        <v>14</v>
      </c>
      <c r="D61" s="9">
        <v>14</v>
      </c>
      <c r="E61" s="9">
        <v>1.87</v>
      </c>
      <c r="F61" s="11">
        <f>B61</f>
        <v>302</v>
      </c>
      <c r="G61" s="9">
        <f>(F61-I61)-L61</f>
        <v>220.8</v>
      </c>
      <c r="H61" s="9">
        <f>F61*0.15</f>
        <v>45.3</v>
      </c>
      <c r="I61" s="5">
        <v>21</v>
      </c>
      <c r="J61" s="5"/>
      <c r="K61" s="5"/>
      <c r="L61" s="28">
        <v>60.2</v>
      </c>
      <c r="M61" s="28">
        <f>L61-H61</f>
        <v>14.900000000000006</v>
      </c>
      <c r="N61" s="5">
        <f>(C61)/20</f>
        <v>0.7</v>
      </c>
      <c r="O61" s="62">
        <f>(H61+M61)/F61</f>
        <v>0.19933774834437087</v>
      </c>
    </row>
    <row r="62" spans="1:15" x14ac:dyDescent="0.15">
      <c r="A62" s="4" t="s">
        <v>71</v>
      </c>
      <c r="F62" s="5"/>
      <c r="G62" s="4" t="s">
        <v>20</v>
      </c>
      <c r="I62" s="5"/>
      <c r="J62" s="5"/>
      <c r="K62" s="5"/>
      <c r="L62" s="5"/>
      <c r="M62" s="5"/>
      <c r="N62" s="5"/>
      <c r="O62" s="62"/>
    </row>
    <row r="63" spans="1:15" x14ac:dyDescent="0.15">
      <c r="A63" s="4" t="s">
        <v>72</v>
      </c>
      <c r="F63" s="8">
        <f>B63+B62</f>
        <v>0</v>
      </c>
      <c r="G63" s="4">
        <f>(F63-I63)*0.85</f>
        <v>0</v>
      </c>
      <c r="H63" s="4">
        <f>F63*0.15</f>
        <v>0</v>
      </c>
      <c r="I63" s="5"/>
      <c r="J63" s="5"/>
      <c r="K63" s="5"/>
      <c r="L63" s="5"/>
      <c r="M63" s="5"/>
      <c r="N63" s="5">
        <f>(C62+C63)/20</f>
        <v>0</v>
      </c>
      <c r="O63" s="62" t="e">
        <f>H63/F63</f>
        <v>#DIV/0!</v>
      </c>
    </row>
    <row r="64" spans="1:15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ht="28.9" customHeight="1" x14ac:dyDescent="0.15">
      <c r="A65" s="5"/>
      <c r="B65" s="55">
        <f>SUM(B2:B63)</f>
        <v>82948.760000000009</v>
      </c>
      <c r="C65" s="55">
        <f>SUM(C2:C61)</f>
        <v>4298.5</v>
      </c>
      <c r="D65" s="55">
        <f>SUM(D2:D61)</f>
        <v>3803</v>
      </c>
      <c r="E65" s="5"/>
      <c r="F65" s="5"/>
      <c r="G65" s="55">
        <f>SUM(G6:G63)</f>
        <v>55875.186260000009</v>
      </c>
      <c r="H65" s="5"/>
      <c r="I65" s="5"/>
      <c r="J65" s="5"/>
      <c r="K65" s="5"/>
      <c r="L65" s="5"/>
      <c r="M65" s="5"/>
      <c r="N65" s="5"/>
      <c r="O65" s="5"/>
    </row>
    <row r="66" spans="1:15" x14ac:dyDescent="0.15">
      <c r="A66" s="5"/>
      <c r="B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37" t="s">
        <v>73</v>
      </c>
      <c r="C70" s="37" t="s">
        <v>74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38" t="s">
        <v>75</v>
      </c>
      <c r="B71" s="4">
        <v>1680</v>
      </c>
      <c r="C71" s="38" t="s">
        <v>76</v>
      </c>
      <c r="D71" s="4">
        <f>SUM(C2:C61)</f>
        <v>4298.5</v>
      </c>
      <c r="F71" s="38" t="s">
        <v>77</v>
      </c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8" t="s">
        <v>78</v>
      </c>
      <c r="B72" s="3">
        <v>0</v>
      </c>
      <c r="C72" s="38" t="s">
        <v>79</v>
      </c>
      <c r="D72" s="4">
        <f>SUM(H4:H63)</f>
        <v>13020.260000000004</v>
      </c>
      <c r="F72" s="5" t="s">
        <v>80</v>
      </c>
      <c r="G72" s="5">
        <v>179</v>
      </c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81</v>
      </c>
      <c r="B73" s="4">
        <v>1575</v>
      </c>
      <c r="C73" s="5"/>
      <c r="D73" s="5"/>
      <c r="F73" s="5" t="s">
        <v>82</v>
      </c>
      <c r="G73" s="5">
        <v>0</v>
      </c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83</v>
      </c>
      <c r="B74" s="4">
        <v>525</v>
      </c>
      <c r="C74" s="39" t="s">
        <v>84</v>
      </c>
      <c r="D74" s="39">
        <f>SUM(D2:D56)</f>
        <v>3507</v>
      </c>
      <c r="F74" s="40" t="s">
        <v>85</v>
      </c>
      <c r="G74" s="40">
        <v>1169</v>
      </c>
      <c r="H74" s="5">
        <f>G74-G72-G73</f>
        <v>990</v>
      </c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86</v>
      </c>
      <c r="B75" s="3">
        <v>0</v>
      </c>
      <c r="C75" s="24" t="s">
        <v>87</v>
      </c>
      <c r="D75" s="24">
        <f>SUM(C57:C61)</f>
        <v>323</v>
      </c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88</v>
      </c>
      <c r="C76" s="24" t="s">
        <v>77</v>
      </c>
      <c r="D76" s="24">
        <f>D71-D74-D75</f>
        <v>468.5</v>
      </c>
      <c r="F76" s="40" t="s">
        <v>89</v>
      </c>
      <c r="G76" s="40">
        <f>SUM(M14:M61)</f>
        <v>2188.9787399999996</v>
      </c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7" t="s">
        <v>90</v>
      </c>
      <c r="B77" s="5"/>
      <c r="C77" s="24" t="s">
        <v>91</v>
      </c>
      <c r="D77" s="24">
        <f>D74*0.5</f>
        <v>1753.5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4</v>
      </c>
      <c r="B78" s="4">
        <f>SUM(E2:E68)</f>
        <v>530.21</v>
      </c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92</v>
      </c>
      <c r="B79" s="4">
        <f>D77</f>
        <v>1753.5</v>
      </c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93</v>
      </c>
      <c r="B80" s="4">
        <f>D74+D75</f>
        <v>3830</v>
      </c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8</v>
      </c>
      <c r="B81" s="3">
        <f>SUM(I4:I68)</f>
        <v>335.46000000000004</v>
      </c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8" t="s">
        <v>94</v>
      </c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" t="s">
        <v>95</v>
      </c>
      <c r="B84" s="41">
        <f>SUM(B71:B83)</f>
        <v>10229.169999999998</v>
      </c>
      <c r="C84" s="41"/>
      <c r="D84" s="41">
        <f>SUM(D71:D72)</f>
        <v>17318.760000000002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" t="s">
        <v>96</v>
      </c>
      <c r="B85" s="41"/>
      <c r="C85" s="41"/>
      <c r="D85" s="41">
        <f>D84-B84</f>
        <v>7089.5900000000038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8"/>
  <sheetViews>
    <sheetView topLeftCell="A25" zoomScale="85" zoomScaleNormal="85" workbookViewId="0">
      <selection activeCell="K17" sqref="K17"/>
    </sheetView>
  </sheetViews>
  <sheetFormatPr defaultColWidth="9" defaultRowHeight="14.25" x14ac:dyDescent="0.15"/>
  <cols>
    <col min="1" max="1" width="30.5" style="1" customWidth="1"/>
    <col min="2" max="2" width="16.625" style="1" customWidth="1"/>
    <col min="7" max="7" width="15.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2026.39</v>
      </c>
      <c r="C2" s="4">
        <v>145</v>
      </c>
      <c r="D2" s="4">
        <v>130</v>
      </c>
      <c r="E2" s="4">
        <v>13.08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5126.71</v>
      </c>
      <c r="C3" s="4">
        <v>261</v>
      </c>
      <c r="D3" s="4">
        <v>197</v>
      </c>
      <c r="E3" s="4">
        <v>32.380000000000003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5436.01</v>
      </c>
      <c r="C4" s="4">
        <v>277</v>
      </c>
      <c r="D4" s="4">
        <v>195</v>
      </c>
      <c r="E4" s="4">
        <v>34.340000000000003</v>
      </c>
      <c r="F4" s="6">
        <f>B3+B4+B2</f>
        <v>12589.11</v>
      </c>
      <c r="G4" s="7">
        <v>0</v>
      </c>
      <c r="H4" s="6">
        <f>F4-G4</f>
        <v>12589.11</v>
      </c>
      <c r="I4" s="27"/>
      <c r="J4" s="27"/>
      <c r="K4" s="5"/>
      <c r="L4" s="5"/>
      <c r="M4" s="5"/>
      <c r="N4" s="5">
        <f>(D3+D4)/20</f>
        <v>19.600000000000001</v>
      </c>
      <c r="O4" s="62">
        <f>H4/F4</f>
        <v>1</v>
      </c>
    </row>
    <row r="5" spans="1:15" x14ac:dyDescent="0.15">
      <c r="A5" s="4" t="s">
        <v>16</v>
      </c>
      <c r="B5" s="4">
        <v>1169.5999999999999</v>
      </c>
      <c r="C5" s="4">
        <v>66</v>
      </c>
      <c r="D5" s="4">
        <v>65</v>
      </c>
      <c r="E5" s="4">
        <v>7.65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804</v>
      </c>
      <c r="C6" s="4">
        <v>43</v>
      </c>
      <c r="D6" s="4">
        <v>40</v>
      </c>
      <c r="E6" s="4">
        <v>5.28</v>
      </c>
      <c r="F6" s="8">
        <f>B6+B5</f>
        <v>1973.6</v>
      </c>
      <c r="G6" s="4">
        <f>(F6-I6)*0.85</f>
        <v>1677.56</v>
      </c>
      <c r="H6" s="4">
        <f>F6*0.15</f>
        <v>296.03999999999996</v>
      </c>
      <c r="I6" s="4"/>
      <c r="J6" s="4"/>
      <c r="K6" s="5" t="s">
        <v>18</v>
      </c>
      <c r="L6" s="5"/>
      <c r="M6" s="5"/>
      <c r="N6" s="5">
        <f>(C5+C6)/20</f>
        <v>5.45</v>
      </c>
      <c r="O6" s="62">
        <f>H6/F6</f>
        <v>0.15</v>
      </c>
    </row>
    <row r="7" spans="1:15" x14ac:dyDescent="0.15">
      <c r="A7" s="4" t="s">
        <v>19</v>
      </c>
      <c r="B7" s="4">
        <v>790</v>
      </c>
      <c r="C7" s="4">
        <v>21</v>
      </c>
      <c r="D7" s="4">
        <v>25</v>
      </c>
      <c r="E7" s="4">
        <v>4.83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913</v>
      </c>
      <c r="C8" s="4">
        <v>30</v>
      </c>
      <c r="D8" s="4">
        <v>30</v>
      </c>
      <c r="E8" s="4">
        <v>5.65</v>
      </c>
      <c r="F8" s="8">
        <f>B8+B7</f>
        <v>1703</v>
      </c>
      <c r="G8" s="4">
        <f>(F8-I8)*0.85</f>
        <v>1447.55</v>
      </c>
      <c r="H8" s="4">
        <f>F8*0.15</f>
        <v>255.45</v>
      </c>
      <c r="I8" s="5"/>
      <c r="J8" s="5"/>
      <c r="K8" s="5"/>
      <c r="L8" s="5"/>
      <c r="M8" s="5"/>
      <c r="N8" s="5">
        <f>(C7+C8)/20</f>
        <v>2.5499999999999998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935</v>
      </c>
      <c r="C11" s="4">
        <v>52</v>
      </c>
      <c r="D11" s="4">
        <v>47</v>
      </c>
      <c r="E11" s="4">
        <v>6.17</v>
      </c>
      <c r="F11" s="8">
        <f>B11</f>
        <v>935</v>
      </c>
      <c r="G11" s="4">
        <f>(F11-I11)*0.85</f>
        <v>794.75</v>
      </c>
      <c r="H11" s="4">
        <f>F11*0.15</f>
        <v>140.25</v>
      </c>
      <c r="I11" s="5"/>
      <c r="J11" s="5"/>
      <c r="K11" s="5" t="s">
        <v>18</v>
      </c>
      <c r="L11" s="5"/>
      <c r="M11" s="5"/>
      <c r="N11" s="5">
        <f>C11/20</f>
        <v>2.6</v>
      </c>
      <c r="O11" s="62">
        <f>H11/F11</f>
        <v>0.15</v>
      </c>
    </row>
    <row r="12" spans="1:15" x14ac:dyDescent="0.15">
      <c r="A12" s="4" t="s">
        <v>24</v>
      </c>
      <c r="B12" s="4">
        <v>510.2</v>
      </c>
      <c r="C12" s="4">
        <v>32</v>
      </c>
      <c r="D12" s="4">
        <v>24</v>
      </c>
      <c r="E12" s="4">
        <v>3.23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674.6</v>
      </c>
      <c r="C13" s="4">
        <v>32</v>
      </c>
      <c r="D13" s="4">
        <v>23</v>
      </c>
      <c r="E13" s="4">
        <v>4.24</v>
      </c>
      <c r="F13" s="8">
        <f>B13+B12</f>
        <v>1184.8</v>
      </c>
      <c r="G13" s="4">
        <f>(F13-I13)*0.85</f>
        <v>1007.0799999999999</v>
      </c>
      <c r="H13" s="4">
        <f>F13*0.15</f>
        <v>177.72</v>
      </c>
      <c r="I13" s="5"/>
      <c r="J13" s="5"/>
      <c r="K13" s="5" t="s">
        <v>18</v>
      </c>
      <c r="L13" s="5"/>
      <c r="M13" s="5"/>
      <c r="N13" s="5">
        <f>(C12+C13)/20</f>
        <v>3.2</v>
      </c>
      <c r="O13" s="62">
        <f>H13/F13</f>
        <v>0.15</v>
      </c>
    </row>
    <row r="14" spans="1:15" x14ac:dyDescent="0.15">
      <c r="A14" s="4" t="s">
        <v>26</v>
      </c>
      <c r="F14" s="8">
        <f>B14</f>
        <v>0</v>
      </c>
      <c r="G14" s="4">
        <f>(F14-I14)*0.85</f>
        <v>0</v>
      </c>
      <c r="H14" s="4">
        <f>F14*0.15</f>
        <v>0</v>
      </c>
      <c r="I14" s="5"/>
      <c r="J14" s="5"/>
      <c r="K14" s="5"/>
      <c r="L14" s="5"/>
      <c r="M14" s="5"/>
      <c r="N14" s="5">
        <f>(C14)/20</f>
        <v>0</v>
      </c>
      <c r="O14" s="62" t="e">
        <f>H14/F14</f>
        <v>#DIV/0!</v>
      </c>
    </row>
    <row r="15" spans="1:15" x14ac:dyDescent="0.15">
      <c r="A15" s="4" t="s">
        <v>27</v>
      </c>
      <c r="B15" s="4">
        <v>434.9</v>
      </c>
      <c r="C15" s="4">
        <v>19</v>
      </c>
      <c r="D15" s="4">
        <v>16</v>
      </c>
      <c r="E15" s="4">
        <v>2.81</v>
      </c>
      <c r="F15" s="5"/>
      <c r="G15" s="4" t="s">
        <v>20</v>
      </c>
      <c r="H15" s="4"/>
      <c r="I15" s="4"/>
      <c r="J15" s="4"/>
      <c r="K15" s="5"/>
      <c r="L15" s="5"/>
      <c r="M15" s="5"/>
      <c r="N15" s="5"/>
      <c r="O15" s="62"/>
    </row>
    <row r="16" spans="1:15" x14ac:dyDescent="0.15">
      <c r="A16" s="4" t="s">
        <v>28</v>
      </c>
      <c r="B16" s="4">
        <v>587.29999999999995</v>
      </c>
      <c r="C16" s="4">
        <v>26</v>
      </c>
      <c r="D16" s="4">
        <v>24</v>
      </c>
      <c r="E16" s="4">
        <v>3.79</v>
      </c>
      <c r="F16" s="8">
        <f>B16+B15</f>
        <v>1022.1999999999999</v>
      </c>
      <c r="G16" s="4">
        <f>(F16-I16)*0.85</f>
        <v>868.86999999999989</v>
      </c>
      <c r="H16" s="4">
        <f>F16*0.15</f>
        <v>153.32999999999998</v>
      </c>
      <c r="I16" s="4"/>
      <c r="J16" s="4"/>
      <c r="K16" s="5"/>
      <c r="L16" s="5"/>
      <c r="M16" s="5"/>
      <c r="N16" s="5">
        <f>(C15+C16)/20</f>
        <v>2.25</v>
      </c>
      <c r="O16" s="62">
        <f>H16/F16</f>
        <v>0.15</v>
      </c>
    </row>
    <row r="17" spans="1:15" x14ac:dyDescent="0.15">
      <c r="A17" s="4" t="s">
        <v>29</v>
      </c>
      <c r="B17" s="4">
        <v>1330.7</v>
      </c>
      <c r="C17" s="4">
        <v>46.5</v>
      </c>
      <c r="D17" s="4">
        <v>31</v>
      </c>
      <c r="E17" s="4">
        <v>8.27</v>
      </c>
      <c r="F17" s="8">
        <f>B17</f>
        <v>1330.7</v>
      </c>
      <c r="G17" s="4">
        <f>(F17-I17)*0.85</f>
        <v>1131.095</v>
      </c>
      <c r="H17" s="4">
        <f>F17*0.15</f>
        <v>199.60499999999999</v>
      </c>
      <c r="I17" s="4"/>
      <c r="J17" s="4"/>
      <c r="K17" s="4" t="s">
        <v>18</v>
      </c>
      <c r="L17" s="5"/>
      <c r="M17" s="5"/>
      <c r="N17" s="5">
        <f>C17/20</f>
        <v>2.3250000000000002</v>
      </c>
      <c r="O17" s="62">
        <f>H17/F17</f>
        <v>0.15</v>
      </c>
    </row>
    <row r="18" spans="1:15" x14ac:dyDescent="0.15">
      <c r="A18" s="4" t="s">
        <v>30</v>
      </c>
      <c r="B18" s="4">
        <v>2609.6999999999998</v>
      </c>
      <c r="C18" s="4">
        <v>78</v>
      </c>
      <c r="D18" s="4">
        <v>78</v>
      </c>
      <c r="E18" s="4">
        <v>16.28</v>
      </c>
      <c r="F18" s="8">
        <f>B18</f>
        <v>2609.6999999999998</v>
      </c>
      <c r="G18" s="4">
        <f>(F18-L18)*0.85</f>
        <v>2218.2449999999999</v>
      </c>
      <c r="H18" s="4">
        <f>F18*0.15</f>
        <v>391.45499999999998</v>
      </c>
      <c r="I18" s="5"/>
      <c r="J18" s="5"/>
      <c r="K18" s="4"/>
      <c r="L18" s="5"/>
      <c r="M18" s="5"/>
      <c r="N18" s="5">
        <f>C18/20</f>
        <v>3.9</v>
      </c>
      <c r="O18" s="62">
        <f>H18/F18</f>
        <v>0.15</v>
      </c>
    </row>
    <row r="19" spans="1:15" x14ac:dyDescent="0.15">
      <c r="A19" s="4" t="s">
        <v>31</v>
      </c>
      <c r="B19">
        <v>48</v>
      </c>
      <c r="C19">
        <v>3</v>
      </c>
      <c r="D19">
        <v>3</v>
      </c>
      <c r="E19">
        <v>0.33</v>
      </c>
      <c r="F19" s="5"/>
      <c r="G19" s="4" t="s">
        <v>20</v>
      </c>
      <c r="H19" s="4"/>
      <c r="I19" s="4"/>
      <c r="J19" s="4"/>
      <c r="K19" s="5"/>
      <c r="L19" s="5"/>
      <c r="M19" s="5"/>
      <c r="N19" s="5"/>
      <c r="O19" s="62"/>
    </row>
    <row r="20" spans="1:15" x14ac:dyDescent="0.15">
      <c r="A20" s="4" t="s">
        <v>32</v>
      </c>
      <c r="B20" s="4">
        <v>16</v>
      </c>
      <c r="C20" s="4">
        <v>1</v>
      </c>
      <c r="D20" s="4">
        <v>1</v>
      </c>
      <c r="E20" s="4">
        <v>0.11</v>
      </c>
      <c r="F20" s="8">
        <f>B20+B19</f>
        <v>64</v>
      </c>
      <c r="G20" s="4">
        <f>(F20-I20)*0.85</f>
        <v>54.4</v>
      </c>
      <c r="H20" s="4">
        <f>F20*0.15</f>
        <v>9.6</v>
      </c>
      <c r="I20" s="4"/>
      <c r="J20" s="4"/>
      <c r="K20" s="5"/>
      <c r="L20" s="5"/>
      <c r="M20" s="5"/>
      <c r="N20" s="5">
        <f>(C19+C20)/20</f>
        <v>0.2</v>
      </c>
      <c r="O20" s="62">
        <f>H20/F20</f>
        <v>0.15</v>
      </c>
    </row>
    <row r="21" spans="1:15" x14ac:dyDescent="0.15">
      <c r="A21" s="4" t="s">
        <v>33</v>
      </c>
      <c r="B21" s="4">
        <v>869.28</v>
      </c>
      <c r="C21" s="4">
        <v>32</v>
      </c>
      <c r="D21" s="4">
        <v>29</v>
      </c>
      <c r="E21" s="4">
        <v>5.43</v>
      </c>
      <c r="F21" s="5"/>
      <c r="G21" s="4" t="s">
        <v>20</v>
      </c>
      <c r="H21" s="4"/>
      <c r="I21" s="4"/>
      <c r="J21" s="4"/>
      <c r="K21" s="5"/>
      <c r="L21" s="5"/>
      <c r="M21" s="5"/>
      <c r="N21" s="5"/>
      <c r="O21" s="62"/>
    </row>
    <row r="22" spans="1:15" x14ac:dyDescent="0.15">
      <c r="A22" s="4" t="s">
        <v>34</v>
      </c>
      <c r="B22" s="4">
        <v>1418.24</v>
      </c>
      <c r="C22" s="4">
        <v>55</v>
      </c>
      <c r="D22" s="4">
        <v>51</v>
      </c>
      <c r="E22" s="4">
        <v>8.92</v>
      </c>
      <c r="F22" s="8">
        <f>B22+B21</f>
        <v>2287.52</v>
      </c>
      <c r="G22" s="4">
        <f t="shared" ref="G22:G27" si="0">(F22-I22)*0.85</f>
        <v>1941.8419999999999</v>
      </c>
      <c r="H22" s="4">
        <f t="shared" ref="H22:H27" si="1">F22*0.15</f>
        <v>343.12799999999999</v>
      </c>
      <c r="I22">
        <v>3</v>
      </c>
      <c r="J22" s="4"/>
      <c r="K22" s="5"/>
      <c r="L22" s="5"/>
      <c r="M22" s="5"/>
      <c r="N22" s="5">
        <f>(C21+C22)/20</f>
        <v>4.3499999999999996</v>
      </c>
      <c r="O22" s="62">
        <f>H22/F22</f>
        <v>0.15</v>
      </c>
    </row>
    <row r="23" spans="1:15" x14ac:dyDescent="0.15">
      <c r="A23" s="4" t="s">
        <v>35</v>
      </c>
      <c r="B23" s="4">
        <v>5956.21</v>
      </c>
      <c r="C23" s="4">
        <v>168</v>
      </c>
      <c r="D23" s="4">
        <v>155</v>
      </c>
      <c r="E23" s="4">
        <v>36.47</v>
      </c>
      <c r="F23" s="8">
        <f>B23</f>
        <v>5956.21</v>
      </c>
      <c r="G23" s="4">
        <f t="shared" si="0"/>
        <v>5062.7785000000003</v>
      </c>
      <c r="H23" s="4">
        <f t="shared" si="1"/>
        <v>893.43150000000003</v>
      </c>
      <c r="I23" s="4"/>
      <c r="J23" s="4"/>
      <c r="K23" s="4" t="s">
        <v>18</v>
      </c>
      <c r="L23" s="4"/>
      <c r="M23" s="4"/>
      <c r="N23" s="5">
        <f>C23/20</f>
        <v>8.4</v>
      </c>
      <c r="O23" s="62">
        <f>(H23+M23)/F23</f>
        <v>0.15</v>
      </c>
    </row>
    <row r="24" spans="1:15" x14ac:dyDescent="0.15">
      <c r="A24" s="4" t="s">
        <v>36</v>
      </c>
      <c r="B24">
        <v>47.9</v>
      </c>
      <c r="C24">
        <v>3</v>
      </c>
      <c r="D24">
        <v>3</v>
      </c>
      <c r="E24">
        <v>0.31</v>
      </c>
      <c r="F24" s="8">
        <f>B24</f>
        <v>47.9</v>
      </c>
      <c r="G24" s="4">
        <f t="shared" si="0"/>
        <v>40.714999999999996</v>
      </c>
      <c r="H24" s="4">
        <f t="shared" si="1"/>
        <v>7.1849999999999996</v>
      </c>
      <c r="I24" s="4"/>
      <c r="J24" s="4"/>
      <c r="K24" s="5"/>
      <c r="L24" s="5"/>
      <c r="M24" s="5"/>
      <c r="N24" s="5">
        <f>(C24)/20</f>
        <v>0.15</v>
      </c>
      <c r="O24" s="62">
        <f>H24/F24</f>
        <v>0.15</v>
      </c>
    </row>
    <row r="25" spans="1:15" x14ac:dyDescent="0.15">
      <c r="A25" s="4" t="s">
        <v>37</v>
      </c>
      <c r="B25" s="5">
        <v>1292.1600000000001</v>
      </c>
      <c r="C25" s="5">
        <v>80</v>
      </c>
      <c r="D25" s="5">
        <v>76</v>
      </c>
      <c r="E25" s="5">
        <v>8.2100000000000009</v>
      </c>
      <c r="F25" s="5">
        <f>B25</f>
        <v>1292.1600000000001</v>
      </c>
      <c r="G25" s="4">
        <f t="shared" si="0"/>
        <v>1098.336</v>
      </c>
      <c r="H25" s="4">
        <f t="shared" si="1"/>
        <v>193.82400000000001</v>
      </c>
      <c r="I25" s="5"/>
      <c r="J25" s="5"/>
      <c r="K25" s="5"/>
      <c r="M25" s="5"/>
      <c r="N25" s="5">
        <f>(C25)/20</f>
        <v>4</v>
      </c>
      <c r="O25" s="62">
        <f>(H25+M25)/F25</f>
        <v>0.15</v>
      </c>
    </row>
    <row r="26" spans="1:15" x14ac:dyDescent="0.15">
      <c r="A26" s="4" t="s">
        <v>38</v>
      </c>
      <c r="B26">
        <v>1612</v>
      </c>
      <c r="C26">
        <v>90</v>
      </c>
      <c r="D26">
        <v>89</v>
      </c>
      <c r="E26">
        <v>10.27</v>
      </c>
      <c r="F26" s="5">
        <f>B26</f>
        <v>1612</v>
      </c>
      <c r="G26" s="4">
        <f t="shared" si="0"/>
        <v>1370.2</v>
      </c>
      <c r="H26" s="4">
        <f t="shared" si="1"/>
        <v>241.79999999999998</v>
      </c>
      <c r="I26" s="5"/>
      <c r="J26" s="5"/>
      <c r="K26" s="5"/>
      <c r="L26" s="4"/>
      <c r="M26" s="5"/>
      <c r="N26" s="5">
        <f>(C26)/20</f>
        <v>4.5</v>
      </c>
      <c r="O26" s="62">
        <f>(H26+M26)/F26</f>
        <v>0.15</v>
      </c>
    </row>
    <row r="27" spans="1:15" x14ac:dyDescent="0.15">
      <c r="A27" s="4" t="s">
        <v>39</v>
      </c>
      <c r="B27" s="4">
        <v>5419.2</v>
      </c>
      <c r="C27" s="4">
        <v>260</v>
      </c>
      <c r="D27" s="4">
        <v>241</v>
      </c>
      <c r="E27" s="4">
        <v>36.950000000000003</v>
      </c>
      <c r="F27" s="5">
        <f>B27</f>
        <v>5419.2</v>
      </c>
      <c r="G27" s="4">
        <f t="shared" si="0"/>
        <v>4606.32</v>
      </c>
      <c r="H27" s="4">
        <f t="shared" si="1"/>
        <v>812.88</v>
      </c>
      <c r="I27" s="5"/>
      <c r="J27" s="5"/>
      <c r="K27" s="5" t="s">
        <v>18</v>
      </c>
      <c r="L27" s="4"/>
      <c r="M27" s="5"/>
      <c r="N27" s="5">
        <f>(C27)/20</f>
        <v>13</v>
      </c>
      <c r="O27" s="62">
        <f>(H27+M27)/F27</f>
        <v>0.15</v>
      </c>
    </row>
    <row r="28" spans="1:15" x14ac:dyDescent="0.15">
      <c r="A28" s="9" t="s">
        <v>40</v>
      </c>
      <c r="B28" s="9">
        <v>1393.99</v>
      </c>
      <c r="C28" s="9">
        <v>110</v>
      </c>
      <c r="D28" s="9">
        <v>84</v>
      </c>
      <c r="E28" s="9">
        <v>9.3800000000000008</v>
      </c>
      <c r="F28" s="10"/>
      <c r="G28" s="9" t="s">
        <v>20</v>
      </c>
      <c r="H28" s="9"/>
      <c r="I28" s="5"/>
      <c r="J28" s="5"/>
      <c r="K28" s="4"/>
      <c r="L28" s="28"/>
      <c r="M28" s="28"/>
      <c r="N28" s="5"/>
      <c r="O28" s="62"/>
    </row>
    <row r="29" spans="1:15" x14ac:dyDescent="0.15">
      <c r="A29" s="9" t="s">
        <v>41</v>
      </c>
      <c r="B29" s="9">
        <v>1676.02</v>
      </c>
      <c r="C29" s="9">
        <v>136</v>
      </c>
      <c r="D29" s="9">
        <v>103</v>
      </c>
      <c r="E29" s="9">
        <v>11.27</v>
      </c>
      <c r="F29" s="11">
        <f>B29+B28</f>
        <v>3070.01</v>
      </c>
      <c r="G29" s="9">
        <f>(F29-I29)-L29</f>
        <v>2408.5780000000004</v>
      </c>
      <c r="H29" s="9">
        <f>F29*0.15</f>
        <v>460.50150000000002</v>
      </c>
      <c r="I29" s="5">
        <v>47.43</v>
      </c>
      <c r="J29" s="5"/>
      <c r="K29" s="5"/>
      <c r="L29" s="28">
        <f>F29*0.2</f>
        <v>614.00200000000007</v>
      </c>
      <c r="M29" s="28">
        <f>L29-H29</f>
        <v>153.50050000000005</v>
      </c>
      <c r="N29" s="5">
        <f>(C28+C29)/20</f>
        <v>12.3</v>
      </c>
      <c r="O29" s="62">
        <f>(H29+M29)/F29</f>
        <v>0.2</v>
      </c>
    </row>
    <row r="30" spans="1:15" x14ac:dyDescent="0.15">
      <c r="A30" s="9" t="s">
        <v>42</v>
      </c>
      <c r="B30" s="9">
        <v>254.1</v>
      </c>
      <c r="C30" s="9">
        <v>19</v>
      </c>
      <c r="D30" s="9">
        <v>14</v>
      </c>
      <c r="E30" s="9">
        <v>1.67</v>
      </c>
      <c r="F30" s="10"/>
      <c r="G30" s="9"/>
      <c r="H30" s="9"/>
      <c r="I30" s="4"/>
      <c r="J30" s="4"/>
      <c r="K30" s="5"/>
      <c r="L30" s="28"/>
      <c r="M30" s="28"/>
      <c r="N30" s="5"/>
      <c r="O30" s="62"/>
    </row>
    <row r="31" spans="1:15" x14ac:dyDescent="0.15">
      <c r="A31" s="9" t="s">
        <v>43</v>
      </c>
      <c r="B31" s="9">
        <v>66.099999999999994</v>
      </c>
      <c r="C31" s="9">
        <v>5</v>
      </c>
      <c r="D31" s="9">
        <v>4</v>
      </c>
      <c r="E31" s="9">
        <v>0.44</v>
      </c>
      <c r="F31" s="11">
        <f>B31+B30</f>
        <v>320.2</v>
      </c>
      <c r="G31" s="9">
        <f>(F31-I31)-L31</f>
        <v>242.5</v>
      </c>
      <c r="H31" s="9">
        <f t="shared" ref="H31:H43" si="2">F31*0.15</f>
        <v>48.029999999999994</v>
      </c>
      <c r="I31" s="4"/>
      <c r="J31" s="4"/>
      <c r="K31" s="5"/>
      <c r="L31" s="28">
        <v>77.7</v>
      </c>
      <c r="M31" s="28">
        <f t="shared" ref="M31:M43" si="3">L31-H31</f>
        <v>29.670000000000009</v>
      </c>
      <c r="N31" s="5">
        <f>(C30+C31)/20</f>
        <v>1.2</v>
      </c>
      <c r="O31" s="62">
        <f t="shared" ref="O31:O43" si="4">(H31+M31)/F31</f>
        <v>0.24266083697688945</v>
      </c>
    </row>
    <row r="32" spans="1:15" x14ac:dyDescent="0.15">
      <c r="A32" s="9" t="s">
        <v>44</v>
      </c>
      <c r="B32" s="9">
        <v>2189.8000000000002</v>
      </c>
      <c r="C32" s="9">
        <v>182</v>
      </c>
      <c r="D32" s="9">
        <v>134</v>
      </c>
      <c r="E32" s="9">
        <v>14.23</v>
      </c>
      <c r="F32" s="10">
        <f t="shared" ref="F32:F43" si="5">B32</f>
        <v>2189.8000000000002</v>
      </c>
      <c r="G32" s="9">
        <f>(F32-I32)-L32</f>
        <v>1605.2000000000003</v>
      </c>
      <c r="H32" s="9">
        <f t="shared" si="2"/>
        <v>328.47</v>
      </c>
      <c r="I32" s="4"/>
      <c r="J32" s="4"/>
      <c r="K32" s="5"/>
      <c r="L32" s="28">
        <v>584.6</v>
      </c>
      <c r="M32" s="28">
        <f t="shared" si="3"/>
        <v>256.13</v>
      </c>
      <c r="N32" s="5">
        <f>C32/20</f>
        <v>9.1</v>
      </c>
      <c r="O32" s="62">
        <f t="shared" si="4"/>
        <v>0.26696501963649649</v>
      </c>
    </row>
    <row r="33" spans="1:15" x14ac:dyDescent="0.15">
      <c r="A33" s="9" t="s">
        <v>45</v>
      </c>
      <c r="B33" s="9">
        <v>2402.1999999999998</v>
      </c>
      <c r="C33" s="9">
        <v>84</v>
      </c>
      <c r="D33" s="9">
        <v>82</v>
      </c>
      <c r="E33" s="9">
        <v>14.81</v>
      </c>
      <c r="F33" s="11">
        <f t="shared" si="5"/>
        <v>2402.1999999999998</v>
      </c>
      <c r="G33" s="9">
        <f>(F33-I33)-L33</f>
        <v>1864.9999999999998</v>
      </c>
      <c r="H33" s="9">
        <f t="shared" si="2"/>
        <v>360.33</v>
      </c>
      <c r="I33" s="4"/>
      <c r="J33" s="4"/>
      <c r="K33" s="4" t="s">
        <v>18</v>
      </c>
      <c r="L33" s="28">
        <v>537.20000000000005</v>
      </c>
      <c r="M33" s="28">
        <f t="shared" si="3"/>
        <v>176.87000000000006</v>
      </c>
      <c r="N33" s="5">
        <f>D33/20</f>
        <v>4.0999999999999996</v>
      </c>
      <c r="O33" s="62">
        <f t="shared" si="4"/>
        <v>0.22362834068770299</v>
      </c>
    </row>
    <row r="34" spans="1:15" x14ac:dyDescent="0.15">
      <c r="A34" s="9" t="s">
        <v>46</v>
      </c>
      <c r="B34" s="9">
        <v>2472.7600000000002</v>
      </c>
      <c r="C34" s="9">
        <v>185</v>
      </c>
      <c r="D34" s="9">
        <v>157</v>
      </c>
      <c r="E34" s="9">
        <v>15.95</v>
      </c>
      <c r="F34" s="11">
        <f t="shared" si="5"/>
        <v>2472.7600000000002</v>
      </c>
      <c r="G34" s="9">
        <f>(F34-I34)-L34</f>
        <v>1820.2</v>
      </c>
      <c r="H34" s="9">
        <f t="shared" si="2"/>
        <v>370.91400000000004</v>
      </c>
      <c r="I34" s="4">
        <v>18.8</v>
      </c>
      <c r="J34" s="4"/>
      <c r="K34" s="4" t="s">
        <v>18</v>
      </c>
      <c r="L34" s="29">
        <v>633.76</v>
      </c>
      <c r="M34" s="28">
        <f t="shared" si="3"/>
        <v>262.84599999999995</v>
      </c>
      <c r="N34" s="5">
        <f>(D34)/20</f>
        <v>7.85</v>
      </c>
      <c r="O34" s="62">
        <f t="shared" si="4"/>
        <v>0.25629660783901387</v>
      </c>
    </row>
    <row r="35" spans="1:15" x14ac:dyDescent="0.15">
      <c r="A35" s="9" t="s">
        <v>47</v>
      </c>
      <c r="B35" s="9">
        <v>6321.28</v>
      </c>
      <c r="C35" s="9">
        <v>254</v>
      </c>
      <c r="D35" s="9">
        <v>231</v>
      </c>
      <c r="E35" s="9">
        <v>40.68</v>
      </c>
      <c r="F35" s="11">
        <f t="shared" si="5"/>
        <v>6321.28</v>
      </c>
      <c r="G35" s="9">
        <f>(F35-I35)-L35</f>
        <v>5135.7</v>
      </c>
      <c r="H35" s="9">
        <f t="shared" si="2"/>
        <v>948.19199999999989</v>
      </c>
      <c r="I35">
        <v>24</v>
      </c>
      <c r="J35" s="4"/>
      <c r="K35" s="4" t="s">
        <v>18</v>
      </c>
      <c r="L35" s="3">
        <v>1161.58</v>
      </c>
      <c r="M35" s="28">
        <f t="shared" si="3"/>
        <v>213.38800000000003</v>
      </c>
      <c r="N35" s="5">
        <f>(D35)/20</f>
        <v>11.55</v>
      </c>
      <c r="O35" s="62">
        <f t="shared" si="4"/>
        <v>0.18375708717221828</v>
      </c>
    </row>
    <row r="36" spans="1:15" x14ac:dyDescent="0.15">
      <c r="A36" s="9" t="s">
        <v>48</v>
      </c>
      <c r="B36" s="9">
        <v>838.4</v>
      </c>
      <c r="C36" s="9">
        <v>48</v>
      </c>
      <c r="D36" s="9">
        <v>45</v>
      </c>
      <c r="E36" s="9">
        <v>5.42</v>
      </c>
      <c r="F36" s="10">
        <f t="shared" si="5"/>
        <v>838.4</v>
      </c>
      <c r="G36" s="9">
        <f>F36-L36-I36</f>
        <v>644.6</v>
      </c>
      <c r="H36" s="9">
        <f t="shared" si="2"/>
        <v>125.75999999999999</v>
      </c>
      <c r="I36">
        <v>17.8</v>
      </c>
      <c r="J36" s="4"/>
      <c r="K36" s="4"/>
      <c r="L36" s="28">
        <v>176</v>
      </c>
      <c r="M36" s="28">
        <f t="shared" si="3"/>
        <v>50.240000000000009</v>
      </c>
      <c r="N36" s="5">
        <f>C36/20</f>
        <v>2.4</v>
      </c>
      <c r="O36" s="62">
        <f t="shared" si="4"/>
        <v>0.20992366412213742</v>
      </c>
    </row>
    <row r="37" spans="1:15" x14ac:dyDescent="0.15">
      <c r="A37" s="10" t="s">
        <v>49</v>
      </c>
      <c r="B37" s="10">
        <v>1309.0999999999999</v>
      </c>
      <c r="C37" s="10">
        <v>79</v>
      </c>
      <c r="D37" s="10">
        <v>75</v>
      </c>
      <c r="E37" s="10">
        <v>8.25</v>
      </c>
      <c r="F37" s="10">
        <f t="shared" si="5"/>
        <v>1309.0999999999999</v>
      </c>
      <c r="G37" s="9">
        <f>(F37-I37)-L37</f>
        <v>1045.25</v>
      </c>
      <c r="H37" s="9">
        <f t="shared" si="2"/>
        <v>196.36499999999998</v>
      </c>
      <c r="I37" s="5"/>
      <c r="J37" s="5"/>
      <c r="K37" s="4" t="s">
        <v>18</v>
      </c>
      <c r="L37" s="29">
        <v>263.85000000000002</v>
      </c>
      <c r="M37" s="28">
        <f t="shared" si="3"/>
        <v>67.485000000000042</v>
      </c>
      <c r="N37" s="5">
        <f t="shared" ref="N37:N43" si="6">(C37)/20</f>
        <v>3.95</v>
      </c>
      <c r="O37" s="62">
        <f t="shared" si="4"/>
        <v>0.20155068367580783</v>
      </c>
    </row>
    <row r="38" spans="1:15" x14ac:dyDescent="0.15">
      <c r="A38" s="10" t="s">
        <v>50</v>
      </c>
      <c r="B38" s="10">
        <v>1231.9000000000001</v>
      </c>
      <c r="C38" s="10">
        <v>81</v>
      </c>
      <c r="D38" s="10">
        <v>73</v>
      </c>
      <c r="E38" s="10">
        <v>7.63</v>
      </c>
      <c r="F38" s="10">
        <f t="shared" si="5"/>
        <v>1231.9000000000001</v>
      </c>
      <c r="G38" s="9">
        <f>(F38-I38)-L38</f>
        <v>943.50000000000011</v>
      </c>
      <c r="H38" s="9">
        <f t="shared" si="2"/>
        <v>184.785</v>
      </c>
      <c r="I38" s="5"/>
      <c r="J38" s="5"/>
      <c r="K38" s="4"/>
      <c r="L38" s="29">
        <v>288.39999999999998</v>
      </c>
      <c r="M38" s="28">
        <f t="shared" si="3"/>
        <v>103.61499999999998</v>
      </c>
      <c r="N38" s="5">
        <f t="shared" si="6"/>
        <v>4.05</v>
      </c>
      <c r="O38" s="62">
        <f t="shared" si="4"/>
        <v>0.23410991151879207</v>
      </c>
    </row>
    <row r="39" spans="1:15" x14ac:dyDescent="0.15">
      <c r="A39" s="9" t="s">
        <v>51</v>
      </c>
      <c r="B39" s="10">
        <v>1171</v>
      </c>
      <c r="C39" s="10">
        <v>61</v>
      </c>
      <c r="D39" s="10">
        <v>56</v>
      </c>
      <c r="E39" s="10">
        <v>7.42</v>
      </c>
      <c r="F39" s="10">
        <f t="shared" si="5"/>
        <v>1171</v>
      </c>
      <c r="G39" s="9">
        <f>(F39*0.8)-I39</f>
        <v>936.80000000000007</v>
      </c>
      <c r="H39" s="9">
        <f t="shared" si="2"/>
        <v>175.65</v>
      </c>
      <c r="I39" s="5"/>
      <c r="J39" s="5"/>
      <c r="K39" s="4"/>
      <c r="L39" s="28">
        <f>F39*0.2</f>
        <v>234.20000000000002</v>
      </c>
      <c r="M39" s="28">
        <f t="shared" si="3"/>
        <v>58.550000000000011</v>
      </c>
      <c r="N39" s="5">
        <f t="shared" si="6"/>
        <v>3.05</v>
      </c>
      <c r="O39" s="62">
        <f t="shared" si="4"/>
        <v>0.2</v>
      </c>
    </row>
    <row r="40" spans="1:15" x14ac:dyDescent="0.15">
      <c r="A40" s="9" t="s">
        <v>52</v>
      </c>
      <c r="B40" s="10">
        <v>1783.72</v>
      </c>
      <c r="C40" s="10">
        <v>88</v>
      </c>
      <c r="D40" s="10">
        <v>81</v>
      </c>
      <c r="E40" s="10">
        <v>11.23</v>
      </c>
      <c r="F40" s="10">
        <f t="shared" si="5"/>
        <v>1783.72</v>
      </c>
      <c r="G40" s="9">
        <f>(F40-I40)-L40</f>
        <v>1411</v>
      </c>
      <c r="H40" s="9">
        <f t="shared" si="2"/>
        <v>267.55799999999999</v>
      </c>
      <c r="I40" s="5"/>
      <c r="J40" s="5"/>
      <c r="K40" s="4" t="s">
        <v>18</v>
      </c>
      <c r="L40" s="29">
        <v>372.72</v>
      </c>
      <c r="M40" s="28">
        <f t="shared" si="3"/>
        <v>105.16200000000003</v>
      </c>
      <c r="N40" s="5">
        <f t="shared" si="6"/>
        <v>4.4000000000000004</v>
      </c>
      <c r="O40" s="62">
        <f t="shared" si="4"/>
        <v>0.20895656268921131</v>
      </c>
    </row>
    <row r="41" spans="1:15" x14ac:dyDescent="0.15">
      <c r="A41" s="9" t="s">
        <v>53</v>
      </c>
      <c r="B41" s="9">
        <v>539.6</v>
      </c>
      <c r="C41" s="9">
        <v>25</v>
      </c>
      <c r="D41" s="9">
        <v>21</v>
      </c>
      <c r="E41" s="9">
        <v>3.38</v>
      </c>
      <c r="F41" s="10">
        <f t="shared" si="5"/>
        <v>539.6</v>
      </c>
      <c r="G41" s="9">
        <f>(F41-I41)-L41</f>
        <v>420.34840000000003</v>
      </c>
      <c r="H41" s="9">
        <f t="shared" si="2"/>
        <v>80.94</v>
      </c>
      <c r="I41" s="5"/>
      <c r="J41" s="5"/>
      <c r="K41" s="5" t="s">
        <v>18</v>
      </c>
      <c r="L41" s="29">
        <f>F41*0.221</f>
        <v>119.25160000000001</v>
      </c>
      <c r="M41" s="28">
        <f t="shared" si="3"/>
        <v>38.311600000000013</v>
      </c>
      <c r="N41" s="5">
        <f t="shared" si="6"/>
        <v>1.25</v>
      </c>
      <c r="O41" s="62">
        <f t="shared" si="4"/>
        <v>0.221</v>
      </c>
    </row>
    <row r="42" spans="1:15" x14ac:dyDescent="0.15">
      <c r="A42" s="9" t="s">
        <v>54</v>
      </c>
      <c r="B42" s="9">
        <v>900.9</v>
      </c>
      <c r="C42" s="9">
        <v>53</v>
      </c>
      <c r="D42" s="9">
        <v>51</v>
      </c>
      <c r="E42" s="9">
        <v>5.74</v>
      </c>
      <c r="F42" s="10">
        <f t="shared" si="5"/>
        <v>900.9</v>
      </c>
      <c r="G42" s="9">
        <f>(F42-I42)-L42</f>
        <v>686.1</v>
      </c>
      <c r="H42" s="9">
        <f t="shared" si="2"/>
        <v>135.13499999999999</v>
      </c>
      <c r="I42">
        <v>16.899999999999999</v>
      </c>
      <c r="J42" s="4"/>
      <c r="K42" s="4"/>
      <c r="L42" s="29">
        <v>197.9</v>
      </c>
      <c r="M42" s="28">
        <f t="shared" si="3"/>
        <v>62.765000000000015</v>
      </c>
      <c r="N42" s="5">
        <f t="shared" si="6"/>
        <v>2.65</v>
      </c>
      <c r="O42" s="62">
        <f t="shared" si="4"/>
        <v>0.21966921966921968</v>
      </c>
    </row>
    <row r="43" spans="1:15" x14ac:dyDescent="0.15">
      <c r="A43" s="9" t="s">
        <v>55</v>
      </c>
      <c r="B43" s="9">
        <v>863.6</v>
      </c>
      <c r="C43" s="9">
        <v>48</v>
      </c>
      <c r="D43" s="9">
        <v>48</v>
      </c>
      <c r="E43" s="9">
        <v>5.32</v>
      </c>
      <c r="F43" s="10">
        <f t="shared" si="5"/>
        <v>863.6</v>
      </c>
      <c r="G43" s="9">
        <f>(F43-I43)-L43</f>
        <v>654</v>
      </c>
      <c r="H43" s="9">
        <f t="shared" si="2"/>
        <v>129.54</v>
      </c>
      <c r="I43" s="4"/>
      <c r="J43" s="4"/>
      <c r="K43" s="4" t="s">
        <v>18</v>
      </c>
      <c r="L43" s="29">
        <v>209.6</v>
      </c>
      <c r="M43" s="28">
        <f t="shared" si="3"/>
        <v>80.06</v>
      </c>
      <c r="N43" s="5">
        <f t="shared" si="6"/>
        <v>2.4</v>
      </c>
      <c r="O43" s="62">
        <f t="shared" si="4"/>
        <v>0.24270495599814729</v>
      </c>
    </row>
    <row r="44" spans="1:15" x14ac:dyDescent="0.15">
      <c r="A44" s="42" t="s">
        <v>56</v>
      </c>
      <c r="B44" s="43"/>
      <c r="C44" s="44"/>
      <c r="D44" s="14"/>
      <c r="E44" s="15"/>
      <c r="F44" s="25"/>
      <c r="G44" s="45" t="s">
        <v>20</v>
      </c>
      <c r="H44" s="46"/>
      <c r="I44" s="15"/>
      <c r="J44" s="15"/>
      <c r="K44" s="48"/>
      <c r="L44" s="48"/>
      <c r="M44" s="49"/>
      <c r="N44" s="49"/>
      <c r="O44" s="63"/>
    </row>
    <row r="45" spans="1:15" x14ac:dyDescent="0.15">
      <c r="A45" s="15" t="s">
        <v>57</v>
      </c>
      <c r="B45" s="43"/>
      <c r="C45" s="44"/>
      <c r="D45" s="12"/>
      <c r="E45" s="47"/>
      <c r="F45" s="12">
        <f>B45+B44</f>
        <v>0</v>
      </c>
      <c r="G45" s="47">
        <f>(F45-I45)*0.85</f>
        <v>0</v>
      </c>
      <c r="H45" s="16">
        <f t="shared" ref="H45:H53" si="7">F45*0.15</f>
        <v>0</v>
      </c>
      <c r="I45" s="12"/>
      <c r="J45" s="50"/>
      <c r="K45" s="51"/>
      <c r="L45" s="52"/>
      <c r="M45" s="25"/>
      <c r="N45" s="25">
        <f>(C44+C45)/20</f>
        <v>0</v>
      </c>
      <c r="O45" s="64" t="e">
        <f>H45/F45</f>
        <v>#DIV/0!</v>
      </c>
    </row>
    <row r="46" spans="1:15" x14ac:dyDescent="0.15">
      <c r="A46" s="12" t="s">
        <v>58</v>
      </c>
      <c r="B46" s="13">
        <v>738.55</v>
      </c>
      <c r="C46" s="12">
        <v>54</v>
      </c>
      <c r="D46" s="14">
        <v>45</v>
      </c>
      <c r="E46" s="15">
        <v>4.95</v>
      </c>
      <c r="F46" s="16">
        <f t="shared" ref="F46:F53" si="8">B46</f>
        <v>738.55</v>
      </c>
      <c r="G46" s="13">
        <f>(F46-I46)*0.85</f>
        <v>627.76749999999993</v>
      </c>
      <c r="H46" s="12">
        <f t="shared" si="7"/>
        <v>110.78249999999998</v>
      </c>
      <c r="I46" s="16"/>
      <c r="J46" s="13"/>
      <c r="K46" s="30"/>
      <c r="L46" s="31"/>
      <c r="M46" s="31"/>
      <c r="N46" s="31">
        <f>C46/20</f>
        <v>2.7</v>
      </c>
      <c r="O46" s="65">
        <f>H46/F46</f>
        <v>0.15</v>
      </c>
    </row>
    <row r="47" spans="1:15" x14ac:dyDescent="0.15">
      <c r="A47" s="17" t="s">
        <v>59</v>
      </c>
      <c r="B47" s="18">
        <v>2626.41</v>
      </c>
      <c r="C47" s="18">
        <v>130</v>
      </c>
      <c r="D47" s="18">
        <v>128</v>
      </c>
      <c r="E47" s="18">
        <v>17.39</v>
      </c>
      <c r="F47" s="19">
        <f t="shared" si="8"/>
        <v>2626.41</v>
      </c>
      <c r="G47" s="18">
        <f>(F47-I47)-L47</f>
        <v>1982.4899999999998</v>
      </c>
      <c r="H47" s="18">
        <f t="shared" si="7"/>
        <v>393.96149999999994</v>
      </c>
      <c r="I47" s="32"/>
      <c r="J47" s="32"/>
      <c r="K47" s="32" t="s">
        <v>18</v>
      </c>
      <c r="L47" s="33">
        <v>643.91999999999996</v>
      </c>
      <c r="M47" s="34">
        <f>L47-H47</f>
        <v>249.95850000000002</v>
      </c>
      <c r="N47" s="35">
        <f>(C47)/20</f>
        <v>6.5</v>
      </c>
      <c r="O47" s="62">
        <f>(H47+M47)/F47</f>
        <v>0.24517116520269111</v>
      </c>
    </row>
    <row r="48" spans="1:15" x14ac:dyDescent="0.15">
      <c r="A48" s="9" t="s">
        <v>60</v>
      </c>
      <c r="B48" s="9">
        <v>636</v>
      </c>
      <c r="C48" s="9">
        <v>40</v>
      </c>
      <c r="D48" s="9">
        <v>40</v>
      </c>
      <c r="E48" s="9">
        <v>4.04</v>
      </c>
      <c r="F48" s="10">
        <f t="shared" si="8"/>
        <v>636</v>
      </c>
      <c r="G48" s="18">
        <f>(F48-I48)-L48</f>
        <v>480.9</v>
      </c>
      <c r="H48" s="18">
        <f t="shared" si="7"/>
        <v>95.399999999999991</v>
      </c>
      <c r="I48" s="32"/>
      <c r="J48" s="32"/>
      <c r="K48" s="32"/>
      <c r="L48" s="33">
        <v>155.1</v>
      </c>
      <c r="M48" s="34">
        <f>L48-H48</f>
        <v>59.7</v>
      </c>
      <c r="N48" s="35">
        <f>(C48)/20</f>
        <v>2</v>
      </c>
      <c r="O48" s="62">
        <f>(H48+M48)/F48</f>
        <v>0.24386792452830189</v>
      </c>
    </row>
    <row r="49" spans="1:15" x14ac:dyDescent="0.15">
      <c r="A49" s="9" t="s">
        <v>61</v>
      </c>
      <c r="B49" s="9">
        <v>2717.5</v>
      </c>
      <c r="C49" s="9">
        <v>130</v>
      </c>
      <c r="D49" s="9">
        <v>123</v>
      </c>
      <c r="E49" s="9">
        <v>17.079999999999998</v>
      </c>
      <c r="F49" s="10">
        <f t="shared" si="8"/>
        <v>2717.5</v>
      </c>
      <c r="G49" s="9">
        <f>(F49-I49)-L49</f>
        <v>2029.4</v>
      </c>
      <c r="H49" s="9">
        <f t="shared" si="7"/>
        <v>407.625</v>
      </c>
      <c r="I49" s="4">
        <v>47.6</v>
      </c>
      <c r="J49" s="4"/>
      <c r="K49" s="4" t="s">
        <v>18</v>
      </c>
      <c r="L49" s="29">
        <v>640.5</v>
      </c>
      <c r="M49" s="28">
        <f>L49-H49</f>
        <v>232.875</v>
      </c>
      <c r="N49" s="36">
        <f>(C49)/20</f>
        <v>6.5</v>
      </c>
      <c r="O49" s="62">
        <f>(H49+M49)/F49</f>
        <v>0.23569457221711132</v>
      </c>
    </row>
    <row r="50" spans="1:15" x14ac:dyDescent="0.15">
      <c r="A50" s="9" t="s">
        <v>62</v>
      </c>
      <c r="B50" s="9">
        <v>1840</v>
      </c>
      <c r="C50" s="9">
        <v>87</v>
      </c>
      <c r="D50" s="9">
        <v>86</v>
      </c>
      <c r="E50" s="9">
        <v>11.57</v>
      </c>
      <c r="F50" s="10">
        <f t="shared" si="8"/>
        <v>1840</v>
      </c>
      <c r="G50" s="9">
        <f>(F50-I50)-L50</f>
        <v>1472</v>
      </c>
      <c r="H50" s="9">
        <f t="shared" si="7"/>
        <v>276</v>
      </c>
      <c r="I50">
        <v>20</v>
      </c>
      <c r="J50" s="4"/>
      <c r="K50" s="4" t="s">
        <v>18</v>
      </c>
      <c r="L50" s="29">
        <v>348</v>
      </c>
      <c r="M50" s="28">
        <f>L50-H50</f>
        <v>72</v>
      </c>
      <c r="N50" s="36">
        <f>(C50)/20</f>
        <v>4.3499999999999996</v>
      </c>
      <c r="O50" s="62">
        <f>(H50+M50)/F50</f>
        <v>0.18913043478260869</v>
      </c>
    </row>
    <row r="51" spans="1:15" x14ac:dyDescent="0.2">
      <c r="A51" s="20" t="s">
        <v>98</v>
      </c>
      <c r="B51" s="9">
        <v>2475.5</v>
      </c>
      <c r="C51" s="9">
        <v>102</v>
      </c>
      <c r="D51" s="9">
        <v>75</v>
      </c>
      <c r="E51" s="9">
        <v>15.3</v>
      </c>
      <c r="F51" s="11">
        <f t="shared" si="8"/>
        <v>2475.5</v>
      </c>
      <c r="G51" s="9">
        <f>(F51-I51)*0.85</f>
        <v>2104.1749999999997</v>
      </c>
      <c r="H51" s="9">
        <f t="shared" si="7"/>
        <v>371.32499999999999</v>
      </c>
      <c r="I51" s="4"/>
      <c r="J51" s="4"/>
      <c r="K51" s="5"/>
      <c r="L51" s="5"/>
      <c r="M51" s="5"/>
      <c r="N51" s="5" t="e">
        <f>(#REF!+C51)/20</f>
        <v>#REF!</v>
      </c>
      <c r="O51" s="62">
        <f>H51/F51</f>
        <v>0.15</v>
      </c>
    </row>
    <row r="52" spans="1:15" x14ac:dyDescent="0.2">
      <c r="A52" s="20" t="s">
        <v>99</v>
      </c>
      <c r="B52" s="9">
        <v>965.3</v>
      </c>
      <c r="C52" s="9">
        <v>38</v>
      </c>
      <c r="D52" s="9">
        <v>36</v>
      </c>
      <c r="E52" s="9">
        <v>6.05</v>
      </c>
      <c r="F52" s="11">
        <f t="shared" si="8"/>
        <v>965.3</v>
      </c>
      <c r="G52" s="9">
        <f>(F52-I52)*0.85</f>
        <v>820.505</v>
      </c>
      <c r="H52" s="9">
        <f t="shared" si="7"/>
        <v>144.79499999999999</v>
      </c>
      <c r="I52" s="4"/>
      <c r="J52" s="4"/>
      <c r="K52" s="5" t="s">
        <v>18</v>
      </c>
      <c r="L52" s="5"/>
      <c r="M52" s="5"/>
      <c r="N52" s="5">
        <f>(C51+C52)/20</f>
        <v>7</v>
      </c>
      <c r="O52" s="62">
        <f>H52/F52</f>
        <v>0.15</v>
      </c>
    </row>
    <row r="53" spans="1:15" x14ac:dyDescent="0.2">
      <c r="A53" s="20" t="s">
        <v>100</v>
      </c>
      <c r="B53" s="9">
        <v>1889.48</v>
      </c>
      <c r="C53" s="9">
        <v>104</v>
      </c>
      <c r="D53" s="9">
        <v>101</v>
      </c>
      <c r="E53" s="9">
        <v>11.93</v>
      </c>
      <c r="F53" s="11">
        <f t="shared" si="8"/>
        <v>1889.48</v>
      </c>
      <c r="G53" s="9">
        <f>(F53-I53)*0.85</f>
        <v>1606.058</v>
      </c>
      <c r="H53" s="9">
        <f t="shared" si="7"/>
        <v>283.42199999999997</v>
      </c>
      <c r="I53" s="4"/>
      <c r="J53" s="4"/>
      <c r="K53" s="5" t="s">
        <v>18</v>
      </c>
      <c r="L53" s="29">
        <v>437.4</v>
      </c>
      <c r="M53" s="28">
        <f>L53-H53</f>
        <v>153.97800000000001</v>
      </c>
      <c r="N53" s="5">
        <f>(C52+C53)/20</f>
        <v>7.1</v>
      </c>
      <c r="O53" s="62">
        <f>(H53+M53)/F53</f>
        <v>0.23149226242140694</v>
      </c>
    </row>
    <row r="54" spans="1:15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66"/>
    </row>
    <row r="55" spans="1:15" x14ac:dyDescent="0.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66"/>
    </row>
    <row r="56" spans="1:15" x14ac:dyDescent="0.15">
      <c r="A56" s="23" t="s">
        <v>63</v>
      </c>
      <c r="B56" s="24"/>
      <c r="C56" s="24"/>
      <c r="D56" s="24"/>
      <c r="E56" s="24"/>
      <c r="F56" s="24"/>
      <c r="G56" s="24"/>
      <c r="H56" s="24"/>
      <c r="I56" s="4"/>
      <c r="J56" s="4"/>
      <c r="K56" s="5"/>
      <c r="L56" s="5"/>
      <c r="M56" s="5"/>
      <c r="N56" s="5"/>
      <c r="O56" s="62"/>
    </row>
    <row r="57" spans="1:15" x14ac:dyDescent="0.15">
      <c r="A57" s="4" t="s">
        <v>64</v>
      </c>
      <c r="B57" s="4">
        <v>1607.8</v>
      </c>
      <c r="C57" s="4">
        <v>76</v>
      </c>
      <c r="D57" s="4">
        <v>62</v>
      </c>
      <c r="E57" s="4">
        <v>10.06</v>
      </c>
      <c r="F57" s="5"/>
      <c r="G57" s="4" t="s">
        <v>20</v>
      </c>
      <c r="H57" s="4"/>
      <c r="I57" s="5"/>
      <c r="J57" s="5"/>
      <c r="K57" s="5"/>
      <c r="L57" s="5"/>
      <c r="M57" s="5"/>
      <c r="N57" s="5"/>
      <c r="O57" s="62"/>
    </row>
    <row r="58" spans="1:15" x14ac:dyDescent="0.15">
      <c r="A58" s="4" t="s">
        <v>65</v>
      </c>
      <c r="B58" s="4">
        <v>2348.1999999999998</v>
      </c>
      <c r="C58" s="4">
        <v>115</v>
      </c>
      <c r="D58" s="4">
        <v>102</v>
      </c>
      <c r="E58" s="4">
        <v>14.7</v>
      </c>
      <c r="F58" s="8">
        <f>B58+B57</f>
        <v>3956</v>
      </c>
      <c r="G58" s="4">
        <f>(F58-I58)*0.85</f>
        <v>3362.6</v>
      </c>
      <c r="H58" s="4">
        <f>F58*0.15</f>
        <v>593.4</v>
      </c>
      <c r="I58" s="5"/>
      <c r="J58" s="5"/>
      <c r="K58" s="5" t="s">
        <v>18</v>
      </c>
      <c r="L58" s="5"/>
      <c r="M58" s="5"/>
      <c r="N58" s="5">
        <f>(C57+C58)/20</f>
        <v>9.5500000000000007</v>
      </c>
      <c r="O58" s="62">
        <f>H58/F58</f>
        <v>0.15</v>
      </c>
    </row>
    <row r="59" spans="1:15" x14ac:dyDescent="0.15">
      <c r="A59" s="9" t="s">
        <v>101</v>
      </c>
      <c r="B59" s="9"/>
      <c r="C59" s="9"/>
      <c r="D59" s="9"/>
      <c r="E59" s="9"/>
      <c r="F59" s="11">
        <f>B59</f>
        <v>0</v>
      </c>
      <c r="G59" s="9">
        <f>(F59-I59-C59)*0.85</f>
        <v>0</v>
      </c>
      <c r="H59" s="9">
        <f>F59*0.15</f>
        <v>0</v>
      </c>
      <c r="I59" s="5"/>
      <c r="J59" s="5"/>
      <c r="K59" s="5"/>
      <c r="L59" s="28"/>
      <c r="M59" s="28">
        <f>L59-H59</f>
        <v>0</v>
      </c>
      <c r="N59" s="5">
        <f>(C59)/20</f>
        <v>0</v>
      </c>
      <c r="O59" s="62" t="e">
        <f>(H59+M59)/F59</f>
        <v>#DIV/0!</v>
      </c>
    </row>
    <row r="60" spans="1:15" x14ac:dyDescent="0.15">
      <c r="A60" s="15" t="s">
        <v>66</v>
      </c>
      <c r="B60" s="15">
        <v>2256.8000000000002</v>
      </c>
      <c r="C60" s="15">
        <v>116</v>
      </c>
      <c r="D60" s="15">
        <v>112</v>
      </c>
      <c r="E60" s="15">
        <v>14.17</v>
      </c>
      <c r="F60" s="25">
        <f>B60</f>
        <v>2256.8000000000002</v>
      </c>
      <c r="G60" s="15">
        <f>(F60-I60)*0.825</f>
        <v>1861.8600000000001</v>
      </c>
      <c r="H60" s="15">
        <f>F60*0.175</f>
        <v>394.94</v>
      </c>
      <c r="I60" s="25"/>
      <c r="J60" s="25"/>
      <c r="K60" s="25"/>
      <c r="L60" s="15"/>
      <c r="M60" s="25"/>
      <c r="N60" s="25">
        <f>(C60)/20</f>
        <v>5.8</v>
      </c>
      <c r="O60" s="67">
        <f>(H60+M60)/F60</f>
        <v>0.17499999999999999</v>
      </c>
    </row>
    <row r="61" spans="1:15" x14ac:dyDescent="0.15">
      <c r="A61" s="9" t="s">
        <v>67</v>
      </c>
      <c r="B61" s="9">
        <v>857</v>
      </c>
      <c r="C61" s="9">
        <v>73</v>
      </c>
      <c r="D61" s="9">
        <v>67</v>
      </c>
      <c r="E61" s="9">
        <v>5.91</v>
      </c>
      <c r="F61" s="10"/>
      <c r="G61" s="9" t="s">
        <v>20</v>
      </c>
      <c r="H61" s="9"/>
      <c r="I61" s="5"/>
      <c r="J61" s="5"/>
      <c r="K61" s="5"/>
      <c r="L61" s="28"/>
      <c r="M61" s="28"/>
      <c r="N61" s="5"/>
      <c r="O61" s="62"/>
    </row>
    <row r="62" spans="1:15" x14ac:dyDescent="0.15">
      <c r="A62" s="9" t="s">
        <v>68</v>
      </c>
      <c r="B62" s="9">
        <v>777</v>
      </c>
      <c r="C62" s="9">
        <v>68</v>
      </c>
      <c r="D62" s="9">
        <v>62</v>
      </c>
      <c r="E62" s="9">
        <v>5.39</v>
      </c>
      <c r="F62" s="11">
        <f>B62+B61</f>
        <v>1634</v>
      </c>
      <c r="G62" s="9">
        <f>F62-L62-I62</f>
        <v>1266.3499999999999</v>
      </c>
      <c r="H62" s="9">
        <f>F62*0.15</f>
        <v>245.1</v>
      </c>
      <c r="I62" s="5"/>
      <c r="J62" s="5"/>
      <c r="K62" s="5" t="s">
        <v>18</v>
      </c>
      <c r="L62" s="28">
        <f>F62*0.225</f>
        <v>367.65000000000003</v>
      </c>
      <c r="M62" s="28">
        <f>L62-H62</f>
        <v>122.55000000000004</v>
      </c>
      <c r="N62" s="5">
        <f>(C61+C62)/20</f>
        <v>7.05</v>
      </c>
      <c r="O62" s="62">
        <f>(H62+M62)/F62</f>
        <v>0.22500000000000003</v>
      </c>
    </row>
    <row r="63" spans="1:15" x14ac:dyDescent="0.15">
      <c r="A63" s="9" t="s">
        <v>69</v>
      </c>
      <c r="B63" s="9">
        <v>1297</v>
      </c>
      <c r="C63" s="9">
        <v>93</v>
      </c>
      <c r="D63" s="9">
        <v>87</v>
      </c>
      <c r="E63" s="9">
        <v>8.2899999999999991</v>
      </c>
      <c r="F63" s="11">
        <f>B63</f>
        <v>1297</v>
      </c>
      <c r="G63" s="9">
        <f>(F63-L63)</f>
        <v>1037.5999999999999</v>
      </c>
      <c r="H63" s="9">
        <f>F63*0.15</f>
        <v>194.54999999999998</v>
      </c>
      <c r="I63" s="5"/>
      <c r="J63" s="5"/>
      <c r="K63" s="5"/>
      <c r="L63" s="28">
        <f>F63*0.2</f>
        <v>259.40000000000003</v>
      </c>
      <c r="M63" s="28">
        <f>L63-H63</f>
        <v>64.850000000000051</v>
      </c>
      <c r="N63" s="5">
        <f>(C63)/20</f>
        <v>4.6500000000000004</v>
      </c>
      <c r="O63" s="62">
        <f>(H63+M63)/F63</f>
        <v>0.20000000000000004</v>
      </c>
    </row>
    <row r="64" spans="1:15" x14ac:dyDescent="0.15">
      <c r="A64" s="9" t="s">
        <v>70</v>
      </c>
      <c r="B64" s="9">
        <v>239</v>
      </c>
      <c r="C64" s="9">
        <v>11</v>
      </c>
      <c r="D64" s="9">
        <v>11</v>
      </c>
      <c r="E64" s="9">
        <v>1.49</v>
      </c>
      <c r="F64" s="11">
        <f>B64</f>
        <v>239</v>
      </c>
      <c r="G64" s="9">
        <f>(F64-I64)-L64</f>
        <v>172.7</v>
      </c>
      <c r="H64" s="9">
        <f>F64*0.15</f>
        <v>35.85</v>
      </c>
      <c r="I64" s="5">
        <v>19</v>
      </c>
      <c r="J64" s="5"/>
      <c r="K64" s="5"/>
      <c r="L64" s="28">
        <v>47.3</v>
      </c>
      <c r="M64" s="28">
        <f>L64-H64</f>
        <v>11.449999999999996</v>
      </c>
      <c r="N64" s="5">
        <f>(C64)/20</f>
        <v>0.55000000000000004</v>
      </c>
      <c r="O64" s="62">
        <f>(H64+M64)/F64</f>
        <v>0.19790794979079496</v>
      </c>
    </row>
    <row r="65" spans="1:15" x14ac:dyDescent="0.15">
      <c r="A65" s="4" t="s">
        <v>102</v>
      </c>
      <c r="B65">
        <v>1322</v>
      </c>
      <c r="C65">
        <v>117</v>
      </c>
      <c r="D65">
        <v>86</v>
      </c>
      <c r="E65">
        <v>8.99</v>
      </c>
      <c r="F65" s="8">
        <f>B65</f>
        <v>1322</v>
      </c>
      <c r="G65" s="4">
        <f>(F65-I65)*0.85</f>
        <v>1106.7</v>
      </c>
      <c r="H65" s="4">
        <f>F65*0.15</f>
        <v>198.29999999999998</v>
      </c>
      <c r="I65" s="5">
        <v>20</v>
      </c>
      <c r="J65" s="5"/>
      <c r="K65" s="5"/>
      <c r="L65" s="5"/>
      <c r="M65" s="5"/>
      <c r="N65" s="5">
        <f>(C65)/20</f>
        <v>5.85</v>
      </c>
      <c r="O65" s="62">
        <f>H65/F65</f>
        <v>0.15</v>
      </c>
    </row>
    <row r="66" spans="1:15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ht="25.5" customHeight="1" x14ac:dyDescent="0.15">
      <c r="A67" s="5"/>
      <c r="B67" s="26">
        <f>SUM(B2:B65)</f>
        <v>90035.11</v>
      </c>
      <c r="C67" s="26">
        <f>SUM(C2:C65)</f>
        <v>4632.5</v>
      </c>
      <c r="D67" s="26">
        <f>SUM(D2:D65)</f>
        <v>4055</v>
      </c>
      <c r="E67" s="5"/>
      <c r="F67" s="5"/>
      <c r="G67" s="26">
        <f>SUM(G6:G65)</f>
        <v>63069.623399999997</v>
      </c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7" t="s">
        <v>73</v>
      </c>
      <c r="B72" s="4"/>
      <c r="C72" s="37" t="s">
        <v>74</v>
      </c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75</v>
      </c>
      <c r="B73" s="4">
        <v>1680</v>
      </c>
      <c r="C73" s="38" t="s">
        <v>76</v>
      </c>
      <c r="D73" s="4">
        <f>SUM(C2:C65)</f>
        <v>4632.5</v>
      </c>
      <c r="E73" s="4"/>
      <c r="F73" s="38" t="s">
        <v>77</v>
      </c>
      <c r="G73" s="4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78</v>
      </c>
      <c r="B74" s="3">
        <v>0</v>
      </c>
      <c r="C74" s="38" t="s">
        <v>79</v>
      </c>
      <c r="D74" s="4">
        <f>SUM(H4:H65)</f>
        <v>24262.43</v>
      </c>
      <c r="E74" s="4"/>
      <c r="F74" s="5" t="s">
        <v>80</v>
      </c>
      <c r="G74" s="5">
        <v>231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81</v>
      </c>
      <c r="B75" s="4">
        <v>1575</v>
      </c>
      <c r="C75" s="5"/>
      <c r="D75" s="5"/>
      <c r="E75" s="4"/>
      <c r="F75" s="5" t="s">
        <v>82</v>
      </c>
      <c r="G75" s="5">
        <v>0</v>
      </c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83</v>
      </c>
      <c r="B76" s="4">
        <v>525</v>
      </c>
      <c r="C76" s="39" t="s">
        <v>84</v>
      </c>
      <c r="D76" s="39">
        <f>SUM(D2:D58)</f>
        <v>3630</v>
      </c>
      <c r="E76" s="4"/>
      <c r="F76" s="40" t="s">
        <v>85</v>
      </c>
      <c r="G76" s="40">
        <v>1301</v>
      </c>
      <c r="H76" s="5">
        <f>G76-G74-G75</f>
        <v>1070</v>
      </c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86</v>
      </c>
      <c r="B77" s="3">
        <v>0</v>
      </c>
      <c r="C77" s="24" t="s">
        <v>87</v>
      </c>
      <c r="D77" s="24">
        <f>SUM(C59:C64)</f>
        <v>361</v>
      </c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88</v>
      </c>
      <c r="B78" s="4"/>
      <c r="C78" s="24" t="s">
        <v>77</v>
      </c>
      <c r="D78" s="24">
        <f>D73-D76-D77</f>
        <v>641.5</v>
      </c>
      <c r="E78" s="4"/>
      <c r="F78" s="40" t="s">
        <v>89</v>
      </c>
      <c r="G78" s="40">
        <f>SUM(M14:M64)</f>
        <v>2625.9546000000005</v>
      </c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7" t="s">
        <v>90</v>
      </c>
      <c r="B79" s="5"/>
      <c r="C79" s="24" t="s">
        <v>91</v>
      </c>
      <c r="D79" s="24">
        <f>D76*0.5</f>
        <v>1815</v>
      </c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4</v>
      </c>
      <c r="B80" s="4">
        <f>SUM(E2:E70)</f>
        <v>575.13</v>
      </c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92</v>
      </c>
      <c r="B81" s="4">
        <f>D79</f>
        <v>1815</v>
      </c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8" t="s">
        <v>93</v>
      </c>
      <c r="B82" s="4">
        <f>D76+D77</f>
        <v>3991</v>
      </c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8</v>
      </c>
      <c r="B83" s="3">
        <f>SUM(I4:I70)</f>
        <v>234.53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94</v>
      </c>
      <c r="B84" s="4"/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5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" t="s">
        <v>95</v>
      </c>
      <c r="B86" s="41">
        <f>SUM(B73:B85)</f>
        <v>10395.660000000002</v>
      </c>
      <c r="C86" s="41"/>
      <c r="D86" s="41">
        <f>SUM(D73:D74)</f>
        <v>28894.93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" t="s">
        <v>96</v>
      </c>
      <c r="B87" s="41"/>
      <c r="C87" s="41"/>
      <c r="D87" s="41">
        <f>D86-B86</f>
        <v>18499.269999999997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topLeftCell="A13" zoomScale="70" zoomScaleNormal="70" workbookViewId="0">
      <selection activeCell="M51" sqref="M51:O51"/>
    </sheetView>
  </sheetViews>
  <sheetFormatPr defaultColWidth="9" defaultRowHeight="14.25" x14ac:dyDescent="0.15"/>
  <cols>
    <col min="1" max="1" width="21.875" style="1" customWidth="1"/>
    <col min="2" max="3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1337.02</v>
      </c>
      <c r="C2" s="4">
        <v>94</v>
      </c>
      <c r="D2" s="4">
        <v>86</v>
      </c>
      <c r="E2" s="4">
        <v>8.64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2590.4699999999998</v>
      </c>
      <c r="C3" s="4">
        <v>147</v>
      </c>
      <c r="D3" s="4">
        <v>119</v>
      </c>
      <c r="E3" s="4">
        <v>16.489999999999998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3108.4</v>
      </c>
      <c r="C4" s="4">
        <v>156</v>
      </c>
      <c r="D4" s="4">
        <v>118</v>
      </c>
      <c r="E4" s="4">
        <v>19.649999999999999</v>
      </c>
      <c r="F4" s="6">
        <f>B3+B4+B2</f>
        <v>7035.8899999999994</v>
      </c>
      <c r="G4" s="7">
        <v>0</v>
      </c>
      <c r="H4" s="6">
        <f>F4-G4</f>
        <v>7035.8899999999994</v>
      </c>
      <c r="I4" s="27"/>
      <c r="J4" s="27"/>
      <c r="K4" s="5"/>
      <c r="L4" s="5"/>
      <c r="M4" s="5"/>
      <c r="N4" s="5">
        <f>(D3+D4)/20</f>
        <v>11.85</v>
      </c>
      <c r="O4" s="62">
        <f>H4/F4</f>
        <v>1</v>
      </c>
    </row>
    <row r="5" spans="1:15" x14ac:dyDescent="0.15">
      <c r="A5" s="4" t="s">
        <v>16</v>
      </c>
      <c r="B5" s="4">
        <v>419.5</v>
      </c>
      <c r="C5" s="4">
        <v>24</v>
      </c>
      <c r="D5" s="4">
        <v>24</v>
      </c>
      <c r="E5" s="4">
        <v>2.71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247.9</v>
      </c>
      <c r="C6" s="4">
        <v>14</v>
      </c>
      <c r="D6" s="4">
        <v>13</v>
      </c>
      <c r="E6" s="4">
        <v>1.6</v>
      </c>
      <c r="F6" s="8">
        <f>B6+B5</f>
        <v>667.4</v>
      </c>
      <c r="G6" s="4">
        <f>(F6-I6)*0.85</f>
        <v>567.29</v>
      </c>
      <c r="H6" s="4">
        <f>F6*0.15</f>
        <v>100.11</v>
      </c>
      <c r="I6" s="4"/>
      <c r="J6" s="4"/>
      <c r="K6" s="5" t="s">
        <v>18</v>
      </c>
      <c r="L6" s="5"/>
      <c r="M6" s="5"/>
      <c r="N6" s="5">
        <f>(C5+C6)/20</f>
        <v>1.9</v>
      </c>
      <c r="O6" s="62">
        <f>H6/F6</f>
        <v>0.15</v>
      </c>
    </row>
    <row r="7" spans="1:15" x14ac:dyDescent="0.15">
      <c r="A7" s="4" t="s">
        <v>19</v>
      </c>
      <c r="B7" s="4">
        <v>358</v>
      </c>
      <c r="C7" s="4">
        <v>8</v>
      </c>
      <c r="D7" s="4">
        <v>10</v>
      </c>
      <c r="E7" s="4">
        <v>2.17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674</v>
      </c>
      <c r="C8" s="4">
        <v>19</v>
      </c>
      <c r="D8" s="4">
        <v>21</v>
      </c>
      <c r="E8" s="4">
        <v>4.1500000000000004</v>
      </c>
      <c r="F8" s="8">
        <f>B8+B7</f>
        <v>1032</v>
      </c>
      <c r="G8" s="4">
        <f>(F8-I8)*0.85</f>
        <v>877.19999999999993</v>
      </c>
      <c r="H8" s="4">
        <f>F8*0.15</f>
        <v>154.79999999999998</v>
      </c>
      <c r="I8" s="5"/>
      <c r="J8" s="5"/>
      <c r="K8" s="5"/>
      <c r="L8" s="5"/>
      <c r="M8" s="5"/>
      <c r="N8" s="5">
        <f>(C7+C8)/20</f>
        <v>1.35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458</v>
      </c>
      <c r="C11" s="4">
        <v>28</v>
      </c>
      <c r="D11" s="4">
        <v>28</v>
      </c>
      <c r="E11" s="4">
        <v>3.05</v>
      </c>
      <c r="F11" s="8">
        <f>B11</f>
        <v>458</v>
      </c>
      <c r="G11" s="4">
        <f>(F11-I11)*0.85</f>
        <v>389.3</v>
      </c>
      <c r="H11" s="4">
        <f>F11*0.15</f>
        <v>68.7</v>
      </c>
      <c r="I11" s="5"/>
      <c r="J11" s="5"/>
      <c r="K11" s="5" t="s">
        <v>18</v>
      </c>
      <c r="L11" s="5"/>
      <c r="M11" s="5"/>
      <c r="N11" s="5">
        <f>C11/20</f>
        <v>1.4</v>
      </c>
      <c r="O11" s="62">
        <f>H11/F11</f>
        <v>0.15</v>
      </c>
    </row>
    <row r="12" spans="1:15" x14ac:dyDescent="0.15">
      <c r="A12" s="4" t="s">
        <v>24</v>
      </c>
      <c r="B12" s="4">
        <v>343</v>
      </c>
      <c r="C12" s="4">
        <v>17</v>
      </c>
      <c r="D12" s="4">
        <v>17</v>
      </c>
      <c r="E12" s="4">
        <v>2.11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203.6</v>
      </c>
      <c r="C13" s="4">
        <v>10</v>
      </c>
      <c r="D13" s="4">
        <v>9</v>
      </c>
      <c r="E13" s="4">
        <v>1.27</v>
      </c>
      <c r="F13" s="8">
        <f>B13+B12</f>
        <v>546.6</v>
      </c>
      <c r="G13" s="4">
        <f>(F13-I13)*0.85</f>
        <v>464.61</v>
      </c>
      <c r="H13" s="4">
        <f>F13*0.15</f>
        <v>81.99</v>
      </c>
      <c r="I13" s="5"/>
      <c r="J13" s="5"/>
      <c r="K13" s="5"/>
      <c r="L13" s="5"/>
      <c r="M13" s="5"/>
      <c r="N13" s="5">
        <f>(C12+C13)/20</f>
        <v>1.35</v>
      </c>
      <c r="O13" s="62">
        <f>H13/F13</f>
        <v>0.15</v>
      </c>
    </row>
    <row r="14" spans="1:15" x14ac:dyDescent="0.15">
      <c r="A14" s="4" t="s">
        <v>27</v>
      </c>
      <c r="B14" s="4">
        <v>206.8</v>
      </c>
      <c r="C14" s="4">
        <v>10.5</v>
      </c>
      <c r="D14" s="4">
        <v>8</v>
      </c>
      <c r="E14" s="4">
        <v>1.34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275.10000000000002</v>
      </c>
      <c r="C15" s="4">
        <v>10</v>
      </c>
      <c r="D15" s="4">
        <v>10</v>
      </c>
      <c r="E15" s="4">
        <v>1.77</v>
      </c>
      <c r="F15" s="8">
        <f>B15+B14</f>
        <v>481.90000000000003</v>
      </c>
      <c r="G15" s="4">
        <f>(F15-I15)*0.85</f>
        <v>409.61500000000001</v>
      </c>
      <c r="H15" s="4">
        <f>F15*0.15</f>
        <v>72.284999999999997</v>
      </c>
      <c r="I15" s="4"/>
      <c r="J15" s="4"/>
      <c r="K15" s="5"/>
      <c r="L15" s="5"/>
      <c r="M15" s="5"/>
      <c r="N15" s="5">
        <f>(C14+C15)/20</f>
        <v>1.0249999999999999</v>
      </c>
      <c r="O15" s="62">
        <f>H15/F15</f>
        <v>0.15</v>
      </c>
    </row>
    <row r="16" spans="1:15" x14ac:dyDescent="0.15">
      <c r="A16" s="4" t="s">
        <v>29</v>
      </c>
      <c r="B16" s="4">
        <v>790.5</v>
      </c>
      <c r="C16" s="4">
        <v>27</v>
      </c>
      <c r="D16" s="4">
        <v>18</v>
      </c>
      <c r="E16" s="4">
        <v>4.91</v>
      </c>
      <c r="F16" s="8">
        <f>B16</f>
        <v>790.5</v>
      </c>
      <c r="G16" s="4">
        <f>(F16-I16)*0.85</f>
        <v>671.92499999999995</v>
      </c>
      <c r="H16" s="4">
        <f>F16*0.15</f>
        <v>118.57499999999999</v>
      </c>
      <c r="I16" s="4"/>
      <c r="J16" s="4"/>
      <c r="K16" s="4" t="s">
        <v>18</v>
      </c>
      <c r="L16" s="5"/>
      <c r="M16" s="5"/>
      <c r="N16" s="5">
        <f>C16/20</f>
        <v>1.35</v>
      </c>
      <c r="O16" s="62">
        <f>H16/F16</f>
        <v>0.15</v>
      </c>
    </row>
    <row r="17" spans="1:15" x14ac:dyDescent="0.15">
      <c r="A17" s="4" t="s">
        <v>30</v>
      </c>
      <c r="B17" s="4">
        <v>828.8</v>
      </c>
      <c r="C17" s="4">
        <v>27</v>
      </c>
      <c r="D17" s="4">
        <v>27</v>
      </c>
      <c r="E17" s="4">
        <v>5.19</v>
      </c>
      <c r="F17" s="8">
        <f>B17</f>
        <v>828.8</v>
      </c>
      <c r="G17" s="4">
        <f>(F17-L17)*0.85</f>
        <v>704.4799999999999</v>
      </c>
      <c r="H17" s="4">
        <f>F17*0.15</f>
        <v>124.32</v>
      </c>
      <c r="I17" s="5"/>
      <c r="J17" s="5"/>
      <c r="K17" s="4"/>
      <c r="L17" s="5"/>
      <c r="M17" s="5"/>
      <c r="N17" s="5">
        <f>C17/20</f>
        <v>1.35</v>
      </c>
      <c r="O17" s="62">
        <f>H17/F17</f>
        <v>0.15</v>
      </c>
    </row>
    <row r="18" spans="1:15" x14ac:dyDescent="0.15">
      <c r="A18" s="4" t="s">
        <v>31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32</v>
      </c>
      <c r="C19" s="4">
        <v>2</v>
      </c>
      <c r="D19" s="4">
        <v>2</v>
      </c>
      <c r="E19" s="4">
        <v>0.2</v>
      </c>
      <c r="F19" s="8">
        <f>B19+B18</f>
        <v>32</v>
      </c>
      <c r="G19" s="4">
        <f>(F19-I19)*0.85</f>
        <v>27.2</v>
      </c>
      <c r="H19" s="4">
        <f>F19*0.15</f>
        <v>4.8</v>
      </c>
      <c r="I19" s="4"/>
      <c r="J19" s="4"/>
      <c r="K19" s="5"/>
      <c r="L19" s="5"/>
      <c r="M19" s="5"/>
      <c r="N19" s="5">
        <f>(C18+C19)/20</f>
        <v>0.1</v>
      </c>
      <c r="O19" s="62">
        <f>H19/F19</f>
        <v>0.15</v>
      </c>
    </row>
    <row r="20" spans="1:15" x14ac:dyDescent="0.15">
      <c r="A20" s="4" t="s">
        <v>33</v>
      </c>
      <c r="B20" s="4">
        <v>311.88</v>
      </c>
      <c r="C20" s="4">
        <v>11</v>
      </c>
      <c r="D20" s="4">
        <v>11</v>
      </c>
      <c r="E20" s="4">
        <v>1.9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505.76</v>
      </c>
      <c r="C21" s="4">
        <v>22</v>
      </c>
      <c r="D21" s="4">
        <v>19</v>
      </c>
      <c r="E21" s="4">
        <v>3.17</v>
      </c>
      <c r="F21" s="8">
        <f>B21+B20</f>
        <v>817.64</v>
      </c>
      <c r="G21" s="4">
        <f t="shared" ref="G21:G26" si="0">(F21-I21)*0.85</f>
        <v>694.99399999999991</v>
      </c>
      <c r="H21" s="4">
        <f t="shared" ref="H21:H26" si="1">F21*0.15</f>
        <v>122.64599999999999</v>
      </c>
      <c r="J21" s="4"/>
      <c r="K21" s="5"/>
      <c r="L21" s="5"/>
      <c r="M21" s="5"/>
      <c r="N21" s="5">
        <f>(C20+C21)/20</f>
        <v>1.65</v>
      </c>
      <c r="O21" s="62">
        <f>H21/F21</f>
        <v>0.15</v>
      </c>
    </row>
    <row r="22" spans="1:15" x14ac:dyDescent="0.15">
      <c r="A22" s="4" t="s">
        <v>35</v>
      </c>
      <c r="B22" s="4">
        <v>2324.06</v>
      </c>
      <c r="C22" s="4">
        <v>64</v>
      </c>
      <c r="D22" s="4">
        <v>63</v>
      </c>
      <c r="E22" s="4">
        <v>14.17</v>
      </c>
      <c r="F22" s="8">
        <f>B22</f>
        <v>2324.06</v>
      </c>
      <c r="G22" s="4">
        <f t="shared" si="0"/>
        <v>1975.4509999999998</v>
      </c>
      <c r="H22" s="4">
        <f t="shared" si="1"/>
        <v>348.60899999999998</v>
      </c>
      <c r="I22" s="4"/>
      <c r="J22" s="4"/>
      <c r="K22" s="4"/>
      <c r="L22" s="4"/>
      <c r="M22" s="4"/>
      <c r="N22" s="5">
        <f>C22/20</f>
        <v>3.2</v>
      </c>
      <c r="O22" s="62">
        <f>(H22+M22)/F22</f>
        <v>0.15</v>
      </c>
    </row>
    <row r="23" spans="1:15" x14ac:dyDescent="0.15">
      <c r="A23" s="4" t="s">
        <v>36</v>
      </c>
      <c r="B23">
        <v>42</v>
      </c>
      <c r="C23">
        <v>3</v>
      </c>
      <c r="D23">
        <v>3</v>
      </c>
      <c r="E23">
        <v>0.26</v>
      </c>
      <c r="F23" s="8">
        <f>B23</f>
        <v>42</v>
      </c>
      <c r="G23" s="4">
        <f t="shared" si="0"/>
        <v>35.699999999999996</v>
      </c>
      <c r="H23" s="4">
        <f t="shared" si="1"/>
        <v>6.3</v>
      </c>
      <c r="I23" s="4"/>
      <c r="J23" s="4"/>
      <c r="K23" s="5"/>
      <c r="L23" s="5"/>
      <c r="M23" s="5"/>
      <c r="N23" s="5">
        <f>(C23)/20</f>
        <v>0.15</v>
      </c>
      <c r="O23" s="62">
        <f>H23/F23</f>
        <v>0.15</v>
      </c>
    </row>
    <row r="24" spans="1:15" x14ac:dyDescent="0.15">
      <c r="A24" s="4" t="s">
        <v>37</v>
      </c>
      <c r="B24" s="5">
        <v>344.54</v>
      </c>
      <c r="C24" s="5">
        <v>21</v>
      </c>
      <c r="D24" s="5">
        <v>21</v>
      </c>
      <c r="E24" s="5">
        <v>2.1800000000000002</v>
      </c>
      <c r="F24" s="5">
        <f>B24</f>
        <v>344.54</v>
      </c>
      <c r="G24" s="4">
        <f t="shared" si="0"/>
        <v>292.85900000000004</v>
      </c>
      <c r="H24" s="4">
        <f t="shared" si="1"/>
        <v>51.681000000000004</v>
      </c>
      <c r="I24" s="5"/>
      <c r="J24" s="5"/>
      <c r="K24" s="5"/>
      <c r="M24" s="5"/>
      <c r="N24" s="5">
        <f>(C24)/20</f>
        <v>1.05</v>
      </c>
      <c r="O24" s="62">
        <f>(H24+M24)/F24</f>
        <v>0.15</v>
      </c>
    </row>
    <row r="25" spans="1:15" x14ac:dyDescent="0.15">
      <c r="A25" s="4" t="s">
        <v>38</v>
      </c>
      <c r="B25">
        <v>576</v>
      </c>
      <c r="C25">
        <v>32</v>
      </c>
      <c r="D25">
        <v>31</v>
      </c>
      <c r="E25">
        <v>3.61</v>
      </c>
      <c r="F25" s="5">
        <f>B25</f>
        <v>576</v>
      </c>
      <c r="G25" s="4">
        <f t="shared" si="0"/>
        <v>489.59999999999997</v>
      </c>
      <c r="H25" s="4">
        <f t="shared" si="1"/>
        <v>86.399999999999991</v>
      </c>
      <c r="I25" s="5"/>
      <c r="J25" s="5"/>
      <c r="K25" s="5"/>
      <c r="L25" s="4"/>
      <c r="M25" s="5"/>
      <c r="N25" s="5">
        <f>(C25)/20</f>
        <v>1.6</v>
      </c>
      <c r="O25" s="62">
        <f>(H25+M25)/F25</f>
        <v>0.15</v>
      </c>
    </row>
    <row r="26" spans="1:15" x14ac:dyDescent="0.15">
      <c r="A26" s="4" t="s">
        <v>39</v>
      </c>
      <c r="B26" s="4">
        <v>2475.4</v>
      </c>
      <c r="C26" s="4">
        <v>117</v>
      </c>
      <c r="D26" s="4">
        <v>110</v>
      </c>
      <c r="E26" s="4">
        <v>16.88</v>
      </c>
      <c r="F26" s="5">
        <f>B26</f>
        <v>2475.4</v>
      </c>
      <c r="G26" s="4">
        <f t="shared" si="0"/>
        <v>2104.09</v>
      </c>
      <c r="H26" s="4">
        <f t="shared" si="1"/>
        <v>371.31</v>
      </c>
      <c r="I26" s="5"/>
      <c r="J26" s="5"/>
      <c r="K26" s="5" t="s">
        <v>18</v>
      </c>
      <c r="L26" s="4"/>
      <c r="M26" s="5"/>
      <c r="N26" s="5">
        <f>(C26)/20</f>
        <v>5.85</v>
      </c>
      <c r="O26" s="62">
        <f>(H26+M26)/F26</f>
        <v>0.15</v>
      </c>
    </row>
    <row r="27" spans="1:15" x14ac:dyDescent="0.15">
      <c r="A27" s="9" t="s">
        <v>40</v>
      </c>
      <c r="B27" s="9">
        <v>470.38</v>
      </c>
      <c r="C27" s="9">
        <v>44</v>
      </c>
      <c r="D27" s="9">
        <v>32</v>
      </c>
      <c r="E27" s="9">
        <v>3.21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819.86</v>
      </c>
      <c r="C28" s="9">
        <v>71</v>
      </c>
      <c r="D28" s="9">
        <v>55</v>
      </c>
      <c r="E28" s="9">
        <v>5.51</v>
      </c>
      <c r="F28" s="11">
        <f>B28+B27</f>
        <v>1290.24</v>
      </c>
      <c r="G28" s="9">
        <f>(F28-I28)-L28</f>
        <v>1032.192</v>
      </c>
      <c r="H28" s="9">
        <f>F28*0.15</f>
        <v>193.536</v>
      </c>
      <c r="I28" s="5"/>
      <c r="J28" s="5"/>
      <c r="K28" s="5"/>
      <c r="L28" s="28">
        <f>F28*0.2</f>
        <v>258.048</v>
      </c>
      <c r="M28" s="28">
        <f>L28-H28</f>
        <v>64.512</v>
      </c>
      <c r="N28" s="5">
        <f>(C27+C28)/20</f>
        <v>5.75</v>
      </c>
      <c r="O28" s="62">
        <f>(H28+M28)/F28</f>
        <v>0.2</v>
      </c>
    </row>
    <row r="29" spans="1:15" x14ac:dyDescent="0.15">
      <c r="A29" s="9" t="s">
        <v>42</v>
      </c>
      <c r="B29" s="9">
        <v>137.69999999999999</v>
      </c>
      <c r="C29" s="9">
        <v>11</v>
      </c>
      <c r="D29" s="9">
        <v>6</v>
      </c>
      <c r="E29" s="9">
        <v>0.88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45.4</v>
      </c>
      <c r="C30" s="9">
        <v>4</v>
      </c>
      <c r="D30" s="9">
        <v>3</v>
      </c>
      <c r="E30" s="9">
        <v>0.3</v>
      </c>
      <c r="F30" s="11">
        <f>B30+B29</f>
        <v>183.1</v>
      </c>
      <c r="G30" s="9">
        <f>(F30-I30)-L30</f>
        <v>146</v>
      </c>
      <c r="H30" s="9">
        <f t="shared" ref="H30:H51" si="2">F30*0.15</f>
        <v>27.465</v>
      </c>
      <c r="I30" s="4"/>
      <c r="J30" s="4"/>
      <c r="K30" s="5"/>
      <c r="L30" s="28">
        <v>37.1</v>
      </c>
      <c r="M30" s="28">
        <f t="shared" ref="M30:M42" si="3">L30-H30</f>
        <v>9.6350000000000016</v>
      </c>
      <c r="N30" s="5">
        <f>(C29+C30)/20</f>
        <v>0.75</v>
      </c>
      <c r="O30" s="62">
        <f t="shared" ref="O30:O42" si="4">(H30+M30)/F30</f>
        <v>0.20262151829601313</v>
      </c>
    </row>
    <row r="31" spans="1:15" x14ac:dyDescent="0.15">
      <c r="A31" s="9" t="s">
        <v>44</v>
      </c>
      <c r="B31" s="9">
        <v>818.9</v>
      </c>
      <c r="C31" s="9">
        <v>59</v>
      </c>
      <c r="D31" s="9">
        <v>48</v>
      </c>
      <c r="E31" s="9">
        <v>5.25</v>
      </c>
      <c r="F31" s="10">
        <f t="shared" ref="F31:F51" si="5">B31</f>
        <v>818.9</v>
      </c>
      <c r="G31" s="9">
        <f>(F31-I31)-L31</f>
        <v>594.04999999999995</v>
      </c>
      <c r="H31" s="9">
        <f t="shared" si="2"/>
        <v>122.83499999999999</v>
      </c>
      <c r="I31" s="4"/>
      <c r="J31" s="4"/>
      <c r="K31" s="5"/>
      <c r="L31" s="28">
        <v>224.85</v>
      </c>
      <c r="M31" s="28">
        <f t="shared" si="3"/>
        <v>102.015</v>
      </c>
      <c r="N31" s="5">
        <f>C31/20</f>
        <v>2.95</v>
      </c>
      <c r="O31" s="62">
        <f t="shared" si="4"/>
        <v>0.27457565026254732</v>
      </c>
    </row>
    <row r="32" spans="1:15" x14ac:dyDescent="0.15">
      <c r="A32" s="9" t="s">
        <v>45</v>
      </c>
      <c r="B32" s="9">
        <v>1412.4</v>
      </c>
      <c r="C32" s="9">
        <v>48</v>
      </c>
      <c r="D32" s="9">
        <v>47</v>
      </c>
      <c r="E32" s="9">
        <v>8.69</v>
      </c>
      <c r="F32" s="11">
        <f t="shared" si="5"/>
        <v>1412.4</v>
      </c>
      <c r="G32" s="9">
        <f>(F32-I32)-L32</f>
        <v>1101</v>
      </c>
      <c r="H32" s="9">
        <f t="shared" si="2"/>
        <v>211.86</v>
      </c>
      <c r="I32" s="4"/>
      <c r="J32" s="4"/>
      <c r="K32" s="4" t="s">
        <v>18</v>
      </c>
      <c r="L32" s="28">
        <v>311.39999999999998</v>
      </c>
      <c r="M32" s="28">
        <f t="shared" si="3"/>
        <v>99.539999999999964</v>
      </c>
      <c r="N32" s="5">
        <f>D32/20</f>
        <v>2.35</v>
      </c>
      <c r="O32" s="62">
        <f t="shared" si="4"/>
        <v>0.22047578589634662</v>
      </c>
    </row>
    <row r="33" spans="1:15" x14ac:dyDescent="0.15">
      <c r="A33" s="9" t="s">
        <v>46</v>
      </c>
      <c r="B33" s="9">
        <v>1193.94</v>
      </c>
      <c r="C33" s="9">
        <v>94</v>
      </c>
      <c r="D33" s="9">
        <v>76</v>
      </c>
      <c r="E33" s="9">
        <v>7.74</v>
      </c>
      <c r="F33" s="11">
        <f t="shared" si="5"/>
        <v>1193.94</v>
      </c>
      <c r="G33" s="9">
        <f>(F33-I33)-L33</f>
        <v>887.94</v>
      </c>
      <c r="H33" s="9">
        <f t="shared" si="2"/>
        <v>179.09100000000001</v>
      </c>
      <c r="I33" s="4"/>
      <c r="J33" s="4"/>
      <c r="K33" s="4" t="s">
        <v>18</v>
      </c>
      <c r="L33" s="29">
        <v>306</v>
      </c>
      <c r="M33" s="28">
        <f t="shared" si="3"/>
        <v>126.90899999999999</v>
      </c>
      <c r="N33" s="5">
        <f>(D33)/20</f>
        <v>3.8</v>
      </c>
      <c r="O33" s="62">
        <f t="shared" si="4"/>
        <v>0.25629428614503241</v>
      </c>
    </row>
    <row r="34" spans="1:15" x14ac:dyDescent="0.15">
      <c r="A34" s="9" t="s">
        <v>47</v>
      </c>
      <c r="B34" s="9">
        <v>2748.5</v>
      </c>
      <c r="C34" s="9">
        <v>114</v>
      </c>
      <c r="D34" s="9">
        <v>101</v>
      </c>
      <c r="E34" s="9">
        <v>17.72</v>
      </c>
      <c r="F34" s="11">
        <f t="shared" si="5"/>
        <v>2748.5</v>
      </c>
      <c r="G34" s="9">
        <f>(F34-I34)-L34</f>
        <v>2242.8000000000002</v>
      </c>
      <c r="H34" s="9">
        <f t="shared" si="2"/>
        <v>412.27499999999998</v>
      </c>
      <c r="J34" s="4"/>
      <c r="K34" s="4" t="s">
        <v>18</v>
      </c>
      <c r="L34" s="3">
        <v>505.7</v>
      </c>
      <c r="M34" s="28">
        <f t="shared" si="3"/>
        <v>93.425000000000011</v>
      </c>
      <c r="N34" s="5">
        <f>(D34)/20</f>
        <v>5.05</v>
      </c>
      <c r="O34" s="62">
        <f t="shared" si="4"/>
        <v>0.18399126796434417</v>
      </c>
    </row>
    <row r="35" spans="1:15" x14ac:dyDescent="0.15">
      <c r="A35" s="9" t="s">
        <v>48</v>
      </c>
      <c r="B35" s="9">
        <v>369.6</v>
      </c>
      <c r="C35" s="9">
        <v>22</v>
      </c>
      <c r="D35" s="9">
        <v>21</v>
      </c>
      <c r="E35" s="9">
        <v>2.39</v>
      </c>
      <c r="F35" s="10">
        <f t="shared" si="5"/>
        <v>369.6</v>
      </c>
      <c r="G35" s="9">
        <f>F35-L35-I35</f>
        <v>292.60000000000002</v>
      </c>
      <c r="H35" s="9">
        <f t="shared" si="2"/>
        <v>55.440000000000005</v>
      </c>
      <c r="J35" s="4"/>
      <c r="K35" s="4"/>
      <c r="L35" s="28">
        <v>77</v>
      </c>
      <c r="M35" s="28">
        <f t="shared" si="3"/>
        <v>21.559999999999995</v>
      </c>
      <c r="N35" s="5">
        <f>C35/20</f>
        <v>1.1000000000000001</v>
      </c>
      <c r="O35" s="62">
        <f t="shared" si="4"/>
        <v>0.20833333333333331</v>
      </c>
    </row>
    <row r="36" spans="1:15" x14ac:dyDescent="0.15">
      <c r="A36" s="10" t="s">
        <v>49</v>
      </c>
      <c r="B36" s="10">
        <v>647.70000000000005</v>
      </c>
      <c r="C36" s="10">
        <v>39</v>
      </c>
      <c r="D36" s="10">
        <v>38</v>
      </c>
      <c r="E36" s="10">
        <v>4.04</v>
      </c>
      <c r="F36" s="10">
        <f t="shared" si="5"/>
        <v>647.70000000000005</v>
      </c>
      <c r="G36" s="9">
        <f>(F36-I36)-L36</f>
        <v>517.29000000000008</v>
      </c>
      <c r="H36" s="9">
        <f t="shared" si="2"/>
        <v>97.155000000000001</v>
      </c>
      <c r="I36" s="5"/>
      <c r="J36" s="5"/>
      <c r="K36" s="4"/>
      <c r="L36" s="29">
        <v>130.41</v>
      </c>
      <c r="M36" s="28">
        <f t="shared" si="3"/>
        <v>33.254999999999995</v>
      </c>
      <c r="N36" s="5">
        <f t="shared" ref="N36:N42" si="6">(C36)/20</f>
        <v>1.95</v>
      </c>
      <c r="O36" s="62">
        <f t="shared" si="4"/>
        <v>0.20134321445113476</v>
      </c>
    </row>
    <row r="37" spans="1:15" x14ac:dyDescent="0.15">
      <c r="A37" s="10" t="s">
        <v>50</v>
      </c>
      <c r="B37" s="10">
        <v>726.08</v>
      </c>
      <c r="C37" s="10">
        <v>48</v>
      </c>
      <c r="D37" s="10">
        <v>45</v>
      </c>
      <c r="E37" s="10">
        <v>4.4800000000000004</v>
      </c>
      <c r="F37" s="10">
        <f t="shared" si="5"/>
        <v>726.08</v>
      </c>
      <c r="G37" s="9">
        <f>(F37-I37)-L37</f>
        <v>556.75</v>
      </c>
      <c r="H37" s="9">
        <f t="shared" si="2"/>
        <v>108.91200000000001</v>
      </c>
      <c r="I37" s="5"/>
      <c r="J37" s="5"/>
      <c r="K37" s="4"/>
      <c r="L37" s="29">
        <v>169.33</v>
      </c>
      <c r="M37" s="28">
        <f t="shared" si="3"/>
        <v>60.418000000000006</v>
      </c>
      <c r="N37" s="5">
        <f t="shared" si="6"/>
        <v>2.4</v>
      </c>
      <c r="O37" s="62">
        <f t="shared" si="4"/>
        <v>0.23321121639488762</v>
      </c>
    </row>
    <row r="38" spans="1:15" x14ac:dyDescent="0.15">
      <c r="A38" s="9" t="s">
        <v>51</v>
      </c>
      <c r="B38" s="10">
        <v>535</v>
      </c>
      <c r="C38" s="10">
        <v>28</v>
      </c>
      <c r="D38" s="10">
        <v>24</v>
      </c>
      <c r="E38" s="10">
        <v>3.4</v>
      </c>
      <c r="F38" s="10">
        <f t="shared" si="5"/>
        <v>535</v>
      </c>
      <c r="G38" s="9">
        <f>(F38*0.8)-I38</f>
        <v>428</v>
      </c>
      <c r="H38" s="9">
        <f t="shared" si="2"/>
        <v>80.25</v>
      </c>
      <c r="I38" s="5"/>
      <c r="J38" s="5"/>
      <c r="K38" s="4"/>
      <c r="L38" s="28">
        <f>F38*0.2</f>
        <v>107</v>
      </c>
      <c r="M38" s="28">
        <f t="shared" si="3"/>
        <v>26.75</v>
      </c>
      <c r="N38" s="5">
        <f t="shared" si="6"/>
        <v>1.4</v>
      </c>
      <c r="O38" s="62">
        <f t="shared" si="4"/>
        <v>0.2</v>
      </c>
    </row>
    <row r="39" spans="1:15" x14ac:dyDescent="0.15">
      <c r="A39" s="9" t="s">
        <v>52</v>
      </c>
      <c r="B39" s="10">
        <v>752</v>
      </c>
      <c r="C39" s="10">
        <v>37</v>
      </c>
      <c r="D39" s="10">
        <v>34</v>
      </c>
      <c r="E39" s="10">
        <v>4.72</v>
      </c>
      <c r="F39" s="10">
        <f t="shared" si="5"/>
        <v>752</v>
      </c>
      <c r="G39" s="9">
        <f>(F39-I39)-L39</f>
        <v>594</v>
      </c>
      <c r="H39" s="9">
        <f t="shared" si="2"/>
        <v>112.8</v>
      </c>
      <c r="I39" s="5"/>
      <c r="J39" s="5"/>
      <c r="K39" s="4"/>
      <c r="L39" s="29">
        <v>158</v>
      </c>
      <c r="M39" s="28">
        <f t="shared" si="3"/>
        <v>45.2</v>
      </c>
      <c r="N39" s="5">
        <f t="shared" si="6"/>
        <v>1.85</v>
      </c>
      <c r="O39" s="62">
        <f t="shared" si="4"/>
        <v>0.21010638297872342</v>
      </c>
    </row>
    <row r="40" spans="1:15" x14ac:dyDescent="0.15">
      <c r="A40" s="9" t="s">
        <v>53</v>
      </c>
      <c r="B40" s="9">
        <v>260.77999999999997</v>
      </c>
      <c r="C40" s="9">
        <v>11</v>
      </c>
      <c r="D40" s="9">
        <v>10</v>
      </c>
      <c r="E40" s="9">
        <v>1.63</v>
      </c>
      <c r="F40" s="10">
        <f t="shared" si="5"/>
        <v>260.77999999999997</v>
      </c>
      <c r="G40" s="9">
        <f>(F40-I40)-L40</f>
        <v>203.14761999999996</v>
      </c>
      <c r="H40" s="9">
        <f t="shared" si="2"/>
        <v>39.116999999999997</v>
      </c>
      <c r="I40" s="5"/>
      <c r="J40" s="5"/>
      <c r="K40" s="5" t="s">
        <v>18</v>
      </c>
      <c r="L40" s="29">
        <f>F40*0.221</f>
        <v>57.632379999999998</v>
      </c>
      <c r="M40" s="28">
        <f t="shared" si="3"/>
        <v>18.51538</v>
      </c>
      <c r="N40" s="5">
        <f t="shared" si="6"/>
        <v>0.55000000000000004</v>
      </c>
      <c r="O40" s="62">
        <f t="shared" si="4"/>
        <v>0.221</v>
      </c>
    </row>
    <row r="41" spans="1:15" x14ac:dyDescent="0.15">
      <c r="A41" s="9" t="s">
        <v>54</v>
      </c>
      <c r="B41" s="9">
        <v>483.6</v>
      </c>
      <c r="C41" s="9">
        <v>28</v>
      </c>
      <c r="D41" s="9">
        <v>28</v>
      </c>
      <c r="E41" s="9">
        <v>3.08</v>
      </c>
      <c r="F41" s="10">
        <f t="shared" si="5"/>
        <v>483.6</v>
      </c>
      <c r="G41" s="9">
        <f>(F41-I41)-L41</f>
        <v>375.5</v>
      </c>
      <c r="H41" s="9">
        <f t="shared" si="2"/>
        <v>72.540000000000006</v>
      </c>
      <c r="J41" s="4"/>
      <c r="K41" s="4"/>
      <c r="L41" s="29">
        <v>108.1</v>
      </c>
      <c r="M41" s="28">
        <f t="shared" si="3"/>
        <v>35.559999999999988</v>
      </c>
      <c r="N41" s="5">
        <f t="shared" si="6"/>
        <v>1.4</v>
      </c>
      <c r="O41" s="62">
        <f t="shared" si="4"/>
        <v>0.22353184449958641</v>
      </c>
    </row>
    <row r="42" spans="1:15" x14ac:dyDescent="0.15">
      <c r="A42" s="9" t="s">
        <v>55</v>
      </c>
      <c r="B42" s="9">
        <v>366.5</v>
      </c>
      <c r="C42" s="9">
        <v>21</v>
      </c>
      <c r="D42" s="9">
        <v>21</v>
      </c>
      <c r="E42" s="9">
        <v>2.25</v>
      </c>
      <c r="F42" s="10">
        <f t="shared" si="5"/>
        <v>366.5</v>
      </c>
      <c r="G42" s="9">
        <f>(F42-I42)-L42</f>
        <v>276</v>
      </c>
      <c r="H42" s="9">
        <f t="shared" si="2"/>
        <v>54.975000000000001</v>
      </c>
      <c r="I42" s="4"/>
      <c r="J42" s="4"/>
      <c r="K42" s="4" t="s">
        <v>18</v>
      </c>
      <c r="L42" s="29">
        <v>90.5</v>
      </c>
      <c r="M42" s="28">
        <f t="shared" si="3"/>
        <v>35.524999999999999</v>
      </c>
      <c r="N42" s="5">
        <f t="shared" si="6"/>
        <v>1.05</v>
      </c>
      <c r="O42" s="62">
        <f t="shared" si="4"/>
        <v>0.24693042291950887</v>
      </c>
    </row>
    <row r="43" spans="1:15" x14ac:dyDescent="0.15">
      <c r="A43" s="12" t="s">
        <v>58</v>
      </c>
      <c r="B43" s="13">
        <v>175.65</v>
      </c>
      <c r="C43" s="12">
        <v>12</v>
      </c>
      <c r="D43" s="14">
        <v>11</v>
      </c>
      <c r="E43" s="15">
        <v>1.17</v>
      </c>
      <c r="F43" s="16">
        <f t="shared" si="5"/>
        <v>175.65</v>
      </c>
      <c r="G43" s="13">
        <f>(F43-I43)*0.85</f>
        <v>149.30250000000001</v>
      </c>
      <c r="H43" s="12">
        <f t="shared" si="2"/>
        <v>26.3475</v>
      </c>
      <c r="I43" s="16"/>
      <c r="J43" s="13"/>
      <c r="K43" s="30"/>
      <c r="L43" s="31"/>
      <c r="M43" s="31"/>
      <c r="N43" s="31">
        <f>C43/20</f>
        <v>0.6</v>
      </c>
      <c r="O43" s="65">
        <f>H43/F43</f>
        <v>0.15</v>
      </c>
    </row>
    <row r="44" spans="1:15" x14ac:dyDescent="0.15">
      <c r="A44" s="17" t="s">
        <v>59</v>
      </c>
      <c r="B44" s="18">
        <v>1056.3399999999999</v>
      </c>
      <c r="C44" s="18">
        <v>53</v>
      </c>
      <c r="D44" s="18">
        <v>50</v>
      </c>
      <c r="E44" s="18">
        <v>6.93</v>
      </c>
      <c r="F44" s="19">
        <f t="shared" si="5"/>
        <v>1056.3399999999999</v>
      </c>
      <c r="G44" s="18">
        <f>(F44-I44)-L44</f>
        <v>806.99999999999989</v>
      </c>
      <c r="H44" s="18">
        <f t="shared" si="2"/>
        <v>158.45099999999999</v>
      </c>
      <c r="I44" s="32"/>
      <c r="J44" s="32"/>
      <c r="K44" s="32"/>
      <c r="L44" s="33">
        <v>249.34</v>
      </c>
      <c r="M44" s="34">
        <f>L44-H44</f>
        <v>90.88900000000001</v>
      </c>
      <c r="N44" s="35">
        <f>(C44)/20</f>
        <v>2.65</v>
      </c>
      <c r="O44" s="62">
        <f>(H44+M44)/F44</f>
        <v>0.23604142605600473</v>
      </c>
    </row>
    <row r="45" spans="1:15" x14ac:dyDescent="0.15">
      <c r="A45" s="9" t="s">
        <v>60</v>
      </c>
      <c r="B45" s="9">
        <v>402.8</v>
      </c>
      <c r="C45" s="9">
        <v>26</v>
      </c>
      <c r="D45" s="9">
        <v>26</v>
      </c>
      <c r="E45" s="9">
        <v>2.5099999999999998</v>
      </c>
      <c r="F45" s="10">
        <f t="shared" si="5"/>
        <v>402.8</v>
      </c>
      <c r="G45" s="18">
        <f>(F45-I45)-L45</f>
        <v>297</v>
      </c>
      <c r="H45" s="18">
        <f t="shared" si="2"/>
        <v>60.42</v>
      </c>
      <c r="I45" s="32"/>
      <c r="J45" s="32"/>
      <c r="K45" s="32"/>
      <c r="L45" s="33">
        <v>105.8</v>
      </c>
      <c r="M45" s="34">
        <f>L45-H45</f>
        <v>45.379999999999995</v>
      </c>
      <c r="N45" s="35">
        <f>(C45)/20</f>
        <v>1.3</v>
      </c>
      <c r="O45" s="62">
        <f>(H45+M45)/F45</f>
        <v>0.26266137040714993</v>
      </c>
    </row>
    <row r="46" spans="1:15" x14ac:dyDescent="0.15">
      <c r="A46" s="9" t="s">
        <v>61</v>
      </c>
      <c r="B46" s="9">
        <v>1460.46</v>
      </c>
      <c r="C46" s="9">
        <v>72</v>
      </c>
      <c r="D46" s="9">
        <v>69</v>
      </c>
      <c r="E46" s="9">
        <v>9.16</v>
      </c>
      <c r="F46" s="10">
        <f t="shared" si="5"/>
        <v>1460.46</v>
      </c>
      <c r="G46" s="9">
        <f>(F46-I46)-L46</f>
        <v>1105</v>
      </c>
      <c r="H46" s="9">
        <f t="shared" si="2"/>
        <v>219.06899999999999</v>
      </c>
      <c r="I46" s="4"/>
      <c r="J46" s="4"/>
      <c r="K46" s="4" t="s">
        <v>18</v>
      </c>
      <c r="L46" s="29">
        <v>355.46</v>
      </c>
      <c r="M46" s="28">
        <f>L46-H46</f>
        <v>136.39099999999999</v>
      </c>
      <c r="N46" s="36">
        <f>(C46)/20</f>
        <v>3.6</v>
      </c>
      <c r="O46" s="62">
        <f>(H46+M46)/F46</f>
        <v>0.24338906919737616</v>
      </c>
    </row>
    <row r="47" spans="1:15" x14ac:dyDescent="0.15">
      <c r="A47" s="9" t="s">
        <v>62</v>
      </c>
      <c r="B47" s="9">
        <v>661</v>
      </c>
      <c r="C47" s="9">
        <v>31</v>
      </c>
      <c r="D47" s="9">
        <v>31</v>
      </c>
      <c r="E47" s="9">
        <v>4.12</v>
      </c>
      <c r="F47" s="10">
        <f t="shared" si="5"/>
        <v>661</v>
      </c>
      <c r="G47" s="9">
        <f>(F47-I47)-L47</f>
        <v>537</v>
      </c>
      <c r="H47" s="9">
        <f t="shared" si="2"/>
        <v>99.149999999999991</v>
      </c>
      <c r="J47" s="4"/>
      <c r="K47" s="4" t="s">
        <v>18</v>
      </c>
      <c r="L47" s="29">
        <v>124</v>
      </c>
      <c r="M47" s="28">
        <f>L47-H47</f>
        <v>24.850000000000009</v>
      </c>
      <c r="N47" s="36">
        <f>(C47)/20</f>
        <v>1.55</v>
      </c>
      <c r="O47" s="62">
        <f>(H47+M47)/F47</f>
        <v>0.1875945537065053</v>
      </c>
    </row>
    <row r="48" spans="1:15" x14ac:dyDescent="0.2">
      <c r="A48" s="20" t="s">
        <v>98</v>
      </c>
      <c r="B48" s="9">
        <v>894.3</v>
      </c>
      <c r="C48" s="9">
        <v>40</v>
      </c>
      <c r="D48" s="9">
        <v>25</v>
      </c>
      <c r="E48" s="9">
        <v>5.55</v>
      </c>
      <c r="F48" s="11">
        <f t="shared" si="5"/>
        <v>894.3</v>
      </c>
      <c r="G48" s="9">
        <f>(F48-I48)*0.85</f>
        <v>760.15499999999997</v>
      </c>
      <c r="H48" s="9">
        <f t="shared" si="2"/>
        <v>134.14499999999998</v>
      </c>
      <c r="I48" s="4"/>
      <c r="J48" s="4"/>
      <c r="K48" s="5"/>
      <c r="L48" s="5"/>
      <c r="M48" s="5"/>
      <c r="N48" s="5" t="e">
        <f>(#REF!+C48)/20</f>
        <v>#REF!</v>
      </c>
      <c r="O48" s="62">
        <f>H48/F48</f>
        <v>0.15</v>
      </c>
    </row>
    <row r="49" spans="1:15" x14ac:dyDescent="0.2">
      <c r="A49" s="20" t="s">
        <v>99</v>
      </c>
      <c r="B49" s="9">
        <v>431.4</v>
      </c>
      <c r="C49" s="9">
        <v>18</v>
      </c>
      <c r="D49" s="9">
        <v>17</v>
      </c>
      <c r="E49" s="9">
        <v>2.71</v>
      </c>
      <c r="F49" s="11">
        <f t="shared" si="5"/>
        <v>431.4</v>
      </c>
      <c r="G49" s="9">
        <f>(F49-I49)*0.85</f>
        <v>366.69</v>
      </c>
      <c r="H49" s="9">
        <f t="shared" si="2"/>
        <v>64.709999999999994</v>
      </c>
      <c r="I49" s="4"/>
      <c r="J49" s="4"/>
      <c r="K49" s="5"/>
      <c r="L49" s="5"/>
      <c r="M49" s="5"/>
      <c r="N49" s="5">
        <f>(C48+C49)/20</f>
        <v>2.9</v>
      </c>
      <c r="O49" s="62">
        <f>H49/F49</f>
        <v>0.15</v>
      </c>
    </row>
    <row r="50" spans="1:15" x14ac:dyDescent="0.2">
      <c r="A50" s="20" t="s">
        <v>100</v>
      </c>
      <c r="B50" s="9">
        <v>1736.8</v>
      </c>
      <c r="C50" s="9">
        <v>98</v>
      </c>
      <c r="D50" s="9">
        <v>93</v>
      </c>
      <c r="E50" s="9">
        <v>10.9</v>
      </c>
      <c r="F50" s="11">
        <f t="shared" si="5"/>
        <v>1736.8</v>
      </c>
      <c r="G50" s="9">
        <f>(F50-I50)*0.85</f>
        <v>1476.28</v>
      </c>
      <c r="H50" s="9">
        <f t="shared" si="2"/>
        <v>260.52</v>
      </c>
      <c r="I50" s="4"/>
      <c r="J50" s="4"/>
      <c r="K50" s="5" t="s">
        <v>18</v>
      </c>
      <c r="L50" s="29">
        <v>392.8</v>
      </c>
      <c r="M50" s="28">
        <f>L50-H50</f>
        <v>132.28000000000003</v>
      </c>
      <c r="N50" s="5">
        <f>(C49+C50)/20</f>
        <v>5.8</v>
      </c>
      <c r="O50" s="62">
        <f>(H50+M50)/F50</f>
        <v>0.22616305849838786</v>
      </c>
    </row>
    <row r="51" spans="1:15" x14ac:dyDescent="0.15">
      <c r="A51" s="21" t="s">
        <v>103</v>
      </c>
      <c r="B51" s="21">
        <v>1102.8</v>
      </c>
      <c r="C51" s="21">
        <v>46</v>
      </c>
      <c r="D51" s="21">
        <v>46</v>
      </c>
      <c r="E51" s="21">
        <v>6.85</v>
      </c>
      <c r="F51" s="11">
        <f t="shared" si="5"/>
        <v>1102.8</v>
      </c>
      <c r="G51" s="9">
        <f>(F51-I51)*0.85</f>
        <v>937.37999999999988</v>
      </c>
      <c r="H51" s="9">
        <f t="shared" si="2"/>
        <v>165.42</v>
      </c>
      <c r="I51" s="22"/>
      <c r="J51" s="22"/>
      <c r="K51" s="22" t="s">
        <v>18</v>
      </c>
      <c r="L51" s="29">
        <v>266.8</v>
      </c>
      <c r="M51" s="28">
        <f>L51-H51</f>
        <v>101.38000000000002</v>
      </c>
      <c r="N51" s="5">
        <f>(C50+C51)/20</f>
        <v>7.2</v>
      </c>
      <c r="O51" s="62">
        <f>(H51+M51)/F51</f>
        <v>0.24192963365977513</v>
      </c>
    </row>
    <row r="52" spans="1:15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66"/>
    </row>
    <row r="53" spans="1:15" x14ac:dyDescent="0.15">
      <c r="A53" s="23" t="s">
        <v>63</v>
      </c>
      <c r="B53" s="24"/>
      <c r="C53" s="24"/>
      <c r="D53" s="24"/>
      <c r="E53" s="24"/>
      <c r="F53" s="24"/>
      <c r="G53" s="24"/>
      <c r="H53" s="24"/>
      <c r="I53" s="4"/>
      <c r="J53" s="4"/>
      <c r="K53" s="5"/>
      <c r="L53" s="5"/>
      <c r="M53" s="5"/>
      <c r="N53" s="5"/>
      <c r="O53" s="62"/>
    </row>
    <row r="54" spans="1:15" x14ac:dyDescent="0.15">
      <c r="A54" s="4" t="s">
        <v>64</v>
      </c>
      <c r="B54" s="4">
        <v>831.7</v>
      </c>
      <c r="C54" s="4">
        <v>40</v>
      </c>
      <c r="D54" s="4">
        <v>33</v>
      </c>
      <c r="E54" s="4">
        <v>5.22</v>
      </c>
      <c r="F54" s="5"/>
      <c r="G54" s="4" t="s">
        <v>20</v>
      </c>
      <c r="H54" s="4"/>
      <c r="I54" s="5"/>
      <c r="J54" s="5"/>
      <c r="K54" s="5"/>
      <c r="L54" s="5"/>
      <c r="M54" s="5"/>
      <c r="N54" s="5"/>
      <c r="O54" s="62"/>
    </row>
    <row r="55" spans="1:15" x14ac:dyDescent="0.15">
      <c r="A55" s="4" t="s">
        <v>65</v>
      </c>
      <c r="B55" s="4">
        <v>794.5</v>
      </c>
      <c r="C55" s="4">
        <v>38</v>
      </c>
      <c r="D55" s="4">
        <v>37</v>
      </c>
      <c r="E55" s="4">
        <v>4.99</v>
      </c>
      <c r="F55" s="8">
        <f>B55+B54</f>
        <v>1626.2</v>
      </c>
      <c r="G55" s="4">
        <f>(F55-I55)*0.85</f>
        <v>1382.27</v>
      </c>
      <c r="H55" s="4">
        <f>F55*0.15</f>
        <v>243.93</v>
      </c>
      <c r="I55" s="5"/>
      <c r="J55" s="5"/>
      <c r="K55" s="5"/>
      <c r="L55" s="5"/>
      <c r="M55" s="5"/>
      <c r="N55" s="5">
        <f>(C54+C55)/20</f>
        <v>3.9</v>
      </c>
      <c r="O55" s="62">
        <f>H55/F55</f>
        <v>0.15</v>
      </c>
    </row>
    <row r="56" spans="1:15" x14ac:dyDescent="0.15">
      <c r="A56" s="15" t="s">
        <v>66</v>
      </c>
      <c r="B56" s="15">
        <v>568.6</v>
      </c>
      <c r="C56" s="15">
        <v>29</v>
      </c>
      <c r="D56" s="15">
        <v>27</v>
      </c>
      <c r="E56" s="15">
        <v>3.58</v>
      </c>
      <c r="F56" s="25">
        <f>B56</f>
        <v>568.6</v>
      </c>
      <c r="G56" s="15">
        <f>(F56-I56)*0.825</f>
        <v>469.09499999999997</v>
      </c>
      <c r="H56" s="15">
        <f>F56*0.175</f>
        <v>99.504999999999995</v>
      </c>
      <c r="I56" s="25"/>
      <c r="J56" s="25"/>
      <c r="K56" s="25"/>
      <c r="L56" s="15"/>
      <c r="M56" s="25"/>
      <c r="N56" s="25">
        <f>(C56)/20</f>
        <v>1.45</v>
      </c>
      <c r="O56" s="67">
        <f>(H56+M56)/F56</f>
        <v>0.17499999999999999</v>
      </c>
    </row>
    <row r="57" spans="1:15" x14ac:dyDescent="0.15">
      <c r="A57" s="9" t="s">
        <v>67</v>
      </c>
      <c r="B57" s="9">
        <v>242</v>
      </c>
      <c r="C57" s="9">
        <v>22</v>
      </c>
      <c r="D57" s="9">
        <v>19</v>
      </c>
      <c r="E57" s="9">
        <v>1.69</v>
      </c>
      <c r="F57" s="10"/>
      <c r="G57" s="9" t="s">
        <v>20</v>
      </c>
      <c r="H57" s="9"/>
      <c r="I57" s="5"/>
      <c r="J57" s="5"/>
      <c r="K57" s="5"/>
      <c r="L57" s="28"/>
      <c r="M57" s="28"/>
      <c r="N57" s="5"/>
      <c r="O57" s="62"/>
    </row>
    <row r="58" spans="1:15" x14ac:dyDescent="0.15">
      <c r="A58" s="9" t="s">
        <v>68</v>
      </c>
      <c r="B58" s="9">
        <v>299</v>
      </c>
      <c r="C58" s="9">
        <v>25</v>
      </c>
      <c r="D58" s="9">
        <v>24</v>
      </c>
      <c r="E58" s="9">
        <v>2.06</v>
      </c>
      <c r="F58" s="11">
        <f>B58+B57</f>
        <v>541</v>
      </c>
      <c r="G58" s="9">
        <f>F58-L58-I58</f>
        <v>419.27499999999998</v>
      </c>
      <c r="H58" s="9">
        <f>F58*0.15</f>
        <v>81.149999999999991</v>
      </c>
      <c r="I58" s="5"/>
      <c r="J58" s="5"/>
      <c r="K58" s="5" t="s">
        <v>18</v>
      </c>
      <c r="L58" s="28">
        <f>F58*0.225</f>
        <v>121.72500000000001</v>
      </c>
      <c r="M58" s="28">
        <f>L58-H58</f>
        <v>40.575000000000017</v>
      </c>
      <c r="N58" s="5">
        <f>(C57+C58)/20</f>
        <v>2.35</v>
      </c>
      <c r="O58" s="62">
        <f>(H58+M58)/F58</f>
        <v>0.22500000000000001</v>
      </c>
    </row>
    <row r="59" spans="1:15" x14ac:dyDescent="0.15">
      <c r="A59" s="9" t="s">
        <v>69</v>
      </c>
      <c r="B59" s="9">
        <v>854</v>
      </c>
      <c r="C59" s="9">
        <v>57</v>
      </c>
      <c r="D59" s="9">
        <v>52</v>
      </c>
      <c r="E59" s="9">
        <v>5.46</v>
      </c>
      <c r="F59" s="11">
        <f>B59</f>
        <v>854</v>
      </c>
      <c r="G59" s="9">
        <f>(F59-L59)</f>
        <v>683.2</v>
      </c>
      <c r="H59" s="9">
        <f>F59*0.15</f>
        <v>128.1</v>
      </c>
      <c r="I59" s="5"/>
      <c r="J59" s="5"/>
      <c r="K59" s="5"/>
      <c r="L59" s="28">
        <f>F59*0.2</f>
        <v>170.8</v>
      </c>
      <c r="M59" s="28">
        <f>L59-H59</f>
        <v>42.700000000000017</v>
      </c>
      <c r="N59" s="5">
        <f>(C59)/20</f>
        <v>2.85</v>
      </c>
      <c r="O59" s="62">
        <f>(H59+M59)/F59</f>
        <v>0.2</v>
      </c>
    </row>
    <row r="60" spans="1:15" x14ac:dyDescent="0.15">
      <c r="A60" s="9" t="s">
        <v>70</v>
      </c>
      <c r="B60" s="9">
        <v>134</v>
      </c>
      <c r="C60" s="9">
        <v>6</v>
      </c>
      <c r="D60" s="9">
        <v>6</v>
      </c>
      <c r="E60" s="9">
        <v>0.84</v>
      </c>
      <c r="F60" s="11">
        <f>B60</f>
        <v>134</v>
      </c>
      <c r="G60" s="9">
        <f>(F60-I60)-L60</f>
        <v>104.5</v>
      </c>
      <c r="H60" s="9">
        <f>F60*0.15</f>
        <v>20.099999999999998</v>
      </c>
      <c r="I60" s="5"/>
      <c r="J60" s="5"/>
      <c r="K60" s="5"/>
      <c r="L60" s="28">
        <v>29.5</v>
      </c>
      <c r="M60" s="28">
        <f>L60-H60</f>
        <v>9.4000000000000021</v>
      </c>
      <c r="N60" s="5">
        <f>(C60)/20</f>
        <v>0.3</v>
      </c>
      <c r="O60" s="62">
        <f>(H60+M60)/F60</f>
        <v>0.22014925373134328</v>
      </c>
    </row>
    <row r="61" spans="1:15" x14ac:dyDescent="0.15">
      <c r="A61" s="4" t="s">
        <v>102</v>
      </c>
      <c r="B61">
        <v>316</v>
      </c>
      <c r="C61">
        <v>30</v>
      </c>
      <c r="D61">
        <v>26</v>
      </c>
      <c r="E61">
        <v>2.1800000000000002</v>
      </c>
      <c r="F61" s="8">
        <f>B61</f>
        <v>316</v>
      </c>
      <c r="G61" s="4">
        <f>(F61-I61)*0.85</f>
        <v>268.59999999999997</v>
      </c>
      <c r="H61" s="4">
        <f>F61*0.15</f>
        <v>47.4</v>
      </c>
      <c r="I61" s="5"/>
      <c r="J61" s="5"/>
      <c r="K61" s="5"/>
      <c r="L61" s="5"/>
      <c r="M61" s="5"/>
      <c r="N61" s="5">
        <f>(C61)/20</f>
        <v>1.5</v>
      </c>
      <c r="O61" s="62">
        <f>H61/F61</f>
        <v>0.15</v>
      </c>
    </row>
    <row r="62" spans="1:15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</row>
    <row r="63" spans="1:15" ht="25.5" customHeight="1" x14ac:dyDescent="0.15">
      <c r="A63" s="5"/>
      <c r="B63" s="26">
        <f>SUM(B2:B61)</f>
        <v>42202.420000000013</v>
      </c>
      <c r="C63" s="26">
        <f>SUM(C2:C61)</f>
        <v>2185.5</v>
      </c>
      <c r="D63" s="26">
        <f>SUM(D2:D61)</f>
        <v>1949</v>
      </c>
      <c r="E63" s="5"/>
      <c r="F63" s="5"/>
      <c r="G63" s="26">
        <f>SUM(G6:G61)</f>
        <v>28714.331120000003</v>
      </c>
      <c r="H63" s="5"/>
      <c r="I63" s="5"/>
      <c r="J63" s="5"/>
      <c r="K63" s="5"/>
      <c r="L63" s="5"/>
      <c r="M63" s="5"/>
      <c r="N63" s="5"/>
      <c r="O63" s="5"/>
    </row>
    <row r="64" spans="1:15" x14ac:dyDescent="0.15">
      <c r="A64" s="5"/>
      <c r="B64" s="5"/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</row>
    <row r="65" spans="1:15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37" t="s">
        <v>73</v>
      </c>
      <c r="B68" s="4"/>
      <c r="C68" s="37" t="s">
        <v>74</v>
      </c>
      <c r="D68" s="4"/>
      <c r="E68" s="4"/>
      <c r="F68" s="4"/>
      <c r="G68" s="4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38" t="s">
        <v>75</v>
      </c>
      <c r="B69" s="4">
        <v>1680</v>
      </c>
      <c r="C69" s="38" t="s">
        <v>76</v>
      </c>
      <c r="D69" s="4">
        <f>SUM(C2:C61)</f>
        <v>2185.5</v>
      </c>
      <c r="E69" s="4"/>
      <c r="F69" s="38" t="s">
        <v>77</v>
      </c>
      <c r="G69" s="4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38" t="s">
        <v>78</v>
      </c>
      <c r="B70" s="3">
        <v>0</v>
      </c>
      <c r="C70" s="38" t="s">
        <v>79</v>
      </c>
      <c r="D70" s="4">
        <f>SUM(H4:H61)</f>
        <v>12325.084499999997</v>
      </c>
      <c r="E70" s="4"/>
      <c r="F70" s="5" t="s">
        <v>80</v>
      </c>
      <c r="G70" s="5">
        <v>231</v>
      </c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38" t="s">
        <v>81</v>
      </c>
      <c r="B71" s="4">
        <v>1575</v>
      </c>
      <c r="C71" s="5"/>
      <c r="D71" s="5"/>
      <c r="E71" s="4"/>
      <c r="F71" s="5" t="s">
        <v>82</v>
      </c>
      <c r="G71" s="5">
        <v>0</v>
      </c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8" t="s">
        <v>83</v>
      </c>
      <c r="B72" s="4">
        <v>525</v>
      </c>
      <c r="C72" s="39" t="s">
        <v>84</v>
      </c>
      <c r="D72" s="39">
        <f>SUM(D2:D55)</f>
        <v>1795</v>
      </c>
      <c r="E72" s="4"/>
      <c r="F72" s="40" t="s">
        <v>85</v>
      </c>
      <c r="G72" s="40">
        <v>1301</v>
      </c>
      <c r="H72" s="5">
        <f>G72-G70-G71</f>
        <v>1070</v>
      </c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86</v>
      </c>
      <c r="B73" s="3">
        <v>0</v>
      </c>
      <c r="C73" s="24" t="s">
        <v>87</v>
      </c>
      <c r="D73" s="24">
        <f>SUM(C56:C60)</f>
        <v>139</v>
      </c>
      <c r="E73" s="4"/>
      <c r="F73" s="4"/>
      <c r="G73" s="4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88</v>
      </c>
      <c r="B74" s="4"/>
      <c r="C74" s="24" t="s">
        <v>77</v>
      </c>
      <c r="D74" s="24">
        <f>D69-D72-D73</f>
        <v>251.5</v>
      </c>
      <c r="E74" s="4"/>
      <c r="F74" s="40" t="s">
        <v>89</v>
      </c>
      <c r="G74" s="40">
        <f>SUM(M14:M60)</f>
        <v>1396.6643800000002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7" t="s">
        <v>90</v>
      </c>
      <c r="B75" s="5"/>
      <c r="C75" s="24" t="s">
        <v>91</v>
      </c>
      <c r="D75" s="24">
        <f>D72*0.5</f>
        <v>897.5</v>
      </c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4</v>
      </c>
      <c r="B76" s="4">
        <f>SUM(E2:E66)</f>
        <v>268.62999999999994</v>
      </c>
      <c r="C76" s="4"/>
      <c r="D76" s="4"/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92</v>
      </c>
      <c r="B77" s="4">
        <f>D75</f>
        <v>897.5</v>
      </c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93</v>
      </c>
      <c r="B78" s="4">
        <f>D72+D73</f>
        <v>1934</v>
      </c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</v>
      </c>
      <c r="B79" s="3">
        <f>SUM(I4:I66)</f>
        <v>0</v>
      </c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94</v>
      </c>
      <c r="B80" s="4"/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5"/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" t="s">
        <v>95</v>
      </c>
      <c r="B82" s="41">
        <f>SUM(B69:B81)</f>
        <v>6880.13</v>
      </c>
      <c r="C82" s="41"/>
      <c r="D82" s="41">
        <f>SUM(D69:D70)</f>
        <v>14510.584499999997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" t="s">
        <v>96</v>
      </c>
      <c r="B83" s="41"/>
      <c r="C83" s="41"/>
      <c r="D83" s="41">
        <f>D82-B82</f>
        <v>7630.4544999999971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"/>
  <sheetViews>
    <sheetView zoomScale="85" zoomScaleNormal="85" workbookViewId="0">
      <selection activeCell="J82" sqref="J82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662.2</v>
      </c>
      <c r="C2" s="4">
        <v>43</v>
      </c>
      <c r="D2" s="4">
        <v>40</v>
      </c>
      <c r="E2" s="4">
        <v>4.3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2759.08</v>
      </c>
      <c r="C3" s="4">
        <v>124</v>
      </c>
      <c r="D3" s="4">
        <v>102</v>
      </c>
      <c r="E3" s="4">
        <v>17.329999999999998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2490.27</v>
      </c>
      <c r="C4" s="4">
        <v>113</v>
      </c>
      <c r="D4" s="4">
        <v>83</v>
      </c>
      <c r="E4" s="4">
        <v>15.69</v>
      </c>
      <c r="F4" s="6">
        <f>B3+B4+B2</f>
        <v>5911.55</v>
      </c>
      <c r="G4" s="7">
        <v>0</v>
      </c>
      <c r="H4" s="6">
        <f>F4-G4</f>
        <v>5911.55</v>
      </c>
      <c r="I4" s="27">
        <v>13</v>
      </c>
      <c r="J4" s="27"/>
      <c r="K4" s="5"/>
      <c r="L4" s="5"/>
      <c r="M4" s="5"/>
      <c r="N4" s="5">
        <f>(D3+D4)/20</f>
        <v>9.25</v>
      </c>
      <c r="O4" s="62">
        <f>H4/F4</f>
        <v>1</v>
      </c>
    </row>
    <row r="5" spans="1:15" x14ac:dyDescent="0.15">
      <c r="A5" s="4" t="s">
        <v>16</v>
      </c>
      <c r="B5" s="4">
        <v>325.8</v>
      </c>
      <c r="C5" s="4">
        <v>19</v>
      </c>
      <c r="D5" s="4">
        <v>19</v>
      </c>
      <c r="E5" s="4">
        <v>2.16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226</v>
      </c>
      <c r="C6" s="4">
        <v>11</v>
      </c>
      <c r="D6" s="4">
        <v>10</v>
      </c>
      <c r="E6" s="4">
        <v>1.45</v>
      </c>
      <c r="F6" s="8">
        <f>B6+B5</f>
        <v>551.79999999999995</v>
      </c>
      <c r="G6" s="4">
        <f>(F6-I6)*0.85</f>
        <v>469.03</v>
      </c>
      <c r="H6" s="4">
        <f>F6*0.15</f>
        <v>82.77</v>
      </c>
      <c r="I6" s="4"/>
      <c r="J6" s="4"/>
      <c r="K6" s="5"/>
      <c r="L6" s="5"/>
      <c r="M6" s="5"/>
      <c r="N6" s="5">
        <f>(C5+C6)/20</f>
        <v>1.5</v>
      </c>
      <c r="O6" s="62">
        <f>H6/F6</f>
        <v>0.15</v>
      </c>
    </row>
    <row r="7" spans="1:15" x14ac:dyDescent="0.15">
      <c r="A7" s="4" t="s">
        <v>19</v>
      </c>
      <c r="B7" s="4">
        <v>499</v>
      </c>
      <c r="C7" s="4">
        <v>10</v>
      </c>
      <c r="D7" s="4">
        <v>15</v>
      </c>
      <c r="E7" s="4">
        <v>3.04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653</v>
      </c>
      <c r="C8" s="4">
        <v>16</v>
      </c>
      <c r="D8" s="4">
        <v>17</v>
      </c>
      <c r="E8" s="4">
        <v>4.01</v>
      </c>
      <c r="F8" s="8">
        <f>B8+B7</f>
        <v>1152</v>
      </c>
      <c r="G8" s="4">
        <f>(F8-I8)*0.85</f>
        <v>912.9</v>
      </c>
      <c r="H8" s="4">
        <f>F8*0.15</f>
        <v>172.79999999999998</v>
      </c>
      <c r="I8" s="5">
        <v>78</v>
      </c>
      <c r="J8" s="5"/>
      <c r="K8" s="5"/>
      <c r="L8" s="5"/>
      <c r="M8" s="5"/>
      <c r="N8" s="5">
        <f>(C7+C8)/20</f>
        <v>1.3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370</v>
      </c>
      <c r="C11" s="4">
        <v>19</v>
      </c>
      <c r="D11" s="4">
        <v>18</v>
      </c>
      <c r="E11" s="4">
        <v>2.42</v>
      </c>
      <c r="F11" s="8">
        <f>B11</f>
        <v>370</v>
      </c>
      <c r="G11" s="4">
        <f>(F11-I11)*0.85</f>
        <v>314.5</v>
      </c>
      <c r="H11" s="4">
        <f>F11*0.15</f>
        <v>55.5</v>
      </c>
      <c r="I11" s="5"/>
      <c r="J11" s="5"/>
      <c r="K11" s="5"/>
      <c r="L11" s="5"/>
      <c r="M11" s="5"/>
      <c r="N11" s="5">
        <f>C11/20</f>
        <v>0.95</v>
      </c>
      <c r="O11" s="62">
        <f>H11/F11</f>
        <v>0.15</v>
      </c>
    </row>
    <row r="12" spans="1:15" x14ac:dyDescent="0.15">
      <c r="A12" s="4" t="s">
        <v>24</v>
      </c>
      <c r="B12" s="4">
        <v>305.39999999999998</v>
      </c>
      <c r="C12" s="4">
        <v>16</v>
      </c>
      <c r="D12" s="4">
        <v>14</v>
      </c>
      <c r="E12" s="4">
        <v>1.91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204.8</v>
      </c>
      <c r="C13" s="4">
        <v>10</v>
      </c>
      <c r="D13" s="4">
        <v>8</v>
      </c>
      <c r="E13" s="4">
        <v>1.27</v>
      </c>
      <c r="F13" s="8">
        <f>B13+B12</f>
        <v>510.2</v>
      </c>
      <c r="G13" s="4">
        <f>(F13-I13)*0.85</f>
        <v>433.66999999999996</v>
      </c>
      <c r="H13" s="4">
        <f>F13*0.15</f>
        <v>76.53</v>
      </c>
      <c r="I13" s="5"/>
      <c r="J13" s="5"/>
      <c r="K13" s="5"/>
      <c r="L13" s="5"/>
      <c r="M13" s="5"/>
      <c r="N13" s="5">
        <f>(C12+C13)/20</f>
        <v>1.3</v>
      </c>
      <c r="O13" s="62">
        <f>H13/F13</f>
        <v>0.15</v>
      </c>
    </row>
    <row r="14" spans="1:15" x14ac:dyDescent="0.15">
      <c r="A14" s="4" t="s">
        <v>27</v>
      </c>
      <c r="B14" s="4">
        <v>336.8</v>
      </c>
      <c r="C14" s="4">
        <v>11.5</v>
      </c>
      <c r="D14" s="4">
        <v>9</v>
      </c>
      <c r="E14" s="4">
        <v>2.16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452.1</v>
      </c>
      <c r="C15" s="4">
        <v>18.5</v>
      </c>
      <c r="D15" s="4">
        <v>15</v>
      </c>
      <c r="E15" s="4">
        <v>2.92</v>
      </c>
      <c r="F15" s="8">
        <f>B15+B14</f>
        <v>788.90000000000009</v>
      </c>
      <c r="G15" s="4">
        <f>(F15-I15)*0.85</f>
        <v>670.56500000000005</v>
      </c>
      <c r="H15" s="4">
        <f>F15*0.15</f>
        <v>118.33500000000001</v>
      </c>
      <c r="I15" s="4"/>
      <c r="J15" s="4"/>
      <c r="K15" s="5"/>
      <c r="L15" s="5"/>
      <c r="M15" s="5"/>
      <c r="N15" s="5">
        <f>(C14+C15)/20</f>
        <v>1.5</v>
      </c>
      <c r="O15" s="62">
        <f>H15/F15</f>
        <v>0.15</v>
      </c>
    </row>
    <row r="16" spans="1:15" x14ac:dyDescent="0.15">
      <c r="A16" s="4" t="s">
        <v>29</v>
      </c>
      <c r="B16" s="4">
        <v>789.3</v>
      </c>
      <c r="C16" s="4">
        <v>36</v>
      </c>
      <c r="D16" s="4">
        <v>24</v>
      </c>
      <c r="E16" s="4">
        <v>4.96</v>
      </c>
      <c r="F16" s="8">
        <f>B16</f>
        <v>789.3</v>
      </c>
      <c r="G16" s="4">
        <f>(F16-I16)*0.85</f>
        <v>670.90499999999997</v>
      </c>
      <c r="H16" s="4">
        <f>F16*0.15</f>
        <v>118.39499999999998</v>
      </c>
      <c r="I16" s="4"/>
      <c r="J16" s="4"/>
      <c r="K16" s="4"/>
      <c r="L16" s="5"/>
      <c r="M16" s="5"/>
      <c r="N16" s="5">
        <f>C16/20</f>
        <v>1.8</v>
      </c>
      <c r="O16" s="62">
        <f>H16/F16</f>
        <v>0.15</v>
      </c>
    </row>
    <row r="17" spans="1:15" x14ac:dyDescent="0.15">
      <c r="A17" s="4" t="s">
        <v>30</v>
      </c>
      <c r="B17" s="4">
        <v>1629.3</v>
      </c>
      <c r="C17" s="4">
        <v>49</v>
      </c>
      <c r="D17" s="4">
        <v>49</v>
      </c>
      <c r="E17" s="4">
        <v>10.15</v>
      </c>
      <c r="F17" s="8">
        <f>B17</f>
        <v>1629.3</v>
      </c>
      <c r="G17" s="4">
        <f>(F17-L17)*0.85</f>
        <v>1384.905</v>
      </c>
      <c r="H17" s="4">
        <f>F17*0.15</f>
        <v>244.39499999999998</v>
      </c>
      <c r="I17" s="5">
        <v>33</v>
      </c>
      <c r="J17" s="5"/>
      <c r="K17" s="4"/>
      <c r="L17" s="5"/>
      <c r="M17" s="5"/>
      <c r="N17" s="5">
        <f>C17/20</f>
        <v>2.4500000000000002</v>
      </c>
      <c r="O17" s="62">
        <f>H17/F17</f>
        <v>0.15</v>
      </c>
    </row>
    <row r="18" spans="1:15" x14ac:dyDescent="0.15">
      <c r="A18" s="4" t="s">
        <v>31</v>
      </c>
      <c r="B18"/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/>
      <c r="C19" s="4"/>
      <c r="D19" s="4"/>
      <c r="E19" s="4"/>
      <c r="F19" s="8">
        <f>B19+B18</f>
        <v>0</v>
      </c>
      <c r="G19" s="4">
        <f>(F19-I19)*0.85</f>
        <v>0</v>
      </c>
      <c r="H19" s="4">
        <f>F19*0.15</f>
        <v>0</v>
      </c>
      <c r="I19" s="4"/>
      <c r="J19" s="4"/>
      <c r="K19" s="5"/>
      <c r="L19" s="5"/>
      <c r="M19" s="5"/>
      <c r="N19" s="5">
        <f>(C18+C19)/20</f>
        <v>0</v>
      </c>
      <c r="O19" s="62" t="e">
        <f>H19/F19</f>
        <v>#DIV/0!</v>
      </c>
    </row>
    <row r="20" spans="1:15" x14ac:dyDescent="0.15">
      <c r="A20" s="4" t="s">
        <v>33</v>
      </c>
      <c r="B20" s="4">
        <v>520.16</v>
      </c>
      <c r="C20" s="4">
        <v>20</v>
      </c>
      <c r="D20" s="4">
        <v>17</v>
      </c>
      <c r="E20" s="4">
        <v>3.26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857.44</v>
      </c>
      <c r="C21" s="4">
        <v>34</v>
      </c>
      <c r="D21" s="4">
        <v>31</v>
      </c>
      <c r="E21" s="4">
        <v>5.38</v>
      </c>
      <c r="F21" s="8">
        <f>B21+B20</f>
        <v>1377.6</v>
      </c>
      <c r="G21" s="4">
        <f t="shared" ref="G21:G26" si="0">(F21-I21)*0.85</f>
        <v>1145.5619999999999</v>
      </c>
      <c r="H21" s="4">
        <f t="shared" ref="H21:H26" si="1">F21*0.15</f>
        <v>206.64</v>
      </c>
      <c r="I21">
        <v>29.88</v>
      </c>
      <c r="J21" s="4"/>
      <c r="K21" s="5"/>
      <c r="L21" s="5"/>
      <c r="M21" s="5"/>
      <c r="N21" s="5">
        <f>(C20+C21)/20</f>
        <v>2.7</v>
      </c>
      <c r="O21" s="62">
        <f>H21/F21</f>
        <v>0.15</v>
      </c>
    </row>
    <row r="22" spans="1:15" x14ac:dyDescent="0.15">
      <c r="A22" s="4" t="s">
        <v>35</v>
      </c>
      <c r="B22" s="4">
        <v>4953.1099999999997</v>
      </c>
      <c r="C22" s="4">
        <v>145</v>
      </c>
      <c r="D22" s="4">
        <v>129</v>
      </c>
      <c r="E22" s="4">
        <v>30.39</v>
      </c>
      <c r="F22" s="8">
        <f>B22</f>
        <v>4953.1099999999997</v>
      </c>
      <c r="G22" s="4">
        <f t="shared" si="0"/>
        <v>4189.8284999999996</v>
      </c>
      <c r="H22" s="4">
        <f t="shared" si="1"/>
        <v>742.96649999999988</v>
      </c>
      <c r="I22" s="4">
        <v>23.9</v>
      </c>
      <c r="J22" s="4"/>
      <c r="K22" s="4"/>
      <c r="L22" s="4"/>
      <c r="M22" s="4"/>
      <c r="N22" s="5">
        <f>C22/20</f>
        <v>7.25</v>
      </c>
      <c r="O22" s="62">
        <f>(H22+M22)/F22</f>
        <v>0.15</v>
      </c>
    </row>
    <row r="23" spans="1:15" x14ac:dyDescent="0.15">
      <c r="A23" s="4" t="s">
        <v>36</v>
      </c>
      <c r="B23">
        <v>25.8</v>
      </c>
      <c r="C23">
        <v>2</v>
      </c>
      <c r="D23">
        <v>2</v>
      </c>
      <c r="E23">
        <v>0.16</v>
      </c>
      <c r="F23" s="8">
        <f>B23</f>
        <v>25.8</v>
      </c>
      <c r="G23" s="4">
        <f t="shared" si="0"/>
        <v>21.93</v>
      </c>
      <c r="H23" s="4">
        <f t="shared" si="1"/>
        <v>3.87</v>
      </c>
      <c r="I23" s="4"/>
      <c r="J23" s="4"/>
      <c r="K23" s="5"/>
      <c r="L23" s="5"/>
      <c r="M23" s="5"/>
      <c r="N23" s="5">
        <f>(C23)/20</f>
        <v>0.1</v>
      </c>
      <c r="O23" s="62">
        <f>H23/F23</f>
        <v>0.15</v>
      </c>
    </row>
    <row r="24" spans="1:15" x14ac:dyDescent="0.15">
      <c r="A24" s="4" t="s">
        <v>37</v>
      </c>
      <c r="B24" s="5"/>
      <c r="C24" s="5"/>
      <c r="D24" s="5"/>
      <c r="E24" s="5"/>
      <c r="F24" s="5">
        <f>B24</f>
        <v>0</v>
      </c>
      <c r="G24" s="4">
        <f t="shared" si="0"/>
        <v>0</v>
      </c>
      <c r="H24" s="4">
        <f t="shared" si="1"/>
        <v>0</v>
      </c>
      <c r="I24" s="5"/>
      <c r="J24" s="5"/>
      <c r="K24" s="5"/>
      <c r="M24" s="5"/>
      <c r="N24" s="5">
        <f>(C24)/20</f>
        <v>0</v>
      </c>
      <c r="O24" s="62" t="e">
        <f>(H24+M24)/F24</f>
        <v>#DIV/0!</v>
      </c>
    </row>
    <row r="25" spans="1:15" x14ac:dyDescent="0.15">
      <c r="A25" s="4" t="s">
        <v>38</v>
      </c>
      <c r="B25"/>
      <c r="F25" s="5">
        <f>B25</f>
        <v>0</v>
      </c>
      <c r="G25" s="4">
        <f t="shared" si="0"/>
        <v>0</v>
      </c>
      <c r="H25" s="4">
        <f t="shared" si="1"/>
        <v>0</v>
      </c>
      <c r="I25" s="5"/>
      <c r="J25" s="5"/>
      <c r="K25" s="5"/>
      <c r="L25" s="4"/>
      <c r="M25" s="5"/>
      <c r="N25" s="5">
        <f>(C25)/20</f>
        <v>0</v>
      </c>
      <c r="O25" s="62" t="e">
        <f>(H25+M25)/F25</f>
        <v>#DIV/0!</v>
      </c>
    </row>
    <row r="26" spans="1:15" x14ac:dyDescent="0.15">
      <c r="A26" s="4" t="s">
        <v>39</v>
      </c>
      <c r="B26" s="4">
        <v>3755</v>
      </c>
      <c r="C26" s="4">
        <v>181</v>
      </c>
      <c r="D26" s="4">
        <v>159</v>
      </c>
      <c r="E26" s="4">
        <v>25.56</v>
      </c>
      <c r="F26" s="5">
        <f>B26</f>
        <v>3755</v>
      </c>
      <c r="G26" s="4">
        <f t="shared" si="0"/>
        <v>3191.75</v>
      </c>
      <c r="H26" s="4">
        <f t="shared" si="1"/>
        <v>563.25</v>
      </c>
      <c r="I26" s="5"/>
      <c r="J26" s="5"/>
      <c r="K26" s="5"/>
      <c r="L26" s="4"/>
      <c r="M26" s="5"/>
      <c r="N26" s="5">
        <f>(C26)/20</f>
        <v>9.0500000000000007</v>
      </c>
      <c r="O26" s="62">
        <f>(H26+M26)/F26</f>
        <v>0.15</v>
      </c>
    </row>
    <row r="27" spans="1:15" x14ac:dyDescent="0.15">
      <c r="A27" s="9" t="s">
        <v>40</v>
      </c>
      <c r="B27" s="9">
        <v>361.36</v>
      </c>
      <c r="C27" s="9">
        <v>27</v>
      </c>
      <c r="D27" s="9">
        <v>20</v>
      </c>
      <c r="E27" s="9">
        <v>2.41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639.78</v>
      </c>
      <c r="C28" s="9">
        <v>44</v>
      </c>
      <c r="D28" s="9">
        <v>36</v>
      </c>
      <c r="E28" s="9">
        <v>4.25</v>
      </c>
      <c r="F28" s="11">
        <f>B28+B27</f>
        <v>1001.14</v>
      </c>
      <c r="G28" s="9">
        <f>(F28-I28)-L28</f>
        <v>786.11200000000008</v>
      </c>
      <c r="H28" s="9">
        <f>F28*0.15</f>
        <v>150.17099999999999</v>
      </c>
      <c r="I28" s="5">
        <v>14.8</v>
      </c>
      <c r="J28" s="5"/>
      <c r="K28" s="5"/>
      <c r="L28" s="28">
        <f>F28*0.2</f>
        <v>200.22800000000001</v>
      </c>
      <c r="M28" s="28">
        <f>L28-H28</f>
        <v>50.057000000000016</v>
      </c>
      <c r="N28" s="5">
        <f>(C27+C28)/20</f>
        <v>3.55</v>
      </c>
      <c r="O28" s="62">
        <f>(H28+M28)/F28</f>
        <v>0.2</v>
      </c>
    </row>
    <row r="29" spans="1:15" x14ac:dyDescent="0.15">
      <c r="A29" s="9" t="s">
        <v>42</v>
      </c>
      <c r="B29" s="9">
        <v>61.8</v>
      </c>
      <c r="C29" s="9">
        <v>3</v>
      </c>
      <c r="D29" s="9">
        <v>2</v>
      </c>
      <c r="E29" s="9">
        <v>0.39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146.69999999999999</v>
      </c>
      <c r="C30" s="9">
        <v>11</v>
      </c>
      <c r="D30" s="9">
        <v>7</v>
      </c>
      <c r="E30" s="9">
        <v>0.95</v>
      </c>
      <c r="F30" s="11">
        <f>B30+B29</f>
        <v>208.5</v>
      </c>
      <c r="G30" s="9">
        <f>(F30-I30)-L30</f>
        <v>171</v>
      </c>
      <c r="H30" s="9">
        <f t="shared" ref="H30:H51" si="2">F30*0.15</f>
        <v>31.274999999999999</v>
      </c>
      <c r="I30" s="4"/>
      <c r="J30" s="4"/>
      <c r="K30" s="5"/>
      <c r="L30" s="28">
        <v>37.5</v>
      </c>
      <c r="M30" s="28">
        <f t="shared" ref="M30:M42" si="3">L30-H30</f>
        <v>6.2250000000000014</v>
      </c>
      <c r="N30" s="5">
        <f>(C29+C30)/20</f>
        <v>0.7</v>
      </c>
      <c r="O30" s="62">
        <f t="shared" ref="O30:O42" si="4">(H30+M30)/F30</f>
        <v>0.17985611510791366</v>
      </c>
    </row>
    <row r="31" spans="1:15" x14ac:dyDescent="0.15">
      <c r="A31" s="9" t="s">
        <v>44</v>
      </c>
      <c r="B31" s="9">
        <v>972.5</v>
      </c>
      <c r="C31" s="9">
        <v>80</v>
      </c>
      <c r="D31" s="9">
        <v>57</v>
      </c>
      <c r="E31" s="9">
        <v>6.31</v>
      </c>
      <c r="F31" s="10">
        <f t="shared" ref="F31:F51" si="5">B31</f>
        <v>972.5</v>
      </c>
      <c r="G31" s="9">
        <f>(F31-I31)-L31</f>
        <v>716.85</v>
      </c>
      <c r="H31" s="9">
        <f t="shared" si="2"/>
        <v>145.875</v>
      </c>
      <c r="I31" s="4"/>
      <c r="J31" s="4"/>
      <c r="K31" s="5"/>
      <c r="L31" s="28">
        <v>255.65</v>
      </c>
      <c r="M31" s="28">
        <f t="shared" si="3"/>
        <v>109.77500000000001</v>
      </c>
      <c r="N31" s="5">
        <f>C31/20</f>
        <v>4</v>
      </c>
      <c r="O31" s="62">
        <f t="shared" si="4"/>
        <v>0.26287917737789201</v>
      </c>
    </row>
    <row r="32" spans="1:15" x14ac:dyDescent="0.15">
      <c r="A32" s="9" t="s">
        <v>45</v>
      </c>
      <c r="B32" s="9">
        <v>1488.6</v>
      </c>
      <c r="C32" s="9">
        <v>47</v>
      </c>
      <c r="D32" s="9">
        <v>44</v>
      </c>
      <c r="E32" s="9">
        <v>9.16</v>
      </c>
      <c r="F32" s="11">
        <f t="shared" si="5"/>
        <v>1488.6</v>
      </c>
      <c r="G32" s="9">
        <f>(F32-I32)-L32</f>
        <v>1171</v>
      </c>
      <c r="H32" s="9">
        <f t="shared" si="2"/>
        <v>223.29</v>
      </c>
      <c r="I32" s="4"/>
      <c r="J32" s="4"/>
      <c r="K32" s="4"/>
      <c r="L32" s="28">
        <v>317.60000000000002</v>
      </c>
      <c r="M32" s="28">
        <f t="shared" si="3"/>
        <v>94.310000000000031</v>
      </c>
      <c r="N32" s="5">
        <f>D32/20</f>
        <v>2.2000000000000002</v>
      </c>
      <c r="O32" s="62">
        <f t="shared" si="4"/>
        <v>0.2133548300416499</v>
      </c>
    </row>
    <row r="33" spans="1:15" x14ac:dyDescent="0.15">
      <c r="A33" s="9" t="s">
        <v>46</v>
      </c>
      <c r="B33" s="9">
        <v>816.42</v>
      </c>
      <c r="C33" s="9">
        <v>73</v>
      </c>
      <c r="D33" s="9">
        <v>48</v>
      </c>
      <c r="E33" s="9">
        <v>5.36</v>
      </c>
      <c r="F33" s="11">
        <f t="shared" si="5"/>
        <v>816.42</v>
      </c>
      <c r="G33" s="9">
        <f>(F33-I33)-L33</f>
        <v>607.58999999999992</v>
      </c>
      <c r="H33" s="9">
        <f t="shared" si="2"/>
        <v>122.46299999999999</v>
      </c>
      <c r="I33" s="4"/>
      <c r="J33" s="4"/>
      <c r="K33" s="4"/>
      <c r="L33" s="29">
        <v>208.83</v>
      </c>
      <c r="M33" s="28">
        <f t="shared" si="3"/>
        <v>86.367000000000019</v>
      </c>
      <c r="N33" s="5">
        <f>(D33)/20</f>
        <v>2.4</v>
      </c>
      <c r="O33" s="62">
        <f t="shared" si="4"/>
        <v>0.2557874623355626</v>
      </c>
    </row>
    <row r="34" spans="1:15" x14ac:dyDescent="0.15">
      <c r="A34" s="9" t="s">
        <v>47</v>
      </c>
      <c r="B34" s="9">
        <v>2725.8</v>
      </c>
      <c r="C34" s="9">
        <v>106</v>
      </c>
      <c r="D34" s="9">
        <v>94</v>
      </c>
      <c r="E34" s="9">
        <v>17.57</v>
      </c>
      <c r="F34" s="11">
        <f t="shared" si="5"/>
        <v>2725.8</v>
      </c>
      <c r="G34" s="9">
        <f>(F34-I34)-L34</f>
        <v>2208.5</v>
      </c>
      <c r="H34" s="9">
        <f t="shared" si="2"/>
        <v>408.87</v>
      </c>
      <c r="I34">
        <v>20.8</v>
      </c>
      <c r="J34" s="4"/>
      <c r="K34" s="4"/>
      <c r="L34" s="29">
        <v>496.5</v>
      </c>
      <c r="M34" s="28">
        <f t="shared" si="3"/>
        <v>87.63</v>
      </c>
      <c r="N34" s="5">
        <f>(D34)/20</f>
        <v>4.7</v>
      </c>
      <c r="O34" s="62">
        <f t="shared" si="4"/>
        <v>0.18214836011446181</v>
      </c>
    </row>
    <row r="35" spans="1:15" x14ac:dyDescent="0.15">
      <c r="A35" s="9" t="s">
        <v>48</v>
      </c>
      <c r="B35" s="9">
        <v>71.2</v>
      </c>
      <c r="C35" s="9">
        <v>4</v>
      </c>
      <c r="D35" s="9">
        <v>4</v>
      </c>
      <c r="E35" s="9">
        <v>0.46</v>
      </c>
      <c r="F35" s="10">
        <f t="shared" si="5"/>
        <v>71.2</v>
      </c>
      <c r="G35" s="9">
        <f>F35-L35-I35</f>
        <v>56.2</v>
      </c>
      <c r="H35" s="9">
        <f t="shared" si="2"/>
        <v>10.68</v>
      </c>
      <c r="J35" s="4"/>
      <c r="K35" s="4"/>
      <c r="L35" s="28">
        <v>15</v>
      </c>
      <c r="M35" s="28">
        <f t="shared" si="3"/>
        <v>4.32</v>
      </c>
      <c r="N35" s="5">
        <f>C35/20</f>
        <v>0.2</v>
      </c>
      <c r="O35" s="62">
        <f t="shared" si="4"/>
        <v>0.21067415730337077</v>
      </c>
    </row>
    <row r="36" spans="1:15" x14ac:dyDescent="0.15">
      <c r="A36" s="10" t="s">
        <v>49</v>
      </c>
      <c r="B36" s="10">
        <v>558</v>
      </c>
      <c r="C36" s="10">
        <v>34</v>
      </c>
      <c r="D36" s="10">
        <v>34</v>
      </c>
      <c r="E36" s="10">
        <v>3.51</v>
      </c>
      <c r="F36" s="10">
        <f t="shared" si="5"/>
        <v>558</v>
      </c>
      <c r="G36" s="9">
        <f>(F36-I36)-L36</f>
        <v>445.22</v>
      </c>
      <c r="H36" s="9">
        <f t="shared" si="2"/>
        <v>83.7</v>
      </c>
      <c r="I36" s="5"/>
      <c r="J36" s="5"/>
      <c r="K36" s="4"/>
      <c r="L36" s="29">
        <v>112.78</v>
      </c>
      <c r="M36" s="28">
        <f t="shared" si="3"/>
        <v>29.08</v>
      </c>
      <c r="N36" s="5">
        <f t="shared" ref="N36:N42" si="6">(C36)/20</f>
        <v>1.7</v>
      </c>
      <c r="O36" s="62">
        <f t="shared" si="4"/>
        <v>0.2021146953405018</v>
      </c>
    </row>
    <row r="37" spans="1:15" x14ac:dyDescent="0.15">
      <c r="A37" s="10" t="s">
        <v>50</v>
      </c>
      <c r="B37" s="10">
        <v>602.04</v>
      </c>
      <c r="C37" s="10">
        <v>40</v>
      </c>
      <c r="D37" s="10">
        <v>37</v>
      </c>
      <c r="E37" s="10">
        <v>3.72</v>
      </c>
      <c r="F37" s="10">
        <f t="shared" si="5"/>
        <v>602.04</v>
      </c>
      <c r="G37" s="9">
        <f>(F37-I37)-L37</f>
        <v>460.69999999999993</v>
      </c>
      <c r="H37" s="9">
        <f t="shared" si="2"/>
        <v>90.305999999999997</v>
      </c>
      <c r="I37" s="5"/>
      <c r="J37" s="5"/>
      <c r="K37" s="4"/>
      <c r="L37" s="29">
        <v>141.34</v>
      </c>
      <c r="M37" s="28">
        <f t="shared" si="3"/>
        <v>51.034000000000006</v>
      </c>
      <c r="N37" s="5">
        <f t="shared" si="6"/>
        <v>2</v>
      </c>
      <c r="O37" s="62">
        <f t="shared" si="4"/>
        <v>0.23476845392332737</v>
      </c>
    </row>
    <row r="38" spans="1:15" x14ac:dyDescent="0.15">
      <c r="A38" s="9" t="s">
        <v>51</v>
      </c>
      <c r="B38" s="10">
        <v>496</v>
      </c>
      <c r="C38" s="10">
        <v>25</v>
      </c>
      <c r="D38" s="10">
        <v>24</v>
      </c>
      <c r="E38" s="10">
        <v>3.14</v>
      </c>
      <c r="F38" s="10">
        <f t="shared" si="5"/>
        <v>496</v>
      </c>
      <c r="G38" s="9">
        <f>(F38*0.8)-I38</f>
        <v>396.8</v>
      </c>
      <c r="H38" s="9">
        <f t="shared" si="2"/>
        <v>74.399999999999991</v>
      </c>
      <c r="I38" s="5"/>
      <c r="J38" s="5"/>
      <c r="K38" s="4"/>
      <c r="L38" s="28">
        <f>F38*0.2</f>
        <v>99.2</v>
      </c>
      <c r="M38" s="28">
        <f t="shared" si="3"/>
        <v>24.800000000000011</v>
      </c>
      <c r="N38" s="5">
        <f t="shared" si="6"/>
        <v>1.25</v>
      </c>
      <c r="O38" s="62">
        <f t="shared" si="4"/>
        <v>0.2</v>
      </c>
    </row>
    <row r="39" spans="1:15" x14ac:dyDescent="0.15">
      <c r="A39" s="9" t="s">
        <v>52</v>
      </c>
      <c r="B39" s="10">
        <v>488.28</v>
      </c>
      <c r="C39" s="10">
        <v>23</v>
      </c>
      <c r="D39" s="10">
        <v>22</v>
      </c>
      <c r="E39" s="10">
        <v>3.05</v>
      </c>
      <c r="F39" s="10">
        <f t="shared" si="5"/>
        <v>488.28</v>
      </c>
      <c r="G39" s="9">
        <f>(F39-I39)-L39</f>
        <v>386</v>
      </c>
      <c r="H39" s="9">
        <f t="shared" si="2"/>
        <v>73.24199999999999</v>
      </c>
      <c r="I39" s="5"/>
      <c r="J39" s="5"/>
      <c r="K39" s="4"/>
      <c r="L39" s="29">
        <v>102.28</v>
      </c>
      <c r="M39" s="28">
        <f t="shared" si="3"/>
        <v>29.038000000000011</v>
      </c>
      <c r="N39" s="5">
        <f t="shared" si="6"/>
        <v>1.1499999999999999</v>
      </c>
      <c r="O39" s="62">
        <f t="shared" si="4"/>
        <v>0.20946997624313921</v>
      </c>
    </row>
    <row r="40" spans="1:15" x14ac:dyDescent="0.15">
      <c r="A40" s="9" t="s">
        <v>53</v>
      </c>
      <c r="B40" s="9">
        <v>242.6</v>
      </c>
      <c r="C40" s="9">
        <v>11</v>
      </c>
      <c r="D40" s="9">
        <v>10</v>
      </c>
      <c r="E40" s="9">
        <v>1.52</v>
      </c>
      <c r="F40" s="10">
        <f t="shared" si="5"/>
        <v>242.6</v>
      </c>
      <c r="G40" s="9">
        <f>(F40-I40)-L40</f>
        <v>183.9854</v>
      </c>
      <c r="H40" s="9">
        <f t="shared" si="2"/>
        <v>36.39</v>
      </c>
      <c r="I40" s="5">
        <v>5</v>
      </c>
      <c r="J40" s="5"/>
      <c r="K40" s="5"/>
      <c r="L40" s="29">
        <f>F40*0.221</f>
        <v>53.614599999999996</v>
      </c>
      <c r="M40" s="28">
        <f t="shared" si="3"/>
        <v>17.224599999999995</v>
      </c>
      <c r="N40" s="5">
        <f t="shared" si="6"/>
        <v>0.55000000000000004</v>
      </c>
      <c r="O40" s="62">
        <f t="shared" si="4"/>
        <v>0.22099999999999997</v>
      </c>
    </row>
    <row r="41" spans="1:15" x14ac:dyDescent="0.15">
      <c r="A41" s="9" t="s">
        <v>54</v>
      </c>
      <c r="B41" s="9">
        <v>255.5</v>
      </c>
      <c r="C41" s="9">
        <v>15</v>
      </c>
      <c r="D41" s="9">
        <v>15</v>
      </c>
      <c r="E41" s="9">
        <v>1.63</v>
      </c>
      <c r="F41" s="10">
        <f t="shared" si="5"/>
        <v>255.5</v>
      </c>
      <c r="G41" s="9">
        <f>(F41-I41)-L41</f>
        <v>200</v>
      </c>
      <c r="H41" s="9">
        <f t="shared" si="2"/>
        <v>38.324999999999996</v>
      </c>
      <c r="J41" s="4"/>
      <c r="K41" s="4"/>
      <c r="L41" s="29">
        <v>55.5</v>
      </c>
      <c r="M41" s="28">
        <f t="shared" si="3"/>
        <v>17.175000000000004</v>
      </c>
      <c r="N41" s="5">
        <f t="shared" si="6"/>
        <v>0.75</v>
      </c>
      <c r="O41" s="62">
        <f t="shared" si="4"/>
        <v>0.2172211350293542</v>
      </c>
    </row>
    <row r="42" spans="1:15" x14ac:dyDescent="0.15">
      <c r="A42" s="9" t="s">
        <v>55</v>
      </c>
      <c r="B42" s="9">
        <v>274.2</v>
      </c>
      <c r="C42" s="9">
        <v>15</v>
      </c>
      <c r="D42" s="9">
        <v>15</v>
      </c>
      <c r="E42" s="9">
        <v>1.68</v>
      </c>
      <c r="F42" s="10">
        <f t="shared" si="5"/>
        <v>274.2</v>
      </c>
      <c r="G42" s="9">
        <f>(F42-I42)-L42</f>
        <v>207</v>
      </c>
      <c r="H42" s="9">
        <f t="shared" si="2"/>
        <v>41.129999999999995</v>
      </c>
      <c r="I42" s="4"/>
      <c r="J42" s="4"/>
      <c r="K42" s="4"/>
      <c r="L42" s="29">
        <v>67.2</v>
      </c>
      <c r="M42" s="28">
        <f t="shared" si="3"/>
        <v>26.070000000000007</v>
      </c>
      <c r="N42" s="5">
        <f t="shared" si="6"/>
        <v>0.75</v>
      </c>
      <c r="O42" s="62">
        <f t="shared" si="4"/>
        <v>0.24507658643326041</v>
      </c>
    </row>
    <row r="43" spans="1:15" x14ac:dyDescent="0.15">
      <c r="A43" s="12" t="s">
        <v>58</v>
      </c>
      <c r="B43" s="13">
        <v>318.55</v>
      </c>
      <c r="C43" s="12">
        <v>22</v>
      </c>
      <c r="D43" s="14">
        <v>21</v>
      </c>
      <c r="E43" s="15">
        <v>2.13</v>
      </c>
      <c r="F43" s="16">
        <f t="shared" si="5"/>
        <v>318.55</v>
      </c>
      <c r="G43" s="13">
        <f>(F43-I43)*0.85</f>
        <v>270.76749999999998</v>
      </c>
      <c r="H43" s="12">
        <f t="shared" si="2"/>
        <v>47.782499999999999</v>
      </c>
      <c r="I43" s="16"/>
      <c r="J43" s="13"/>
      <c r="K43" s="30"/>
      <c r="L43" s="31"/>
      <c r="M43" s="31"/>
      <c r="N43" s="31">
        <f>C43/20</f>
        <v>1.1000000000000001</v>
      </c>
      <c r="O43" s="65">
        <f>H43/F43</f>
        <v>0.15</v>
      </c>
    </row>
    <row r="44" spans="1:15" x14ac:dyDescent="0.15">
      <c r="A44" s="17" t="s">
        <v>59</v>
      </c>
      <c r="B44" s="18">
        <v>878.33</v>
      </c>
      <c r="C44" s="18">
        <v>44</v>
      </c>
      <c r="D44" s="18">
        <v>43</v>
      </c>
      <c r="E44" s="18">
        <v>5.79</v>
      </c>
      <c r="F44" s="19">
        <f t="shared" si="5"/>
        <v>878.33</v>
      </c>
      <c r="G44" s="18">
        <f>(F44-I44)-L44</f>
        <v>667.5</v>
      </c>
      <c r="H44" s="18">
        <f t="shared" si="2"/>
        <v>131.74950000000001</v>
      </c>
      <c r="I44" s="32"/>
      <c r="J44" s="32"/>
      <c r="K44" s="32"/>
      <c r="L44" s="33">
        <v>210.83</v>
      </c>
      <c r="M44" s="34">
        <f>L44-H44</f>
        <v>79.080500000000001</v>
      </c>
      <c r="N44" s="35">
        <f>(C44)/20</f>
        <v>2.2000000000000002</v>
      </c>
      <c r="O44" s="62">
        <f>(H44+M44)/F44</f>
        <v>0.24003506654674212</v>
      </c>
    </row>
    <row r="45" spans="1:15" x14ac:dyDescent="0.15">
      <c r="A45" s="9" t="s">
        <v>60</v>
      </c>
      <c r="B45" s="9">
        <v>259.8</v>
      </c>
      <c r="C45" s="9">
        <v>16</v>
      </c>
      <c r="D45" s="9">
        <v>16</v>
      </c>
      <c r="E45" s="9">
        <v>1.66</v>
      </c>
      <c r="F45" s="10">
        <f t="shared" si="5"/>
        <v>259.8</v>
      </c>
      <c r="G45" s="18">
        <f>(F45-I45)-L45</f>
        <v>198</v>
      </c>
      <c r="H45" s="18">
        <f t="shared" si="2"/>
        <v>38.97</v>
      </c>
      <c r="I45" s="32"/>
      <c r="J45" s="32"/>
      <c r="K45" s="32"/>
      <c r="L45" s="33">
        <v>61.8</v>
      </c>
      <c r="M45" s="34">
        <f>L45-H45</f>
        <v>22.83</v>
      </c>
      <c r="N45" s="35">
        <f>(C45)/20</f>
        <v>0.8</v>
      </c>
      <c r="O45" s="62">
        <f>(H45+M45)/F45</f>
        <v>0.23787528868360275</v>
      </c>
    </row>
    <row r="46" spans="1:15" x14ac:dyDescent="0.15">
      <c r="A46" s="9" t="s">
        <v>61</v>
      </c>
      <c r="B46" s="9">
        <v>1265.48</v>
      </c>
      <c r="C46" s="9">
        <v>58</v>
      </c>
      <c r="D46" s="9">
        <v>54</v>
      </c>
      <c r="E46" s="9">
        <v>7.93</v>
      </c>
      <c r="F46" s="10">
        <f t="shared" si="5"/>
        <v>1265.48</v>
      </c>
      <c r="G46" s="9">
        <f>(F46-I46)-L46</f>
        <v>949.2</v>
      </c>
      <c r="H46" s="9">
        <f t="shared" si="2"/>
        <v>189.822</v>
      </c>
      <c r="I46" s="4">
        <v>17.8</v>
      </c>
      <c r="J46" s="4"/>
      <c r="K46" s="4"/>
      <c r="L46" s="29">
        <v>298.48</v>
      </c>
      <c r="M46" s="28">
        <f>L46-H46</f>
        <v>108.65800000000002</v>
      </c>
      <c r="N46" s="36">
        <f>(C46)/20</f>
        <v>2.9</v>
      </c>
      <c r="O46" s="62">
        <f>(H46+M46)/F46</f>
        <v>0.23586307171982174</v>
      </c>
    </row>
    <row r="47" spans="1:15" x14ac:dyDescent="0.15">
      <c r="A47" s="9" t="s">
        <v>62</v>
      </c>
      <c r="B47" s="9">
        <v>612</v>
      </c>
      <c r="C47" s="9">
        <v>29</v>
      </c>
      <c r="D47" s="9">
        <v>29</v>
      </c>
      <c r="E47" s="9">
        <v>3.83</v>
      </c>
      <c r="F47" s="10">
        <f t="shared" si="5"/>
        <v>612</v>
      </c>
      <c r="G47" s="9">
        <f>(F47-I47)-L47</f>
        <v>474</v>
      </c>
      <c r="H47" s="9">
        <f t="shared" si="2"/>
        <v>91.8</v>
      </c>
      <c r="I47">
        <v>22</v>
      </c>
      <c r="J47" s="4"/>
      <c r="K47" s="4"/>
      <c r="L47" s="29">
        <v>116</v>
      </c>
      <c r="M47" s="28">
        <f>L47-H47</f>
        <v>24.200000000000003</v>
      </c>
      <c r="N47" s="36">
        <f>(C47)/20</f>
        <v>1.45</v>
      </c>
      <c r="O47" s="62">
        <f>(H47+M47)/F47</f>
        <v>0.18954248366013071</v>
      </c>
    </row>
    <row r="48" spans="1:15" x14ac:dyDescent="0.2">
      <c r="A48" s="20" t="s">
        <v>98</v>
      </c>
      <c r="B48" s="9">
        <v>1190.5</v>
      </c>
      <c r="C48" s="9">
        <v>48</v>
      </c>
      <c r="D48" s="9">
        <v>37</v>
      </c>
      <c r="E48" s="9">
        <v>7.37</v>
      </c>
      <c r="F48" s="11">
        <f t="shared" si="5"/>
        <v>1190.5</v>
      </c>
      <c r="G48" s="9">
        <f>(F48-I48)*0.85</f>
        <v>1011.925</v>
      </c>
      <c r="H48" s="9">
        <f t="shared" si="2"/>
        <v>178.57499999999999</v>
      </c>
      <c r="I48" s="4"/>
      <c r="J48" s="4"/>
      <c r="K48" s="5"/>
      <c r="L48" s="5"/>
      <c r="M48" s="5"/>
      <c r="N48" s="5">
        <f>C48/20</f>
        <v>2.4</v>
      </c>
      <c r="O48" s="62">
        <f>H48/F48</f>
        <v>0.15</v>
      </c>
    </row>
    <row r="49" spans="1:15" x14ac:dyDescent="0.2">
      <c r="A49" s="20" t="s">
        <v>99</v>
      </c>
      <c r="B49" s="9">
        <v>251.8</v>
      </c>
      <c r="C49" s="9">
        <v>12</v>
      </c>
      <c r="D49" s="9">
        <v>10</v>
      </c>
      <c r="E49" s="9">
        <v>1.58</v>
      </c>
      <c r="F49" s="11">
        <f t="shared" si="5"/>
        <v>251.8</v>
      </c>
      <c r="G49" s="9">
        <f>(F49-I49)*0.85</f>
        <v>214.03</v>
      </c>
      <c r="H49" s="9">
        <f t="shared" si="2"/>
        <v>37.770000000000003</v>
      </c>
      <c r="I49" s="4"/>
      <c r="J49" s="4"/>
      <c r="K49" s="5"/>
      <c r="L49" s="5"/>
      <c r="M49" s="5"/>
      <c r="N49" s="5">
        <f>(C48+C49)/20</f>
        <v>3</v>
      </c>
      <c r="O49" s="62">
        <f>H49/F49</f>
        <v>0.15</v>
      </c>
    </row>
    <row r="50" spans="1:15" x14ac:dyDescent="0.2">
      <c r="A50" s="20" t="s">
        <v>100</v>
      </c>
      <c r="B50" s="9">
        <v>1108.8399999999999</v>
      </c>
      <c r="C50" s="9">
        <v>63</v>
      </c>
      <c r="D50" s="9">
        <v>59</v>
      </c>
      <c r="E50" s="9">
        <v>7.02</v>
      </c>
      <c r="F50" s="11">
        <f t="shared" si="5"/>
        <v>1108.8399999999999</v>
      </c>
      <c r="G50" s="9">
        <f>(F50-I50)-L50</f>
        <v>850</v>
      </c>
      <c r="H50" s="9">
        <f t="shared" si="2"/>
        <v>166.32599999999999</v>
      </c>
      <c r="I50" s="4"/>
      <c r="J50" s="4"/>
      <c r="K50" s="5"/>
      <c r="L50" s="29">
        <v>258.83999999999997</v>
      </c>
      <c r="M50" s="28">
        <f>L50-H50</f>
        <v>92.513999999999982</v>
      </c>
      <c r="N50" s="5">
        <f>(C49+C50)/20</f>
        <v>3.75</v>
      </c>
      <c r="O50" s="62">
        <f>(H50+M50)/F50</f>
        <v>0.23343313733270804</v>
      </c>
    </row>
    <row r="51" spans="1:15" x14ac:dyDescent="0.15">
      <c r="A51" s="21" t="s">
        <v>103</v>
      </c>
      <c r="B51" s="21">
        <v>1318.2</v>
      </c>
      <c r="C51" s="21">
        <v>54</v>
      </c>
      <c r="D51" s="21">
        <v>54</v>
      </c>
      <c r="E51" s="21">
        <v>8.25</v>
      </c>
      <c r="F51" s="11">
        <f t="shared" si="5"/>
        <v>1318.2</v>
      </c>
      <c r="G51" s="9">
        <f>(F51-I51)-L51</f>
        <v>1000</v>
      </c>
      <c r="H51" s="9">
        <f t="shared" si="2"/>
        <v>197.73</v>
      </c>
      <c r="I51" s="22"/>
      <c r="J51" s="22"/>
      <c r="K51" s="22"/>
      <c r="L51" s="29">
        <v>318.2</v>
      </c>
      <c r="M51" s="28">
        <f>L51-H51</f>
        <v>120.47</v>
      </c>
      <c r="N51" s="5">
        <f>(C50+C51)/20</f>
        <v>5.85</v>
      </c>
      <c r="O51" s="62">
        <f>(H51+M51)/F51</f>
        <v>0.24138977393415262</v>
      </c>
    </row>
    <row r="52" spans="1:15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66"/>
    </row>
    <row r="53" spans="1:15" x14ac:dyDescent="0.15">
      <c r="A53" s="23" t="s">
        <v>63</v>
      </c>
      <c r="B53" s="24"/>
      <c r="C53" s="24"/>
      <c r="D53" s="24"/>
      <c r="E53" s="24"/>
      <c r="F53" s="24"/>
      <c r="G53" s="24"/>
      <c r="H53" s="24"/>
      <c r="I53" s="4"/>
      <c r="J53" s="4"/>
      <c r="K53" s="5"/>
      <c r="L53" s="5"/>
      <c r="M53" s="5"/>
      <c r="N53" s="5"/>
      <c r="O53" s="62"/>
    </row>
    <row r="54" spans="1:15" x14ac:dyDescent="0.15">
      <c r="A54" s="57" t="s">
        <v>104</v>
      </c>
      <c r="B54" s="4">
        <v>625.4</v>
      </c>
      <c r="C54" s="4">
        <v>29</v>
      </c>
      <c r="D54" s="4">
        <v>27</v>
      </c>
      <c r="E54" s="4">
        <v>3.92</v>
      </c>
      <c r="F54" s="5"/>
      <c r="G54" s="4" t="s">
        <v>20</v>
      </c>
      <c r="H54" s="4"/>
      <c r="I54" s="5"/>
      <c r="J54" s="5"/>
      <c r="K54" s="5"/>
      <c r="L54" s="5"/>
      <c r="M54" s="5"/>
      <c r="N54" s="5"/>
      <c r="O54" s="62"/>
    </row>
    <row r="55" spans="1:15" x14ac:dyDescent="0.15">
      <c r="A55" s="57" t="s">
        <v>105</v>
      </c>
      <c r="B55" s="4">
        <v>718.9</v>
      </c>
      <c r="C55" s="4">
        <v>36</v>
      </c>
      <c r="D55" s="4">
        <v>32</v>
      </c>
      <c r="E55" s="4">
        <v>4.53</v>
      </c>
      <c r="F55" s="8">
        <f>B55+B54</f>
        <v>1344.3</v>
      </c>
      <c r="G55" s="4">
        <f>(F55-I55)*0.85</f>
        <v>1142.655</v>
      </c>
      <c r="H55" s="4">
        <f>F55*0.15</f>
        <v>201.64499999999998</v>
      </c>
      <c r="I55" s="5"/>
      <c r="J55" s="5"/>
      <c r="K55" s="5"/>
      <c r="L55" s="5"/>
      <c r="M55" s="5"/>
      <c r="N55" s="5">
        <f>(C54+C55)/20</f>
        <v>3.25</v>
      </c>
      <c r="O55" s="62">
        <f>H55/F55</f>
        <v>0.15</v>
      </c>
    </row>
    <row r="56" spans="1:15" x14ac:dyDescent="0.15">
      <c r="A56" s="58" t="s">
        <v>66</v>
      </c>
      <c r="B56" s="58">
        <v>944.2</v>
      </c>
      <c r="C56" s="58">
        <v>48</v>
      </c>
      <c r="D56" s="58">
        <v>46</v>
      </c>
      <c r="E56" s="58">
        <v>5.97</v>
      </c>
      <c r="F56" s="21">
        <f>B56</f>
        <v>944.2</v>
      </c>
      <c r="G56" s="58">
        <f>(F56-I56)*0.825</f>
        <v>778.96500000000003</v>
      </c>
      <c r="H56" s="58">
        <f>F56*0.175</f>
        <v>165.23499999999999</v>
      </c>
      <c r="I56" s="25"/>
      <c r="J56" s="25"/>
      <c r="K56" s="25"/>
      <c r="L56" s="15"/>
      <c r="M56" s="25"/>
      <c r="N56" s="25">
        <f>(C56)/20</f>
        <v>2.4</v>
      </c>
      <c r="O56" s="67">
        <f>(H56+M56)/F56</f>
        <v>0.17499999999999999</v>
      </c>
    </row>
    <row r="57" spans="1:15" x14ac:dyDescent="0.15">
      <c r="A57" s="9" t="s">
        <v>67</v>
      </c>
      <c r="B57" s="9">
        <v>261</v>
      </c>
      <c r="C57" s="9">
        <v>20</v>
      </c>
      <c r="D57" s="9">
        <v>19</v>
      </c>
      <c r="E57" s="9">
        <v>1.8</v>
      </c>
      <c r="F57" s="10"/>
      <c r="G57" s="9" t="s">
        <v>20</v>
      </c>
      <c r="H57" s="9"/>
      <c r="I57" s="5"/>
      <c r="J57" s="5"/>
      <c r="K57" s="5"/>
      <c r="L57" s="28"/>
      <c r="M57" s="28"/>
      <c r="N57" s="5"/>
      <c r="O57" s="62"/>
    </row>
    <row r="58" spans="1:15" x14ac:dyDescent="0.15">
      <c r="A58" s="9" t="s">
        <v>68</v>
      </c>
      <c r="B58" s="9">
        <v>378</v>
      </c>
      <c r="C58" s="9">
        <v>32</v>
      </c>
      <c r="D58" s="9">
        <v>27</v>
      </c>
      <c r="E58" s="9">
        <v>2.58</v>
      </c>
      <c r="F58" s="11">
        <f>B58+B57</f>
        <v>639</v>
      </c>
      <c r="G58" s="9">
        <f>F58-L58-I58</f>
        <v>474.42500000000001</v>
      </c>
      <c r="H58" s="9">
        <f>F58*0.15</f>
        <v>95.85</v>
      </c>
      <c r="I58" s="5">
        <v>20.8</v>
      </c>
      <c r="J58" s="5"/>
      <c r="K58" s="5"/>
      <c r="L58" s="28">
        <f>F58*0.225</f>
        <v>143.77500000000001</v>
      </c>
      <c r="M58" s="28">
        <f>L58-H58</f>
        <v>47.925000000000011</v>
      </c>
      <c r="N58" s="5">
        <f>(C57+C58)/20</f>
        <v>2.6</v>
      </c>
      <c r="O58" s="62">
        <f>(H58+M58)/F58</f>
        <v>0.22500000000000001</v>
      </c>
    </row>
    <row r="59" spans="1:15" x14ac:dyDescent="0.15">
      <c r="A59" s="9" t="s">
        <v>69</v>
      </c>
      <c r="B59" s="9">
        <v>759</v>
      </c>
      <c r="C59" s="9">
        <v>51</v>
      </c>
      <c r="D59" s="9">
        <v>41</v>
      </c>
      <c r="E59" s="9">
        <v>4.8600000000000003</v>
      </c>
      <c r="F59" s="11">
        <f>B59</f>
        <v>759</v>
      </c>
      <c r="G59" s="9">
        <f>(F59-L59)</f>
        <v>607.20000000000005</v>
      </c>
      <c r="H59" s="9">
        <f>F59*0.15</f>
        <v>113.85</v>
      </c>
      <c r="I59" s="5"/>
      <c r="J59" s="5"/>
      <c r="K59" s="5"/>
      <c r="L59" s="28">
        <f>F59*0.2</f>
        <v>151.80000000000001</v>
      </c>
      <c r="M59" s="28">
        <f>L59-H59</f>
        <v>37.950000000000017</v>
      </c>
      <c r="N59" s="5">
        <f>(C59)/20</f>
        <v>2.5499999999999998</v>
      </c>
      <c r="O59" s="62">
        <f>(H59+M59)/F59</f>
        <v>0.2</v>
      </c>
    </row>
    <row r="60" spans="1:15" x14ac:dyDescent="0.15">
      <c r="A60" s="9" t="s">
        <v>70</v>
      </c>
      <c r="B60" s="9">
        <v>126</v>
      </c>
      <c r="C60" s="9">
        <v>6</v>
      </c>
      <c r="D60" s="9">
        <v>6</v>
      </c>
      <c r="E60" s="9">
        <v>0.79</v>
      </c>
      <c r="F60" s="11">
        <f>B60</f>
        <v>126</v>
      </c>
      <c r="G60" s="9">
        <f>(F60-I60)-L60</f>
        <v>96</v>
      </c>
      <c r="H60" s="9">
        <f>F60*0.15</f>
        <v>18.899999999999999</v>
      </c>
      <c r="I60" s="5"/>
      <c r="J60" s="5"/>
      <c r="K60" s="5"/>
      <c r="L60" s="28">
        <v>30</v>
      </c>
      <c r="M60" s="28">
        <f>L60-H60</f>
        <v>11.100000000000001</v>
      </c>
      <c r="N60" s="5">
        <f>(C60)/20</f>
        <v>0.3</v>
      </c>
      <c r="O60" s="62">
        <f>(H60+M60)/F60</f>
        <v>0.23809523809523808</v>
      </c>
    </row>
    <row r="61" spans="1:15" x14ac:dyDescent="0.15">
      <c r="A61" s="9" t="s">
        <v>106</v>
      </c>
      <c r="B61" s="59"/>
      <c r="C61" s="59"/>
      <c r="D61" s="59"/>
      <c r="E61" s="59"/>
      <c r="F61" s="11">
        <f>B61</f>
        <v>0</v>
      </c>
      <c r="G61" s="9">
        <f>(F61-I61)*0.85</f>
        <v>0</v>
      </c>
      <c r="H61" s="9">
        <f>F61*0.15</f>
        <v>0</v>
      </c>
      <c r="I61" s="5"/>
      <c r="J61" s="5"/>
      <c r="K61" s="5"/>
      <c r="L61" s="5"/>
      <c r="M61" s="5"/>
      <c r="N61" s="5">
        <f>(C61)/20</f>
        <v>0</v>
      </c>
      <c r="O61" s="62" t="e">
        <f>H61/F61</f>
        <v>#DIV/0!</v>
      </c>
    </row>
    <row r="62" spans="1:15" x14ac:dyDescent="0.15">
      <c r="A62" s="4" t="s">
        <v>102</v>
      </c>
      <c r="B62">
        <v>407</v>
      </c>
      <c r="C62">
        <v>36</v>
      </c>
      <c r="D62">
        <v>27</v>
      </c>
      <c r="E62">
        <v>2.78</v>
      </c>
      <c r="F62" s="8">
        <f>B62</f>
        <v>407</v>
      </c>
      <c r="G62" s="4">
        <f>(F62-I62)*0.85</f>
        <v>345.95</v>
      </c>
      <c r="H62" s="4">
        <f>F62*0.15</f>
        <v>61.05</v>
      </c>
      <c r="I62" s="5"/>
      <c r="J62" s="5"/>
      <c r="K62" s="5"/>
      <c r="L62" s="5"/>
      <c r="M62" s="5"/>
      <c r="N62" s="5">
        <f>(C62)/20</f>
        <v>1.8</v>
      </c>
      <c r="O62" s="62">
        <f>H62/F62</f>
        <v>0.15</v>
      </c>
    </row>
    <row r="64" spans="1:15" ht="25.5" customHeight="1" x14ac:dyDescent="0.15">
      <c r="A64" s="5"/>
      <c r="B64" s="26">
        <f>SUM(B2:B62)</f>
        <v>43438.34</v>
      </c>
      <c r="C64" s="26">
        <f>SUM(C2:C62)</f>
        <v>2040</v>
      </c>
      <c r="D64" s="26">
        <f>SUM(D2:D62)</f>
        <v>1778</v>
      </c>
      <c r="E64" s="5"/>
      <c r="F64" s="5"/>
      <c r="G64" s="26">
        <f>SUM(G6:G62)</f>
        <v>30483.120400000003</v>
      </c>
      <c r="H64" s="5"/>
      <c r="I64" s="5"/>
      <c r="J64" s="5"/>
      <c r="K64" s="5"/>
      <c r="L64" s="5"/>
      <c r="M64" s="5"/>
      <c r="N64" s="5"/>
      <c r="O64" s="5"/>
    </row>
    <row r="65" spans="1:15" x14ac:dyDescent="0.15">
      <c r="A65" s="5"/>
      <c r="B65" s="5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37" t="s">
        <v>73</v>
      </c>
      <c r="B69" s="4"/>
      <c r="C69" s="37" t="s">
        <v>74</v>
      </c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38" t="s">
        <v>75</v>
      </c>
      <c r="B70" s="4">
        <v>1680</v>
      </c>
      <c r="C70" s="38" t="s">
        <v>76</v>
      </c>
      <c r="D70" s="4">
        <f>SUM(C2:C62)</f>
        <v>2040</v>
      </c>
      <c r="E70" s="4"/>
      <c r="F70" s="38" t="s">
        <v>77</v>
      </c>
      <c r="G70" s="4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38" t="s">
        <v>78</v>
      </c>
      <c r="B71" s="3">
        <v>0</v>
      </c>
      <c r="C71" s="38" t="s">
        <v>79</v>
      </c>
      <c r="D71" s="4">
        <f>SUM(H4:H62)</f>
        <v>11564.173500000003</v>
      </c>
      <c r="E71" s="4"/>
      <c r="F71" s="5" t="s">
        <v>80</v>
      </c>
      <c r="G71" s="5">
        <v>94</v>
      </c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8" t="s">
        <v>81</v>
      </c>
      <c r="B72" s="4">
        <v>1575</v>
      </c>
      <c r="C72" s="5"/>
      <c r="D72" s="5"/>
      <c r="E72" s="4"/>
      <c r="F72" s="40" t="s">
        <v>85</v>
      </c>
      <c r="G72" s="40">
        <v>606.79999999999995</v>
      </c>
      <c r="H72" s="5">
        <f>G72-G71</f>
        <v>512.79999999999995</v>
      </c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83</v>
      </c>
      <c r="B73" s="4">
        <v>525</v>
      </c>
      <c r="C73" s="39" t="s">
        <v>84</v>
      </c>
      <c r="D73" s="39">
        <f>SUM(D2:D55)</f>
        <v>1612</v>
      </c>
      <c r="E73" s="4"/>
      <c r="F73" s="4"/>
      <c r="G73" s="4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86</v>
      </c>
      <c r="B74" s="3">
        <v>0</v>
      </c>
      <c r="C74" s="24" t="s">
        <v>87</v>
      </c>
      <c r="D74" s="24">
        <f>SUM(C56:C61)</f>
        <v>157</v>
      </c>
      <c r="E74" s="4"/>
      <c r="F74" s="40" t="s">
        <v>89</v>
      </c>
      <c r="G74" s="40">
        <f>SUM(M14:M60)</f>
        <v>1177.8331000000003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88</v>
      </c>
      <c r="B75" s="4"/>
      <c r="C75" s="24" t="s">
        <v>77</v>
      </c>
      <c r="D75" s="24">
        <f>D70-D73-D74</f>
        <v>271</v>
      </c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7" t="s">
        <v>90</v>
      </c>
      <c r="B76" s="5"/>
      <c r="C76" s="24" t="s">
        <v>91</v>
      </c>
      <c r="D76" s="24">
        <f>D73*0.5</f>
        <v>806</v>
      </c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4</v>
      </c>
      <c r="B77" s="4">
        <f>SUM(E2:E67)</f>
        <v>276.42</v>
      </c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92</v>
      </c>
      <c r="B78" s="4">
        <f>D76</f>
        <v>806</v>
      </c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93</v>
      </c>
      <c r="B79" s="4">
        <f>D73+D74</f>
        <v>1769</v>
      </c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</v>
      </c>
      <c r="B80" s="3">
        <f>SUM(I4:I67)</f>
        <v>278.98000000000008</v>
      </c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94</v>
      </c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5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" t="s">
        <v>95</v>
      </c>
      <c r="B83" s="41">
        <f>SUM(B70:B82)</f>
        <v>6910.4000000000005</v>
      </c>
      <c r="C83" s="41"/>
      <c r="D83" s="41">
        <f>SUM(D70:D71)</f>
        <v>13604.173500000003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" t="s">
        <v>96</v>
      </c>
      <c r="B84" s="41"/>
      <c r="C84" s="41"/>
      <c r="D84" s="41">
        <f>D83-B83</f>
        <v>6693.7735000000021</v>
      </c>
      <c r="E84" s="5"/>
      <c r="H84" s="5"/>
      <c r="I84" s="5"/>
      <c r="J84" s="5"/>
      <c r="K84" s="5"/>
      <c r="L84" s="5"/>
      <c r="M84" s="5"/>
      <c r="N84" s="5"/>
      <c r="O84" s="5"/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4"/>
  <sheetViews>
    <sheetView topLeftCell="A31" zoomScale="80" zoomScaleNormal="80" workbookViewId="0">
      <selection activeCell="G55" sqref="G55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3779.1</v>
      </c>
      <c r="C2" s="4">
        <v>259</v>
      </c>
      <c r="D2" s="4">
        <v>220</v>
      </c>
      <c r="E2" s="4">
        <v>24.08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4208.2</v>
      </c>
      <c r="C3" s="4">
        <v>194</v>
      </c>
      <c r="D3" s="4">
        <v>156</v>
      </c>
      <c r="E3" s="4">
        <v>26.53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4715.7</v>
      </c>
      <c r="C4" s="4">
        <v>207</v>
      </c>
      <c r="D4" s="4">
        <v>162</v>
      </c>
      <c r="E4" s="4">
        <v>29.64</v>
      </c>
      <c r="F4" s="6">
        <f>B3+B4+B2</f>
        <v>12703</v>
      </c>
      <c r="G4" s="7">
        <v>0</v>
      </c>
      <c r="H4" s="6">
        <f>F4-G4</f>
        <v>12703</v>
      </c>
      <c r="I4" s="27">
        <v>17</v>
      </c>
      <c r="J4" s="27"/>
      <c r="K4" s="5"/>
      <c r="L4" s="5"/>
      <c r="M4" s="5"/>
      <c r="N4" s="5">
        <f>(D3+D4)/20</f>
        <v>15.9</v>
      </c>
      <c r="O4" s="62">
        <f>H4/F4</f>
        <v>1</v>
      </c>
    </row>
    <row r="5" spans="1:15" x14ac:dyDescent="0.15">
      <c r="A5" s="4" t="s">
        <v>16</v>
      </c>
      <c r="B5" s="4">
        <v>688.5</v>
      </c>
      <c r="C5" s="4">
        <v>37</v>
      </c>
      <c r="D5" s="4">
        <v>36</v>
      </c>
      <c r="E5" s="4">
        <v>4.5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597.9</v>
      </c>
      <c r="C6" s="4">
        <v>32</v>
      </c>
      <c r="D6" s="4">
        <v>26</v>
      </c>
      <c r="E6" s="4">
        <v>3.9</v>
      </c>
      <c r="F6" s="8">
        <f>B6+B5</f>
        <v>1286.4000000000001</v>
      </c>
      <c r="G6" s="4">
        <f>(F6-I6)*0.85</f>
        <v>1093.44</v>
      </c>
      <c r="H6" s="4">
        <f>F6*0.15</f>
        <v>192.96</v>
      </c>
      <c r="I6" s="4"/>
      <c r="J6" s="4"/>
      <c r="K6" s="5"/>
      <c r="L6" s="5"/>
      <c r="M6" s="5"/>
      <c r="N6" s="5">
        <f>(C5+C6)/20</f>
        <v>3.45</v>
      </c>
      <c r="O6" s="62">
        <f>H6/F6</f>
        <v>0.15</v>
      </c>
    </row>
    <row r="7" spans="1:15" x14ac:dyDescent="0.15">
      <c r="A7" s="4" t="s">
        <v>19</v>
      </c>
      <c r="B7" s="4">
        <v>896</v>
      </c>
      <c r="C7" s="4">
        <v>25</v>
      </c>
      <c r="D7" s="4">
        <v>27</v>
      </c>
      <c r="E7" s="4">
        <v>5.52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876</v>
      </c>
      <c r="C8" s="4">
        <v>27</v>
      </c>
      <c r="D8" s="4">
        <v>27</v>
      </c>
      <c r="E8" s="4">
        <v>5.38</v>
      </c>
      <c r="F8" s="8">
        <f>B8+B7</f>
        <v>1772</v>
      </c>
      <c r="G8" s="4">
        <f>(F8-I8)*0.85</f>
        <v>1481.55</v>
      </c>
      <c r="H8" s="4">
        <f>F8*0.15</f>
        <v>265.8</v>
      </c>
      <c r="I8" s="5">
        <v>29</v>
      </c>
      <c r="J8" s="5"/>
      <c r="K8" s="5"/>
      <c r="L8" s="5"/>
      <c r="M8" s="5"/>
      <c r="N8" s="5">
        <f>(C7+C8)/20</f>
        <v>2.6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754</v>
      </c>
      <c r="C11" s="4">
        <v>40</v>
      </c>
      <c r="D11" s="4">
        <v>34</v>
      </c>
      <c r="E11" s="4">
        <v>4.92</v>
      </c>
      <c r="F11" s="8">
        <f>B11</f>
        <v>754</v>
      </c>
      <c r="G11" s="4">
        <f>(F11-I11)*0.85</f>
        <v>640.9</v>
      </c>
      <c r="H11" s="4">
        <f>F11*0.15</f>
        <v>113.1</v>
      </c>
      <c r="I11" s="5"/>
      <c r="J11" s="5"/>
      <c r="K11" s="5"/>
      <c r="L11" s="5"/>
      <c r="M11" s="5"/>
      <c r="N11" s="5">
        <f>C11/20</f>
        <v>2</v>
      </c>
      <c r="O11" s="62">
        <f>H11/F11</f>
        <v>0.15</v>
      </c>
    </row>
    <row r="12" spans="1:15" x14ac:dyDescent="0.15">
      <c r="A12" s="4" t="s">
        <v>24</v>
      </c>
      <c r="B12" s="4">
        <v>371.4</v>
      </c>
      <c r="C12" s="4">
        <v>20</v>
      </c>
      <c r="D12" s="4">
        <v>17</v>
      </c>
      <c r="E12" s="4">
        <v>2.33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496.8</v>
      </c>
      <c r="C13" s="4">
        <v>26</v>
      </c>
      <c r="D13" s="4">
        <v>21</v>
      </c>
      <c r="E13" s="4">
        <v>3.12</v>
      </c>
      <c r="F13" s="8">
        <f>B13+B12</f>
        <v>868.2</v>
      </c>
      <c r="G13" s="4">
        <f>(F13-I13)*0.85</f>
        <v>737.97</v>
      </c>
      <c r="H13" s="4">
        <f>F13*0.15</f>
        <v>130.22999999999999</v>
      </c>
      <c r="I13" s="5"/>
      <c r="J13" s="5"/>
      <c r="K13" s="5"/>
      <c r="L13" s="5"/>
      <c r="M13" s="5"/>
      <c r="N13" s="5">
        <f>(C12+C13)/20</f>
        <v>2.2999999999999998</v>
      </c>
      <c r="O13" s="62">
        <f>H13/F13</f>
        <v>0.14999999999999997</v>
      </c>
    </row>
    <row r="14" spans="1:15" x14ac:dyDescent="0.15">
      <c r="A14" s="4" t="s">
        <v>27</v>
      </c>
      <c r="B14" s="4">
        <v>580.79999999999995</v>
      </c>
      <c r="C14" s="4">
        <v>22</v>
      </c>
      <c r="D14" s="4">
        <v>19</v>
      </c>
      <c r="E14" s="4">
        <v>3.75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473</v>
      </c>
      <c r="C15" s="4">
        <v>18.5</v>
      </c>
      <c r="D15" s="4">
        <v>15</v>
      </c>
      <c r="E15" s="4">
        <v>3.01</v>
      </c>
      <c r="F15" s="8">
        <f>B15+B14</f>
        <v>1053.8</v>
      </c>
      <c r="G15" s="4">
        <f>(F15-I15)*0.85</f>
        <v>895.7299999999999</v>
      </c>
      <c r="H15" s="4">
        <f>F15*0.15</f>
        <v>158.07</v>
      </c>
      <c r="I15" s="4"/>
      <c r="J15" s="4"/>
      <c r="K15" s="5"/>
      <c r="L15" s="5"/>
      <c r="M15" s="5"/>
      <c r="N15" s="5">
        <f>(C14+C15)/20</f>
        <v>2.0249999999999999</v>
      </c>
      <c r="O15" s="62">
        <f>H15/F15</f>
        <v>0.15</v>
      </c>
    </row>
    <row r="16" spans="1:15" x14ac:dyDescent="0.15">
      <c r="A16" s="4" t="s">
        <v>29</v>
      </c>
      <c r="B16" s="4">
        <v>1439.6</v>
      </c>
      <c r="C16" s="4">
        <v>57</v>
      </c>
      <c r="D16" s="4">
        <v>38</v>
      </c>
      <c r="E16" s="4">
        <v>9.01</v>
      </c>
      <c r="F16" s="8">
        <f>B16</f>
        <v>1439.6</v>
      </c>
      <c r="G16" s="4">
        <f>(F16-I16)*0.85</f>
        <v>1164.5849999999998</v>
      </c>
      <c r="H16" s="4">
        <f>F16*0.15</f>
        <v>215.93999999999997</v>
      </c>
      <c r="I16" s="4">
        <v>69.5</v>
      </c>
      <c r="J16" s="4"/>
      <c r="K16" s="4"/>
      <c r="L16" s="5"/>
      <c r="M16" s="5"/>
      <c r="N16" s="5">
        <f>C16/20</f>
        <v>2.85</v>
      </c>
      <c r="O16" s="62">
        <f>H16/F16</f>
        <v>0.15</v>
      </c>
    </row>
    <row r="17" spans="1:15" x14ac:dyDescent="0.15">
      <c r="A17" s="4" t="s">
        <v>30</v>
      </c>
      <c r="B17" s="4">
        <v>2484.6999999999998</v>
      </c>
      <c r="C17" s="4">
        <v>71</v>
      </c>
      <c r="D17" s="4">
        <v>71</v>
      </c>
      <c r="E17" s="4">
        <v>15.47</v>
      </c>
      <c r="F17" s="8">
        <f>B17</f>
        <v>2484.6999999999998</v>
      </c>
      <c r="G17" s="4">
        <f>(F17-L17)*0.85</f>
        <v>2111.9949999999999</v>
      </c>
      <c r="H17" s="4">
        <f>F17*0.15</f>
        <v>372.70499999999998</v>
      </c>
      <c r="I17" s="5">
        <v>29.6</v>
      </c>
      <c r="J17" s="5"/>
      <c r="K17" s="4"/>
      <c r="L17" s="5"/>
      <c r="M17" s="5"/>
      <c r="N17" s="5">
        <f>C17/20</f>
        <v>3.55</v>
      </c>
      <c r="O17" s="62">
        <f>H17/F17</f>
        <v>0.15</v>
      </c>
    </row>
    <row r="18" spans="1:15" x14ac:dyDescent="0.15">
      <c r="A18" s="4" t="s">
        <v>31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/>
      <c r="C19" s="4"/>
      <c r="D19" s="4"/>
      <c r="E19" s="4"/>
      <c r="F19" s="8">
        <f>B19+B18</f>
        <v>0</v>
      </c>
      <c r="G19" s="4">
        <f>(F19-I19)*0.85</f>
        <v>0</v>
      </c>
      <c r="H19" s="4">
        <f>F19*0.15</f>
        <v>0</v>
      </c>
      <c r="I19" s="4"/>
      <c r="J19" s="4"/>
      <c r="K19" s="5"/>
      <c r="L19" s="5"/>
      <c r="M19" s="5"/>
      <c r="N19" s="5">
        <f>(C18+C19)/20</f>
        <v>0</v>
      </c>
      <c r="O19" s="62" t="e">
        <f>H19/F19</f>
        <v>#DIV/0!</v>
      </c>
    </row>
    <row r="20" spans="1:15" x14ac:dyDescent="0.15">
      <c r="A20" s="4" t="s">
        <v>33</v>
      </c>
      <c r="B20" s="4">
        <v>656.56</v>
      </c>
      <c r="C20" s="4">
        <v>24</v>
      </c>
      <c r="D20" s="4">
        <v>22</v>
      </c>
      <c r="E20" s="4">
        <v>4.08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819.2</v>
      </c>
      <c r="C21" s="4">
        <v>31</v>
      </c>
      <c r="D21" s="4">
        <v>29</v>
      </c>
      <c r="E21" s="4">
        <v>5.12</v>
      </c>
      <c r="F21" s="8">
        <f>B21+B20</f>
        <v>1475.76</v>
      </c>
      <c r="G21" s="4">
        <f t="shared" ref="G21:G26" si="0">(F21-I21)*0.85</f>
        <v>1254.396</v>
      </c>
      <c r="H21" s="4">
        <f t="shared" ref="H21:H26" si="1">F21*0.15</f>
        <v>221.364</v>
      </c>
      <c r="J21" s="4"/>
      <c r="K21" s="5"/>
      <c r="L21" s="5"/>
      <c r="M21" s="5"/>
      <c r="N21" s="5">
        <f>(C20+C21)/20</f>
        <v>2.75</v>
      </c>
      <c r="O21" s="62">
        <f>H21/F21</f>
        <v>0.15</v>
      </c>
    </row>
    <row r="22" spans="1:15" x14ac:dyDescent="0.15">
      <c r="A22" s="4" t="s">
        <v>35</v>
      </c>
      <c r="B22" s="4">
        <v>5564.52</v>
      </c>
      <c r="C22" s="4">
        <v>160</v>
      </c>
      <c r="D22" s="4">
        <v>143</v>
      </c>
      <c r="E22" s="4">
        <v>34.08</v>
      </c>
      <c r="F22" s="8">
        <f>B22</f>
        <v>5564.52</v>
      </c>
      <c r="G22" s="4">
        <f t="shared" si="0"/>
        <v>4729.8420000000006</v>
      </c>
      <c r="H22" s="4">
        <f t="shared" si="1"/>
        <v>834.678</v>
      </c>
      <c r="I22" s="4"/>
      <c r="J22" s="4"/>
      <c r="K22" s="4"/>
      <c r="L22" s="4"/>
      <c r="M22" s="4"/>
      <c r="N22" s="5">
        <f>C22/20</f>
        <v>8</v>
      </c>
      <c r="O22" s="62">
        <f>(H22+M22)/F22</f>
        <v>0.15</v>
      </c>
    </row>
    <row r="23" spans="1:15" x14ac:dyDescent="0.15">
      <c r="A23" s="4" t="s">
        <v>36</v>
      </c>
      <c r="B23">
        <v>45.7</v>
      </c>
      <c r="C23">
        <v>3</v>
      </c>
      <c r="D23">
        <v>3</v>
      </c>
      <c r="E23">
        <v>0.28999999999999998</v>
      </c>
      <c r="F23" s="8">
        <f>B23</f>
        <v>45.7</v>
      </c>
      <c r="G23" s="4">
        <f t="shared" si="0"/>
        <v>38.844999999999999</v>
      </c>
      <c r="H23" s="4">
        <f t="shared" si="1"/>
        <v>6.8550000000000004</v>
      </c>
      <c r="I23" s="4"/>
      <c r="J23" s="4"/>
      <c r="K23" s="5"/>
      <c r="L23" s="5"/>
      <c r="M23" s="5"/>
      <c r="N23" s="5">
        <f>(C23)/20</f>
        <v>0.15</v>
      </c>
      <c r="O23" s="62">
        <f>H23/F23</f>
        <v>0.15</v>
      </c>
    </row>
    <row r="24" spans="1:15" x14ac:dyDescent="0.15">
      <c r="A24" s="4" t="s">
        <v>37</v>
      </c>
      <c r="B24" s="5">
        <v>610.80999999999995</v>
      </c>
      <c r="C24" s="5">
        <v>38</v>
      </c>
      <c r="D24" s="5">
        <v>38</v>
      </c>
      <c r="E24" s="5">
        <v>3.88</v>
      </c>
      <c r="F24" s="5">
        <f>B24</f>
        <v>610.80999999999995</v>
      </c>
      <c r="G24" s="4">
        <f t="shared" si="0"/>
        <v>519.18849999999998</v>
      </c>
      <c r="H24" s="4">
        <f t="shared" si="1"/>
        <v>91.621499999999983</v>
      </c>
      <c r="I24" s="5"/>
      <c r="J24" s="5"/>
      <c r="K24" s="5"/>
      <c r="M24" s="5"/>
      <c r="N24" s="5">
        <f>(C24)/20</f>
        <v>1.9</v>
      </c>
      <c r="O24" s="62">
        <f>(H24+M24)/F24</f>
        <v>0.15</v>
      </c>
    </row>
    <row r="25" spans="1:15" x14ac:dyDescent="0.15">
      <c r="A25" s="4" t="s">
        <v>38</v>
      </c>
      <c r="B25">
        <v>821.6</v>
      </c>
      <c r="C25">
        <v>45</v>
      </c>
      <c r="D25">
        <v>42</v>
      </c>
      <c r="E25">
        <v>5.24</v>
      </c>
      <c r="F25" s="5">
        <f>B25</f>
        <v>821.6</v>
      </c>
      <c r="G25" s="4">
        <f t="shared" si="0"/>
        <v>680.08500000000004</v>
      </c>
      <c r="H25" s="4">
        <f t="shared" si="1"/>
        <v>123.24</v>
      </c>
      <c r="I25" s="5">
        <v>21.5</v>
      </c>
      <c r="J25" s="5"/>
      <c r="K25" s="5"/>
      <c r="L25" s="4"/>
      <c r="M25" s="5"/>
      <c r="N25" s="5">
        <f>(C25)/20</f>
        <v>2.25</v>
      </c>
      <c r="O25" s="62">
        <f>(H25+M25)/F25</f>
        <v>0.15</v>
      </c>
    </row>
    <row r="26" spans="1:15" x14ac:dyDescent="0.15">
      <c r="A26" s="4" t="s">
        <v>39</v>
      </c>
      <c r="B26" s="4">
        <v>3687.6</v>
      </c>
      <c r="C26" s="4">
        <v>176</v>
      </c>
      <c r="D26" s="4">
        <v>163</v>
      </c>
      <c r="E26" s="4">
        <v>25.16</v>
      </c>
      <c r="F26" s="5">
        <f>B26</f>
        <v>3687.6</v>
      </c>
      <c r="G26" s="4">
        <f t="shared" si="0"/>
        <v>3134.46</v>
      </c>
      <c r="H26" s="4">
        <f t="shared" si="1"/>
        <v>553.14</v>
      </c>
      <c r="I26" s="5"/>
      <c r="J26" s="5"/>
      <c r="K26" s="5"/>
      <c r="L26" s="4"/>
      <c r="M26" s="5"/>
      <c r="N26" s="5">
        <f>(C26)/20</f>
        <v>8.8000000000000007</v>
      </c>
      <c r="O26" s="62">
        <f>(H26+M26)/F26</f>
        <v>0.15</v>
      </c>
    </row>
    <row r="27" spans="1:15" x14ac:dyDescent="0.15">
      <c r="A27" s="9" t="s">
        <v>40</v>
      </c>
      <c r="B27" s="9">
        <v>758.84</v>
      </c>
      <c r="C27" s="9">
        <v>52</v>
      </c>
      <c r="D27" s="9">
        <v>39</v>
      </c>
      <c r="E27" s="9">
        <v>5.03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893.64</v>
      </c>
      <c r="C28" s="9">
        <v>69</v>
      </c>
      <c r="D28" s="9">
        <v>50</v>
      </c>
      <c r="E28" s="9">
        <v>5.97</v>
      </c>
      <c r="F28" s="11">
        <f>B28+B27</f>
        <v>1652.48</v>
      </c>
      <c r="G28" s="9">
        <f>(F28-I28)-L28</f>
        <v>1305.184</v>
      </c>
      <c r="H28" s="9">
        <f>F28*0.15</f>
        <v>247.87199999999999</v>
      </c>
      <c r="I28" s="5">
        <v>16.8</v>
      </c>
      <c r="J28" s="5"/>
      <c r="K28" s="5"/>
      <c r="L28" s="28">
        <f>F28*0.2</f>
        <v>330.49600000000004</v>
      </c>
      <c r="M28" s="28">
        <f>L28-H28</f>
        <v>82.624000000000052</v>
      </c>
      <c r="N28" s="5">
        <f>(C27+C28)/20</f>
        <v>6.05</v>
      </c>
      <c r="O28" s="62">
        <f>(H28+M28)/F28</f>
        <v>0.2</v>
      </c>
    </row>
    <row r="29" spans="1:15" x14ac:dyDescent="0.15">
      <c r="A29" s="9" t="s">
        <v>42</v>
      </c>
      <c r="B29" s="9">
        <v>260.3</v>
      </c>
      <c r="C29" s="9">
        <v>19</v>
      </c>
      <c r="D29" s="9">
        <v>12</v>
      </c>
      <c r="E29" s="9">
        <v>1.69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110</v>
      </c>
      <c r="C30" s="9">
        <v>7</v>
      </c>
      <c r="D30" s="9">
        <v>5</v>
      </c>
      <c r="E30" s="9">
        <v>0.71</v>
      </c>
      <c r="F30" s="11">
        <f>B30+B29</f>
        <v>370.3</v>
      </c>
      <c r="G30" s="9">
        <f>(F30-I30)-L30</f>
        <v>301.5</v>
      </c>
      <c r="H30" s="9">
        <f t="shared" ref="H30:H51" si="2">F30*0.15</f>
        <v>55.545000000000002</v>
      </c>
      <c r="I30" s="4"/>
      <c r="J30" s="4"/>
      <c r="K30" s="5"/>
      <c r="L30" s="28">
        <v>68.8</v>
      </c>
      <c r="M30" s="28">
        <f t="shared" ref="M30:M42" si="3">L30-H30</f>
        <v>13.254999999999995</v>
      </c>
      <c r="N30" s="5">
        <f>(C29+C30)/20</f>
        <v>1.3</v>
      </c>
      <c r="O30" s="62">
        <f t="shared" ref="O30:O42" si="4">(H30+M30)/F30</f>
        <v>0.18579530110721035</v>
      </c>
    </row>
    <row r="31" spans="1:15" x14ac:dyDescent="0.15">
      <c r="A31" s="9" t="s">
        <v>44</v>
      </c>
      <c r="B31" s="9">
        <v>1569.1</v>
      </c>
      <c r="C31" s="9">
        <v>124</v>
      </c>
      <c r="D31" s="9">
        <v>83</v>
      </c>
      <c r="E31" s="9">
        <v>10.14</v>
      </c>
      <c r="F31" s="10">
        <f t="shared" ref="F31:F51" si="5">B31</f>
        <v>1569.1</v>
      </c>
      <c r="G31" s="9">
        <f>(F31-I31)-L31</f>
        <v>1140.3</v>
      </c>
      <c r="H31" s="9">
        <f t="shared" si="2"/>
        <v>235.36499999999998</v>
      </c>
      <c r="I31" s="4">
        <v>10.8</v>
      </c>
      <c r="J31" s="4"/>
      <c r="K31" s="5"/>
      <c r="L31" s="28">
        <v>418</v>
      </c>
      <c r="M31" s="28">
        <f t="shared" si="3"/>
        <v>182.63500000000002</v>
      </c>
      <c r="N31" s="5">
        <f>C31/20</f>
        <v>6.2</v>
      </c>
      <c r="O31" s="62">
        <f t="shared" si="4"/>
        <v>0.26639474858198969</v>
      </c>
    </row>
    <row r="32" spans="1:15" x14ac:dyDescent="0.15">
      <c r="A32" s="9" t="s">
        <v>45</v>
      </c>
      <c r="B32" s="9">
        <v>1930.2</v>
      </c>
      <c r="C32" s="9">
        <v>69</v>
      </c>
      <c r="D32" s="9">
        <v>68</v>
      </c>
      <c r="E32" s="9">
        <v>11.89</v>
      </c>
      <c r="F32" s="11">
        <f t="shared" si="5"/>
        <v>1930.2</v>
      </c>
      <c r="G32" s="9">
        <f>(F32-I32)-L32</f>
        <v>1492</v>
      </c>
      <c r="H32" s="9">
        <f t="shared" si="2"/>
        <v>289.52999999999997</v>
      </c>
      <c r="I32" s="4"/>
      <c r="J32" s="4"/>
      <c r="K32" s="4"/>
      <c r="L32" s="28">
        <v>438.2</v>
      </c>
      <c r="M32" s="28">
        <f t="shared" si="3"/>
        <v>148.67000000000002</v>
      </c>
      <c r="N32" s="5">
        <f>D32/20</f>
        <v>3.4</v>
      </c>
      <c r="O32" s="62">
        <f t="shared" si="4"/>
        <v>0.2270231064138431</v>
      </c>
    </row>
    <row r="33" spans="1:15" x14ac:dyDescent="0.15">
      <c r="A33" s="9" t="s">
        <v>46</v>
      </c>
      <c r="B33" s="9">
        <v>1522.02</v>
      </c>
      <c r="C33" s="9">
        <v>112</v>
      </c>
      <c r="D33" s="9">
        <v>93</v>
      </c>
      <c r="E33" s="9">
        <v>9.83</v>
      </c>
      <c r="F33" s="11">
        <f t="shared" si="5"/>
        <v>1522.02</v>
      </c>
      <c r="G33" s="9">
        <f>(F33-I33)-L33</f>
        <v>1119.0700000000002</v>
      </c>
      <c r="H33" s="9">
        <f t="shared" si="2"/>
        <v>228.303</v>
      </c>
      <c r="I33" s="4">
        <v>16.8</v>
      </c>
      <c r="J33" s="4"/>
      <c r="K33" s="4"/>
      <c r="L33" s="29">
        <v>386.15</v>
      </c>
      <c r="M33" s="28">
        <f t="shared" si="3"/>
        <v>157.84699999999998</v>
      </c>
      <c r="N33" s="5">
        <f>(D33)/20</f>
        <v>4.6500000000000004</v>
      </c>
      <c r="O33" s="62">
        <f t="shared" si="4"/>
        <v>0.25370888687402265</v>
      </c>
    </row>
    <row r="34" spans="1:15" x14ac:dyDescent="0.15">
      <c r="A34" s="9" t="s">
        <v>47</v>
      </c>
      <c r="B34" s="9">
        <v>5188.76</v>
      </c>
      <c r="C34" s="9">
        <v>203</v>
      </c>
      <c r="D34" s="9">
        <v>184</v>
      </c>
      <c r="E34" s="9">
        <v>33.32</v>
      </c>
      <c r="F34" s="11">
        <f t="shared" si="5"/>
        <v>5188.76</v>
      </c>
      <c r="G34" s="9">
        <f>(F34-I34)-L34</f>
        <v>4221.8</v>
      </c>
      <c r="H34" s="9">
        <f t="shared" si="2"/>
        <v>778.31399999999996</v>
      </c>
      <c r="I34">
        <v>26.2</v>
      </c>
      <c r="J34" s="4"/>
      <c r="K34" s="4"/>
      <c r="L34" s="3">
        <v>940.76</v>
      </c>
      <c r="M34" s="28">
        <f t="shared" si="3"/>
        <v>162.44600000000003</v>
      </c>
      <c r="N34" s="5">
        <f>(D34)/20</f>
        <v>9.1999999999999993</v>
      </c>
      <c r="O34" s="62">
        <f t="shared" si="4"/>
        <v>0.18130728729021961</v>
      </c>
    </row>
    <row r="35" spans="1:15" x14ac:dyDescent="0.15">
      <c r="A35" s="9" t="s">
        <v>48</v>
      </c>
      <c r="B35" s="9"/>
      <c r="C35" s="9"/>
      <c r="D35" s="9"/>
      <c r="E35" s="9"/>
      <c r="F35" s="10">
        <f t="shared" si="5"/>
        <v>0</v>
      </c>
      <c r="G35" s="9">
        <f>F35-L35-I35</f>
        <v>0</v>
      </c>
      <c r="H35" s="9">
        <f t="shared" si="2"/>
        <v>0</v>
      </c>
      <c r="J35" s="4"/>
      <c r="K35" s="4"/>
      <c r="L35" s="28"/>
      <c r="M35" s="28">
        <f t="shared" si="3"/>
        <v>0</v>
      </c>
      <c r="N35" s="5">
        <f>C35/20</f>
        <v>0</v>
      </c>
      <c r="O35" s="62" t="e">
        <f t="shared" si="4"/>
        <v>#DIV/0!</v>
      </c>
    </row>
    <row r="36" spans="1:15" x14ac:dyDescent="0.15">
      <c r="A36" s="10" t="s">
        <v>49</v>
      </c>
      <c r="B36" s="10">
        <v>678.8</v>
      </c>
      <c r="C36" s="10">
        <v>41</v>
      </c>
      <c r="D36" s="10">
        <v>41</v>
      </c>
      <c r="E36" s="10">
        <v>4.26</v>
      </c>
      <c r="F36" s="10">
        <f t="shared" si="5"/>
        <v>678.8</v>
      </c>
      <c r="G36" s="9">
        <f>(F36-I36)-L36</f>
        <v>541.84999999999991</v>
      </c>
      <c r="H36" s="9">
        <f t="shared" si="2"/>
        <v>101.82</v>
      </c>
      <c r="I36" s="5"/>
      <c r="J36" s="5"/>
      <c r="K36" s="4"/>
      <c r="L36" s="29">
        <v>136.94999999999999</v>
      </c>
      <c r="M36" s="28">
        <f t="shared" si="3"/>
        <v>35.129999999999995</v>
      </c>
      <c r="N36" s="5">
        <f t="shared" ref="N36:N42" si="6">(C36)/20</f>
        <v>2.0499999999999998</v>
      </c>
      <c r="O36" s="62">
        <f t="shared" si="4"/>
        <v>0.20175309369475544</v>
      </c>
    </row>
    <row r="37" spans="1:15" x14ac:dyDescent="0.15">
      <c r="A37" s="10" t="s">
        <v>50</v>
      </c>
      <c r="B37" s="10">
        <v>1116.82</v>
      </c>
      <c r="C37" s="10">
        <v>74</v>
      </c>
      <c r="D37" s="10">
        <v>63</v>
      </c>
      <c r="E37" s="10">
        <v>6.95</v>
      </c>
      <c r="F37" s="10">
        <f t="shared" si="5"/>
        <v>1116.82</v>
      </c>
      <c r="G37" s="9">
        <f>(F37-I37)-L37</f>
        <v>855.94999999999993</v>
      </c>
      <c r="H37" s="9">
        <f t="shared" si="2"/>
        <v>167.523</v>
      </c>
      <c r="I37" s="5"/>
      <c r="J37" s="5"/>
      <c r="K37" s="4"/>
      <c r="L37" s="29">
        <v>260.87</v>
      </c>
      <c r="M37" s="28">
        <f t="shared" si="3"/>
        <v>93.347000000000008</v>
      </c>
      <c r="N37" s="5">
        <f t="shared" si="6"/>
        <v>3.7</v>
      </c>
      <c r="O37" s="62">
        <f t="shared" si="4"/>
        <v>0.23358285130996939</v>
      </c>
    </row>
    <row r="38" spans="1:15" x14ac:dyDescent="0.15">
      <c r="A38" s="9" t="s">
        <v>51</v>
      </c>
      <c r="B38" s="10">
        <v>1361.5</v>
      </c>
      <c r="C38" s="10">
        <v>72</v>
      </c>
      <c r="D38" s="10">
        <v>66</v>
      </c>
      <c r="E38" s="10">
        <v>8.7200000000000006</v>
      </c>
      <c r="F38" s="10">
        <f t="shared" si="5"/>
        <v>1361.5</v>
      </c>
      <c r="G38" s="9">
        <f>(F38*0.8)-I38</f>
        <v>1084.2</v>
      </c>
      <c r="H38" s="9">
        <f t="shared" si="2"/>
        <v>204.22499999999999</v>
      </c>
      <c r="I38" s="5">
        <v>5</v>
      </c>
      <c r="J38" s="5"/>
      <c r="K38" s="4"/>
      <c r="L38" s="28">
        <f>F38*0.2</f>
        <v>272.3</v>
      </c>
      <c r="M38" s="28">
        <f t="shared" si="3"/>
        <v>68.075000000000017</v>
      </c>
      <c r="N38" s="5">
        <f t="shared" si="6"/>
        <v>3.6</v>
      </c>
      <c r="O38" s="62">
        <f t="shared" si="4"/>
        <v>0.2</v>
      </c>
    </row>
    <row r="39" spans="1:15" x14ac:dyDescent="0.15">
      <c r="A39" s="9" t="s">
        <v>52</v>
      </c>
      <c r="B39" s="10"/>
      <c r="C39" s="10"/>
      <c r="D39" s="10"/>
      <c r="E39" s="10"/>
      <c r="F39" s="10">
        <f t="shared" si="5"/>
        <v>0</v>
      </c>
      <c r="G39" s="9">
        <f>(F39-I39)-L39</f>
        <v>0</v>
      </c>
      <c r="H39" s="9">
        <f t="shared" si="2"/>
        <v>0</v>
      </c>
      <c r="I39" s="5"/>
      <c r="J39" s="5"/>
      <c r="K39" s="4"/>
      <c r="L39" s="29"/>
      <c r="M39" s="28">
        <f t="shared" si="3"/>
        <v>0</v>
      </c>
      <c r="N39" s="5">
        <f t="shared" si="6"/>
        <v>0</v>
      </c>
      <c r="O39" s="62" t="e">
        <f t="shared" si="4"/>
        <v>#DIV/0!</v>
      </c>
    </row>
    <row r="40" spans="1:15" x14ac:dyDescent="0.15">
      <c r="A40" s="9" t="s">
        <v>53</v>
      </c>
      <c r="B40" s="9">
        <v>509.58</v>
      </c>
      <c r="C40" s="9">
        <v>21</v>
      </c>
      <c r="D40" s="9">
        <v>20</v>
      </c>
      <c r="E40" s="9">
        <v>3.18</v>
      </c>
      <c r="F40" s="10">
        <f t="shared" si="5"/>
        <v>509.58</v>
      </c>
      <c r="G40" s="9">
        <f>(F40-I40)-L40</f>
        <v>388.16282000000001</v>
      </c>
      <c r="H40" s="9">
        <f t="shared" si="2"/>
        <v>76.436999999999998</v>
      </c>
      <c r="I40" s="5">
        <v>8.8000000000000007</v>
      </c>
      <c r="J40" s="5"/>
      <c r="K40" s="5"/>
      <c r="L40" s="29">
        <f>F40*0.221</f>
        <v>112.61717999999999</v>
      </c>
      <c r="M40" s="28">
        <f t="shared" si="3"/>
        <v>36.180179999999993</v>
      </c>
      <c r="N40" s="5">
        <f t="shared" si="6"/>
        <v>1.05</v>
      </c>
      <c r="O40" s="62">
        <f t="shared" si="4"/>
        <v>0.221</v>
      </c>
    </row>
    <row r="41" spans="1:15" x14ac:dyDescent="0.15">
      <c r="A41" s="9" t="s">
        <v>54</v>
      </c>
      <c r="B41" s="9">
        <v>649.9</v>
      </c>
      <c r="C41" s="9">
        <v>37</v>
      </c>
      <c r="D41" s="9">
        <v>35</v>
      </c>
      <c r="E41" s="9">
        <v>4.16</v>
      </c>
      <c r="F41" s="10">
        <f t="shared" si="5"/>
        <v>649.9</v>
      </c>
      <c r="G41" s="9">
        <f>(F41-I41)-L41</f>
        <v>510.5</v>
      </c>
      <c r="H41" s="9">
        <f t="shared" si="2"/>
        <v>97.484999999999999</v>
      </c>
      <c r="J41" s="4"/>
      <c r="K41" s="4"/>
      <c r="L41" s="29">
        <v>139.4</v>
      </c>
      <c r="M41" s="28">
        <f t="shared" si="3"/>
        <v>41.915000000000006</v>
      </c>
      <c r="N41" s="5">
        <f t="shared" si="6"/>
        <v>1.85</v>
      </c>
      <c r="O41" s="62">
        <f t="shared" si="4"/>
        <v>0.21449453762117252</v>
      </c>
    </row>
    <row r="42" spans="1:15" x14ac:dyDescent="0.15">
      <c r="A42" s="9" t="s">
        <v>55</v>
      </c>
      <c r="B42" s="9">
        <v>354.7</v>
      </c>
      <c r="C42" s="9">
        <v>20</v>
      </c>
      <c r="D42" s="9">
        <v>20</v>
      </c>
      <c r="E42" s="9">
        <v>2.1800000000000002</v>
      </c>
      <c r="F42" s="10">
        <f t="shared" si="5"/>
        <v>354.7</v>
      </c>
      <c r="G42" s="9">
        <f>(F42-I42)-L42</f>
        <v>267</v>
      </c>
      <c r="H42" s="9">
        <f t="shared" si="2"/>
        <v>53.204999999999998</v>
      </c>
      <c r="I42" s="4"/>
      <c r="J42" s="4"/>
      <c r="K42" s="4"/>
      <c r="L42" s="29">
        <v>87.7</v>
      </c>
      <c r="M42" s="28">
        <f t="shared" si="3"/>
        <v>34.495000000000005</v>
      </c>
      <c r="N42" s="5">
        <f t="shared" si="6"/>
        <v>1</v>
      </c>
      <c r="O42" s="62">
        <f t="shared" si="4"/>
        <v>0.24725119819565833</v>
      </c>
    </row>
    <row r="43" spans="1:15" x14ac:dyDescent="0.15">
      <c r="A43" s="12" t="s">
        <v>58</v>
      </c>
      <c r="B43" s="13">
        <v>545.04999999999995</v>
      </c>
      <c r="C43" s="12">
        <v>38</v>
      </c>
      <c r="D43" s="14">
        <v>34</v>
      </c>
      <c r="E43" s="15">
        <v>3.63</v>
      </c>
      <c r="F43" s="16">
        <f t="shared" si="5"/>
        <v>545.04999999999995</v>
      </c>
      <c r="G43" s="13">
        <f>(F43-I43)*0.85</f>
        <v>440.38499999999993</v>
      </c>
      <c r="H43" s="12">
        <f t="shared" si="2"/>
        <v>81.757499999999993</v>
      </c>
      <c r="I43" s="16">
        <v>26.95</v>
      </c>
      <c r="J43" s="13"/>
      <c r="K43" s="30"/>
      <c r="L43" s="31"/>
      <c r="M43" s="31"/>
      <c r="N43" s="31">
        <f>C43/20</f>
        <v>1.9</v>
      </c>
      <c r="O43" s="65">
        <f>H43/F43</f>
        <v>0.15</v>
      </c>
    </row>
    <row r="44" spans="1:15" x14ac:dyDescent="0.15">
      <c r="A44" s="17" t="s">
        <v>59</v>
      </c>
      <c r="B44" s="18">
        <v>1827.68</v>
      </c>
      <c r="C44" s="18">
        <v>89</v>
      </c>
      <c r="D44" s="18">
        <v>88</v>
      </c>
      <c r="E44" s="18">
        <v>12.07</v>
      </c>
      <c r="F44" s="19">
        <f t="shared" si="5"/>
        <v>1827.68</v>
      </c>
      <c r="G44" s="18">
        <f>(F44-I44)-L44</f>
        <v>1365.01</v>
      </c>
      <c r="H44" s="18">
        <f t="shared" si="2"/>
        <v>274.15199999999999</v>
      </c>
      <c r="I44" s="32">
        <v>24.98</v>
      </c>
      <c r="J44" s="32"/>
      <c r="K44" s="32"/>
      <c r="L44" s="33">
        <v>437.69</v>
      </c>
      <c r="M44" s="34">
        <f>L44-H44</f>
        <v>163.53800000000001</v>
      </c>
      <c r="N44" s="35">
        <f>(C44)/20</f>
        <v>4.45</v>
      </c>
      <c r="O44" s="62">
        <f>(H44+M44)/F44</f>
        <v>0.23947846450144444</v>
      </c>
    </row>
    <row r="45" spans="1:15" x14ac:dyDescent="0.15">
      <c r="A45" s="9" t="s">
        <v>60</v>
      </c>
      <c r="B45" s="9">
        <v>717.6</v>
      </c>
      <c r="C45" s="9">
        <v>42</v>
      </c>
      <c r="D45" s="9">
        <v>41</v>
      </c>
      <c r="E45" s="9">
        <v>4.54</v>
      </c>
      <c r="F45" s="10">
        <f t="shared" si="5"/>
        <v>717.6</v>
      </c>
      <c r="G45" s="18">
        <f>(F45-I45)-L45</f>
        <v>543.70000000000005</v>
      </c>
      <c r="H45" s="18">
        <f t="shared" si="2"/>
        <v>107.64</v>
      </c>
      <c r="I45" s="32"/>
      <c r="J45" s="32"/>
      <c r="K45" s="32"/>
      <c r="L45" s="33">
        <v>173.9</v>
      </c>
      <c r="M45" s="34">
        <f>L45-H45</f>
        <v>66.260000000000005</v>
      </c>
      <c r="N45" s="35">
        <f>(C45)/20</f>
        <v>2.1</v>
      </c>
      <c r="O45" s="62">
        <f>(H45+M45)/F45</f>
        <v>0.2423355629877369</v>
      </c>
    </row>
    <row r="46" spans="1:15" x14ac:dyDescent="0.15">
      <c r="A46" s="9" t="s">
        <v>61</v>
      </c>
      <c r="B46" s="9">
        <v>1992.96</v>
      </c>
      <c r="C46" s="9">
        <v>94</v>
      </c>
      <c r="D46" s="9">
        <v>91</v>
      </c>
      <c r="E46" s="9">
        <v>12.49</v>
      </c>
      <c r="F46" s="10">
        <f t="shared" si="5"/>
        <v>1992.96</v>
      </c>
      <c r="G46" s="9">
        <f>(F46-I46)-L46</f>
        <v>1486.4</v>
      </c>
      <c r="H46" s="9">
        <f t="shared" si="2"/>
        <v>298.94400000000002</v>
      </c>
      <c r="I46" s="4">
        <v>40.6</v>
      </c>
      <c r="J46" s="4"/>
      <c r="K46" s="4"/>
      <c r="L46" s="29">
        <v>465.96</v>
      </c>
      <c r="M46" s="28">
        <f>L46-H46</f>
        <v>167.01599999999996</v>
      </c>
      <c r="N46" s="36">
        <f>(C46)/20</f>
        <v>4.7</v>
      </c>
      <c r="O46" s="62">
        <f>(H46+M46)/F46</f>
        <v>0.23380298651252407</v>
      </c>
    </row>
    <row r="47" spans="1:15" x14ac:dyDescent="0.15">
      <c r="A47" s="9" t="s">
        <v>62</v>
      </c>
      <c r="B47" s="9">
        <v>532</v>
      </c>
      <c r="C47" s="9">
        <v>25</v>
      </c>
      <c r="D47" s="9">
        <v>25</v>
      </c>
      <c r="E47" s="9">
        <v>3.33</v>
      </c>
      <c r="F47" s="10">
        <f t="shared" si="5"/>
        <v>532</v>
      </c>
      <c r="G47" s="9">
        <f>(F47-I47)-L47</f>
        <v>432</v>
      </c>
      <c r="H47" s="9">
        <f t="shared" si="2"/>
        <v>79.8</v>
      </c>
      <c r="J47" s="4"/>
      <c r="K47" s="4"/>
      <c r="L47" s="29">
        <v>100</v>
      </c>
      <c r="M47" s="28">
        <f>L47-H47</f>
        <v>20.200000000000003</v>
      </c>
      <c r="N47" s="36">
        <f>(C47)/20</f>
        <v>1.25</v>
      </c>
      <c r="O47" s="62">
        <f>(H47+M47)/F47</f>
        <v>0.18796992481203006</v>
      </c>
    </row>
    <row r="48" spans="1:15" x14ac:dyDescent="0.2">
      <c r="A48" s="20" t="s">
        <v>98</v>
      </c>
      <c r="B48" s="9">
        <v>1983.5</v>
      </c>
      <c r="C48" s="9">
        <v>90</v>
      </c>
      <c r="D48" s="9">
        <v>58</v>
      </c>
      <c r="E48" s="9">
        <v>12.35</v>
      </c>
      <c r="F48" s="11">
        <f t="shared" si="5"/>
        <v>1983.5</v>
      </c>
      <c r="G48" s="9">
        <f>(F48-I48)*0.85</f>
        <v>1685.9749999999999</v>
      </c>
      <c r="H48" s="9">
        <f t="shared" si="2"/>
        <v>297.52499999999998</v>
      </c>
      <c r="I48" s="4"/>
      <c r="J48" s="4"/>
      <c r="K48" s="5"/>
      <c r="L48" s="5"/>
      <c r="M48" s="5"/>
      <c r="N48" s="5">
        <f>(C48)/20</f>
        <v>4.5</v>
      </c>
      <c r="O48" s="62">
        <f>H48/F48</f>
        <v>0.15</v>
      </c>
    </row>
    <row r="49" spans="1:15" x14ac:dyDescent="0.2">
      <c r="A49" s="20" t="s">
        <v>99</v>
      </c>
      <c r="B49" s="9">
        <v>684.7</v>
      </c>
      <c r="C49" s="9">
        <v>27</v>
      </c>
      <c r="D49" s="9">
        <v>24</v>
      </c>
      <c r="E49" s="9">
        <v>4.3</v>
      </c>
      <c r="F49" s="11">
        <f t="shared" si="5"/>
        <v>684.7</v>
      </c>
      <c r="G49" s="9">
        <f>(F49-I49)*0.85</f>
        <v>581.995</v>
      </c>
      <c r="H49" s="9">
        <f t="shared" si="2"/>
        <v>102.705</v>
      </c>
      <c r="I49" s="4"/>
      <c r="J49" s="4"/>
      <c r="K49" s="5"/>
      <c r="L49" s="5"/>
      <c r="M49" s="5"/>
      <c r="N49" s="5">
        <f>(C48+C49)/20</f>
        <v>5.85</v>
      </c>
      <c r="O49" s="62">
        <f>H49/F49</f>
        <v>0.15</v>
      </c>
    </row>
    <row r="50" spans="1:15" x14ac:dyDescent="0.2">
      <c r="A50" s="20" t="s">
        <v>100</v>
      </c>
      <c r="B50" s="9">
        <v>1179</v>
      </c>
      <c r="C50" s="9">
        <v>66</v>
      </c>
      <c r="D50" s="9">
        <v>64</v>
      </c>
      <c r="E50" s="9">
        <v>7.42</v>
      </c>
      <c r="F50" s="11">
        <f t="shared" si="5"/>
        <v>1179</v>
      </c>
      <c r="G50" s="9">
        <f>(F50-I50)-L50</f>
        <v>887</v>
      </c>
      <c r="H50" s="9">
        <f t="shared" si="2"/>
        <v>176.85</v>
      </c>
      <c r="I50" s="4"/>
      <c r="J50" s="4"/>
      <c r="K50" s="5"/>
      <c r="L50" s="29">
        <v>292</v>
      </c>
      <c r="M50" s="28">
        <f>L50-H50</f>
        <v>115.15</v>
      </c>
      <c r="N50" s="5">
        <f>(C49+C50)/20</f>
        <v>4.6500000000000004</v>
      </c>
      <c r="O50" s="62">
        <f>(H50+M50)/F50</f>
        <v>0.24766751484308736</v>
      </c>
    </row>
    <row r="51" spans="1:15" x14ac:dyDescent="0.15">
      <c r="A51" s="21" t="s">
        <v>103</v>
      </c>
      <c r="B51" s="21">
        <v>1441.2</v>
      </c>
      <c r="C51" s="21">
        <v>59</v>
      </c>
      <c r="D51" s="21">
        <v>57</v>
      </c>
      <c r="E51" s="21">
        <v>9</v>
      </c>
      <c r="F51" s="11">
        <f t="shared" si="5"/>
        <v>1441.2</v>
      </c>
      <c r="G51" s="9">
        <f>(F51-I51)-L51</f>
        <v>1096</v>
      </c>
      <c r="H51" s="9">
        <f t="shared" si="2"/>
        <v>216.18</v>
      </c>
      <c r="I51" s="22"/>
      <c r="J51" s="22"/>
      <c r="K51" s="22"/>
      <c r="L51" s="29">
        <v>345.2</v>
      </c>
      <c r="M51" s="28">
        <f>L51-H51</f>
        <v>129.01999999999998</v>
      </c>
      <c r="N51" s="5">
        <f>(C50+C51)/20</f>
        <v>6.25</v>
      </c>
      <c r="O51" s="62">
        <f>(H51+M51)/F51</f>
        <v>0.23952262003885649</v>
      </c>
    </row>
    <row r="52" spans="1:15" x14ac:dyDescent="0.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66"/>
    </row>
    <row r="53" spans="1:15" x14ac:dyDescent="0.15">
      <c r="A53" s="23" t="s">
        <v>63</v>
      </c>
      <c r="B53" s="24"/>
      <c r="C53" s="24"/>
      <c r="D53" s="24"/>
      <c r="E53" s="24"/>
      <c r="F53" s="24"/>
      <c r="G53" s="24"/>
      <c r="H53" s="24"/>
      <c r="I53" s="4"/>
      <c r="J53" s="4"/>
      <c r="K53" s="5"/>
      <c r="L53" s="5"/>
      <c r="M53" s="5"/>
      <c r="N53" s="5"/>
      <c r="O53" s="62"/>
    </row>
    <row r="54" spans="1:15" x14ac:dyDescent="0.15">
      <c r="A54" s="57" t="s">
        <v>104</v>
      </c>
      <c r="B54" s="4">
        <v>982.2</v>
      </c>
      <c r="C54" s="4">
        <v>45</v>
      </c>
      <c r="D54" s="4">
        <v>40</v>
      </c>
      <c r="E54" s="4">
        <v>6.13</v>
      </c>
      <c r="F54" s="5"/>
      <c r="G54" s="4" t="s">
        <v>20</v>
      </c>
      <c r="H54" s="4"/>
      <c r="I54" s="5"/>
      <c r="J54" s="5"/>
      <c r="K54" s="5"/>
      <c r="L54" s="5"/>
      <c r="M54" s="5"/>
      <c r="N54" s="5"/>
      <c r="O54" s="62"/>
    </row>
    <row r="55" spans="1:15" x14ac:dyDescent="0.15">
      <c r="A55" s="57" t="s">
        <v>105</v>
      </c>
      <c r="B55" s="4">
        <v>1159.4000000000001</v>
      </c>
      <c r="C55" s="4">
        <v>59</v>
      </c>
      <c r="D55" s="4">
        <v>49</v>
      </c>
      <c r="E55" s="4">
        <v>7.32</v>
      </c>
      <c r="F55" s="8">
        <f>B55+B54</f>
        <v>2141.6000000000004</v>
      </c>
      <c r="G55" s="4">
        <f>(F55-I55)*0.85</f>
        <v>1820.3600000000004</v>
      </c>
      <c r="H55" s="4">
        <f>F55*0.15</f>
        <v>321.24000000000007</v>
      </c>
      <c r="I55" s="5"/>
      <c r="J55" s="5"/>
      <c r="K55" s="5"/>
      <c r="L55" s="5"/>
      <c r="M55" s="5"/>
      <c r="N55" s="5">
        <f>(C54+C55)/20</f>
        <v>5.2</v>
      </c>
      <c r="O55" s="62">
        <f>H55/F55</f>
        <v>0.15</v>
      </c>
    </row>
    <row r="56" spans="1:15" x14ac:dyDescent="0.15">
      <c r="A56" s="58" t="s">
        <v>66</v>
      </c>
      <c r="B56" s="58">
        <v>1877.4</v>
      </c>
      <c r="C56" s="58">
        <v>99</v>
      </c>
      <c r="D56" s="58">
        <v>93</v>
      </c>
      <c r="E56" s="58">
        <v>11.77</v>
      </c>
      <c r="F56" s="21">
        <f>B56</f>
        <v>1877.4</v>
      </c>
      <c r="G56" s="58">
        <f>(F56-I56)*0.825</f>
        <v>1534.17</v>
      </c>
      <c r="H56" s="58">
        <f>F56*0.175</f>
        <v>328.54500000000002</v>
      </c>
      <c r="I56" s="25">
        <v>17.8</v>
      </c>
      <c r="J56" s="25"/>
      <c r="K56" s="25"/>
      <c r="L56" s="15"/>
      <c r="M56" s="25"/>
      <c r="N56" s="25">
        <f>(C56)/20</f>
        <v>4.95</v>
      </c>
      <c r="O56" s="67">
        <f>(H56+M56)/F56</f>
        <v>0.17499999999999999</v>
      </c>
    </row>
    <row r="57" spans="1:15" x14ac:dyDescent="0.15">
      <c r="A57" s="9" t="s">
        <v>67</v>
      </c>
      <c r="B57" s="9">
        <v>291</v>
      </c>
      <c r="C57" s="9">
        <v>21</v>
      </c>
      <c r="D57" s="9">
        <v>21</v>
      </c>
      <c r="E57" s="9">
        <v>1.96</v>
      </c>
      <c r="F57" s="10"/>
      <c r="G57" s="9" t="s">
        <v>20</v>
      </c>
      <c r="H57" s="9"/>
      <c r="I57" s="5"/>
      <c r="J57" s="5"/>
      <c r="K57" s="5"/>
      <c r="L57" s="28"/>
      <c r="M57" s="28"/>
      <c r="N57" s="5"/>
      <c r="O57" s="62"/>
    </row>
    <row r="58" spans="1:15" x14ac:dyDescent="0.15">
      <c r="A58" s="9" t="s">
        <v>68</v>
      </c>
      <c r="B58" s="9">
        <v>288</v>
      </c>
      <c r="C58" s="9">
        <v>23</v>
      </c>
      <c r="D58" s="9">
        <v>21</v>
      </c>
      <c r="E58" s="9">
        <v>1.98</v>
      </c>
      <c r="F58" s="11">
        <f>B58+B57</f>
        <v>579</v>
      </c>
      <c r="G58" s="9">
        <f>F58-L58-I58</f>
        <v>448.72500000000002</v>
      </c>
      <c r="H58" s="9">
        <f>F58*0.15</f>
        <v>86.85</v>
      </c>
      <c r="I58" s="5"/>
      <c r="J58" s="5"/>
      <c r="K58" s="5"/>
      <c r="L58" s="28">
        <f>F58*0.225</f>
        <v>130.27500000000001</v>
      </c>
      <c r="M58" s="28">
        <f>L58-H58</f>
        <v>43.425000000000011</v>
      </c>
      <c r="N58" s="5">
        <f>(C57+C58)/20</f>
        <v>2.2000000000000002</v>
      </c>
      <c r="O58" s="62">
        <f>(H58+M58)/F58</f>
        <v>0.22500000000000001</v>
      </c>
    </row>
    <row r="59" spans="1:15" x14ac:dyDescent="0.15">
      <c r="A59" s="9" t="s">
        <v>69</v>
      </c>
      <c r="B59" s="9">
        <v>1338</v>
      </c>
      <c r="C59" s="9">
        <v>90</v>
      </c>
      <c r="D59" s="9">
        <v>81</v>
      </c>
      <c r="E59" s="9">
        <v>8.48</v>
      </c>
      <c r="F59" s="11">
        <f>B59</f>
        <v>1338</v>
      </c>
      <c r="G59" s="9">
        <f>(F59-L59)</f>
        <v>1070.4000000000001</v>
      </c>
      <c r="H59" s="9">
        <f>F59*0.15</f>
        <v>200.7</v>
      </c>
      <c r="I59" s="5">
        <v>14</v>
      </c>
      <c r="J59" s="5"/>
      <c r="K59" s="5"/>
      <c r="L59" s="28">
        <f>F59*0.2</f>
        <v>267.60000000000002</v>
      </c>
      <c r="M59" s="28">
        <f>L59-H59</f>
        <v>66.900000000000034</v>
      </c>
      <c r="N59" s="5">
        <f>(C59)/20</f>
        <v>4.5</v>
      </c>
      <c r="O59" s="62">
        <f>(H59+M59)/F59</f>
        <v>0.2</v>
      </c>
    </row>
    <row r="60" spans="1:15" x14ac:dyDescent="0.15">
      <c r="A60" s="9" t="s">
        <v>70</v>
      </c>
      <c r="B60" s="9">
        <v>158</v>
      </c>
      <c r="C60" s="9">
        <v>7</v>
      </c>
      <c r="D60" s="9">
        <v>7</v>
      </c>
      <c r="E60" s="9">
        <v>0.98</v>
      </c>
      <c r="F60" s="11">
        <f>B60</f>
        <v>158</v>
      </c>
      <c r="G60" s="9">
        <f>(F60-I60)-L60</f>
        <v>127.3</v>
      </c>
      <c r="H60" s="9">
        <f>F60*0.15</f>
        <v>23.7</v>
      </c>
      <c r="I60" s="5"/>
      <c r="J60" s="5"/>
      <c r="K60" s="5"/>
      <c r="L60" s="28">
        <v>30.7</v>
      </c>
      <c r="M60" s="28">
        <f>L60-H60</f>
        <v>7</v>
      </c>
      <c r="N60" s="5">
        <f>(C60)/20</f>
        <v>0.35</v>
      </c>
      <c r="O60" s="62">
        <f>(H60+M60)/F60</f>
        <v>0.19430379746835444</v>
      </c>
    </row>
    <row r="61" spans="1:15" x14ac:dyDescent="0.15">
      <c r="A61" s="9" t="s">
        <v>106</v>
      </c>
      <c r="B61" s="59">
        <v>102</v>
      </c>
      <c r="C61" s="59">
        <v>6</v>
      </c>
      <c r="D61" s="59">
        <v>6</v>
      </c>
      <c r="E61" s="59">
        <v>0.65</v>
      </c>
      <c r="F61" s="11">
        <f>B61</f>
        <v>102</v>
      </c>
      <c r="G61" s="9">
        <f>(F61-I61)*0.85</f>
        <v>86.7</v>
      </c>
      <c r="H61" s="9">
        <f>F61*0.15</f>
        <v>15.299999999999999</v>
      </c>
      <c r="I61" s="5"/>
      <c r="J61" s="5"/>
      <c r="K61" s="5"/>
      <c r="L61" s="5"/>
      <c r="M61" s="5"/>
      <c r="N61" s="5">
        <f>(C61)/20</f>
        <v>0.3</v>
      </c>
      <c r="O61" s="62">
        <f>H61/F61</f>
        <v>0.15</v>
      </c>
    </row>
    <row r="62" spans="1:15" x14ac:dyDescent="0.15">
      <c r="A62" s="4" t="s">
        <v>102</v>
      </c>
      <c r="B62">
        <v>720</v>
      </c>
      <c r="C62">
        <v>65</v>
      </c>
      <c r="D62">
        <v>41</v>
      </c>
      <c r="E62">
        <v>4.8600000000000003</v>
      </c>
      <c r="F62" s="8">
        <f>B62</f>
        <v>720</v>
      </c>
      <c r="G62" s="4">
        <f>(F62-I62)*0.85</f>
        <v>612</v>
      </c>
      <c r="H62" s="4">
        <f>F62*0.15</f>
        <v>108</v>
      </c>
      <c r="I62" s="5"/>
      <c r="J62" s="5"/>
      <c r="K62" s="5"/>
      <c r="L62" s="5"/>
      <c r="M62" s="5"/>
      <c r="N62" s="5">
        <f>(C62)/20</f>
        <v>3.25</v>
      </c>
      <c r="O62" s="62">
        <f>H62/F62</f>
        <v>0.15</v>
      </c>
    </row>
    <row r="64" spans="1:15" ht="25.5" customHeight="1" x14ac:dyDescent="0.15">
      <c r="A64" s="5"/>
      <c r="B64" s="26">
        <f>SUM(B2:B62)</f>
        <v>69291.539999999994</v>
      </c>
      <c r="C64" s="26">
        <f>SUM(C2:C62)</f>
        <v>3377.5</v>
      </c>
      <c r="D64" s="26">
        <f>SUM(D2:D62)</f>
        <v>2929</v>
      </c>
      <c r="E64" s="5"/>
      <c r="F64" s="5"/>
      <c r="G64" s="26">
        <f>SUM(G6:G62)</f>
        <v>45928.623319999999</v>
      </c>
      <c r="H64" s="5"/>
      <c r="I64" s="5"/>
      <c r="J64" s="5"/>
      <c r="K64" s="5"/>
      <c r="L64" s="5"/>
      <c r="M64" s="5"/>
      <c r="N64" s="5"/>
      <c r="O64" s="5"/>
    </row>
    <row r="65" spans="1:15" x14ac:dyDescent="0.15">
      <c r="A65" s="5"/>
      <c r="B65" s="5"/>
      <c r="C65" s="4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</row>
    <row r="66" spans="1:15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spans="1:15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37" t="s">
        <v>73</v>
      </c>
      <c r="B69" s="4"/>
      <c r="C69" s="37" t="s">
        <v>74</v>
      </c>
      <c r="D69" s="4"/>
      <c r="E69" s="4"/>
      <c r="F69" s="4"/>
      <c r="G69" s="4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38" t="s">
        <v>75</v>
      </c>
      <c r="B70" s="4">
        <v>1680</v>
      </c>
      <c r="C70" s="38" t="s">
        <v>76</v>
      </c>
      <c r="D70" s="4">
        <f>SUM(C2:C62)</f>
        <v>3377.5</v>
      </c>
      <c r="E70" s="4"/>
      <c r="F70" s="38" t="s">
        <v>77</v>
      </c>
      <c r="G70" s="4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38" t="s">
        <v>78</v>
      </c>
      <c r="B71" s="3">
        <v>0</v>
      </c>
      <c r="C71" s="38" t="s">
        <v>79</v>
      </c>
      <c r="D71" s="4">
        <f>SUM(H4:H62)</f>
        <v>21238.215999999993</v>
      </c>
      <c r="E71" s="4"/>
      <c r="F71" s="5" t="s">
        <v>80</v>
      </c>
      <c r="G71" s="5">
        <v>184</v>
      </c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8" t="s">
        <v>81</v>
      </c>
      <c r="B72" s="4">
        <v>1575</v>
      </c>
      <c r="C72" s="5"/>
      <c r="D72" s="5"/>
      <c r="E72" s="4"/>
      <c r="F72" s="40" t="s">
        <v>85</v>
      </c>
      <c r="G72" s="40">
        <v>821.6</v>
      </c>
      <c r="H72" s="5">
        <f>G72-G71</f>
        <v>637.6</v>
      </c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83</v>
      </c>
      <c r="B73" s="4">
        <v>525</v>
      </c>
      <c r="C73" s="39" t="s">
        <v>84</v>
      </c>
      <c r="D73" s="39">
        <f>SUM(D2:D55)</f>
        <v>2659</v>
      </c>
      <c r="E73" s="4"/>
      <c r="F73" s="4"/>
      <c r="G73" s="4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86</v>
      </c>
      <c r="B74" s="3">
        <v>0</v>
      </c>
      <c r="C74" s="24" t="s">
        <v>87</v>
      </c>
      <c r="D74" s="24">
        <f>SUM(C56:C61)</f>
        <v>246</v>
      </c>
      <c r="E74" s="4"/>
      <c r="F74" s="40" t="s">
        <v>89</v>
      </c>
      <c r="G74" s="40">
        <f>SUM(M14:M60)</f>
        <v>1835.1281800000002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88</v>
      </c>
      <c r="B75" s="4"/>
      <c r="C75" s="24" t="s">
        <v>77</v>
      </c>
      <c r="D75" s="24">
        <f>D70-D73-D74</f>
        <v>472.5</v>
      </c>
      <c r="E75" s="4"/>
      <c r="F75" s="4"/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7" t="s">
        <v>90</v>
      </c>
      <c r="B76" s="5"/>
      <c r="C76" s="24" t="s">
        <v>91</v>
      </c>
      <c r="D76" s="24">
        <f>D73*0.5</f>
        <v>1329.5</v>
      </c>
      <c r="E76" s="4"/>
      <c r="F76" s="4"/>
      <c r="G76" s="4"/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4</v>
      </c>
      <c r="B77" s="4">
        <f>SUM(E2:E67)</f>
        <v>440.30000000000013</v>
      </c>
      <c r="C77" s="4"/>
      <c r="D77" s="4"/>
      <c r="E77" s="4"/>
      <c r="F77" s="4"/>
      <c r="G77" s="4"/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92</v>
      </c>
      <c r="B78" s="4">
        <f>D76</f>
        <v>1329.5</v>
      </c>
      <c r="C78" s="4"/>
      <c r="D78" s="4"/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93</v>
      </c>
      <c r="B79" s="4">
        <f>D73+D74</f>
        <v>2905</v>
      </c>
      <c r="C79" s="4"/>
      <c r="D79" s="4"/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</v>
      </c>
      <c r="B80" s="3">
        <f>SUM(I4:I67)</f>
        <v>375.3300000000001</v>
      </c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94</v>
      </c>
      <c r="B81" s="4"/>
      <c r="C81" s="4"/>
      <c r="D81" s="4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5"/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" t="s">
        <v>95</v>
      </c>
      <c r="B83" s="41">
        <f>SUM(B70:B82)</f>
        <v>8830.1299999999992</v>
      </c>
      <c r="C83" s="41"/>
      <c r="D83" s="41">
        <f>SUM(D70:D71)</f>
        <v>24615.715999999993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" t="s">
        <v>96</v>
      </c>
      <c r="B84" s="41"/>
      <c r="C84" s="41"/>
      <c r="D84" s="41">
        <f>D83-B83</f>
        <v>15785.585999999994</v>
      </c>
      <c r="E84" s="5"/>
      <c r="H84" s="5"/>
      <c r="I84" s="5"/>
      <c r="J84" s="5"/>
      <c r="K84" s="5"/>
      <c r="L84" s="5"/>
      <c r="M84" s="5"/>
      <c r="N84" s="5"/>
      <c r="O84" s="5"/>
    </row>
  </sheetData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7"/>
  <sheetViews>
    <sheetView topLeftCell="A25" zoomScale="80" zoomScaleNormal="80" workbookViewId="0">
      <selection activeCell="F51" sqref="F51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5984</v>
      </c>
      <c r="C2" s="4">
        <v>228</v>
      </c>
      <c r="D2" s="4">
        <v>217</v>
      </c>
      <c r="E2" s="4">
        <v>37.729999999999997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4571.8</v>
      </c>
      <c r="C3" s="4">
        <v>213</v>
      </c>
      <c r="D3" s="4">
        <v>166</v>
      </c>
      <c r="E3" s="4">
        <v>28.84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4704.2</v>
      </c>
      <c r="C4" s="4">
        <v>198</v>
      </c>
      <c r="D4" s="4">
        <v>156</v>
      </c>
      <c r="E4" s="4">
        <v>29.5</v>
      </c>
      <c r="F4" s="6">
        <f>B3+B4+B2</f>
        <v>15260</v>
      </c>
      <c r="G4" s="7">
        <v>0</v>
      </c>
      <c r="H4" s="6">
        <f>F4-G4</f>
        <v>15260</v>
      </c>
      <c r="I4" s="27">
        <v>45.6</v>
      </c>
      <c r="J4" s="27"/>
      <c r="K4" s="5"/>
      <c r="L4" s="5"/>
      <c r="M4" s="5"/>
      <c r="N4" s="5">
        <f>(D3+D4)/20</f>
        <v>16.100000000000001</v>
      </c>
      <c r="O4" s="62">
        <f>H4/F4</f>
        <v>1</v>
      </c>
    </row>
    <row r="5" spans="1:15" x14ac:dyDescent="0.15">
      <c r="A5" s="4" t="s">
        <v>16</v>
      </c>
      <c r="B5" s="4">
        <v>711.2</v>
      </c>
      <c r="C5" s="4">
        <v>44</v>
      </c>
      <c r="D5" s="4">
        <v>41</v>
      </c>
      <c r="E5" s="4">
        <v>4.7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477.8</v>
      </c>
      <c r="C6" s="4">
        <v>24</v>
      </c>
      <c r="D6" s="4">
        <v>20</v>
      </c>
      <c r="E6" s="4">
        <v>3.08</v>
      </c>
      <c r="F6" s="8">
        <f>B6+B5</f>
        <v>1189</v>
      </c>
      <c r="G6" s="4">
        <f>(F6-I6)*0.85</f>
        <v>986.34</v>
      </c>
      <c r="H6" s="4">
        <f>F6*0.15</f>
        <v>178.35</v>
      </c>
      <c r="I6" s="4">
        <v>28.6</v>
      </c>
      <c r="J6" s="4"/>
      <c r="K6" s="5"/>
      <c r="L6" s="5"/>
      <c r="M6" s="5"/>
      <c r="N6" s="5">
        <f>(C5+C6)/20</f>
        <v>3.4</v>
      </c>
      <c r="O6" s="62">
        <f>H6/F6</f>
        <v>0.15</v>
      </c>
    </row>
    <row r="7" spans="1:15" x14ac:dyDescent="0.15">
      <c r="A7" s="4" t="s">
        <v>19</v>
      </c>
      <c r="B7" s="4">
        <v>1077</v>
      </c>
      <c r="C7" s="4">
        <v>14</v>
      </c>
      <c r="D7" s="4">
        <v>23</v>
      </c>
      <c r="E7" s="4">
        <v>6.54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785</v>
      </c>
      <c r="C8" s="4">
        <v>24</v>
      </c>
      <c r="D8" s="4">
        <v>25</v>
      </c>
      <c r="E8" s="4">
        <v>4.8499999999999996</v>
      </c>
      <c r="F8" s="8">
        <f>B8+B7</f>
        <v>1862</v>
      </c>
      <c r="G8" s="4">
        <f>(F8-I8)*0.85</f>
        <v>1538.5</v>
      </c>
      <c r="H8" s="4">
        <f>F8*0.15</f>
        <v>279.3</v>
      </c>
      <c r="I8" s="5">
        <v>52</v>
      </c>
      <c r="J8" s="5"/>
      <c r="K8" s="5"/>
      <c r="L8" s="5"/>
      <c r="M8" s="5"/>
      <c r="N8" s="5">
        <f>(C7+C8)/20</f>
        <v>1.9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673</v>
      </c>
      <c r="C11" s="4">
        <v>38</v>
      </c>
      <c r="D11" s="4">
        <v>32</v>
      </c>
      <c r="E11" s="4">
        <v>4.42</v>
      </c>
      <c r="F11" s="8">
        <f>B11</f>
        <v>673</v>
      </c>
      <c r="G11" s="4">
        <f>(F11-I11)*0.85</f>
        <v>572.04999999999995</v>
      </c>
      <c r="H11" s="4">
        <f>F11*0.15</f>
        <v>100.95</v>
      </c>
      <c r="I11" s="5"/>
      <c r="J11" s="5"/>
      <c r="K11" s="5"/>
      <c r="L11" s="5"/>
      <c r="M11" s="5"/>
      <c r="N11" s="5">
        <f>C11/20</f>
        <v>1.9</v>
      </c>
      <c r="O11" s="62">
        <f>H11/F11</f>
        <v>0.15</v>
      </c>
    </row>
    <row r="12" spans="1:15" x14ac:dyDescent="0.15">
      <c r="A12" s="4" t="s">
        <v>24</v>
      </c>
      <c r="B12" s="4">
        <v>440.4</v>
      </c>
      <c r="C12" s="4">
        <v>23</v>
      </c>
      <c r="D12" s="4">
        <v>21</v>
      </c>
      <c r="E12" s="4">
        <v>2.76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494.6</v>
      </c>
      <c r="C13" s="4">
        <v>28</v>
      </c>
      <c r="D13" s="4">
        <v>21</v>
      </c>
      <c r="E13" s="4">
        <v>3.12</v>
      </c>
      <c r="F13" s="8">
        <f>B13+B12</f>
        <v>935</v>
      </c>
      <c r="G13" s="4">
        <f>(F13-I13)*0.85</f>
        <v>794.75</v>
      </c>
      <c r="H13" s="4">
        <f>F13*0.15</f>
        <v>140.25</v>
      </c>
      <c r="I13" s="5"/>
      <c r="J13" s="5"/>
      <c r="K13" s="5"/>
      <c r="L13" s="5"/>
      <c r="M13" s="5"/>
      <c r="N13" s="5">
        <f>(C12+C13)/20</f>
        <v>2.5499999999999998</v>
      </c>
      <c r="O13" s="62">
        <f>H13/F13</f>
        <v>0.15</v>
      </c>
    </row>
    <row r="14" spans="1:15" x14ac:dyDescent="0.15">
      <c r="A14" s="4" t="s">
        <v>27</v>
      </c>
      <c r="B14" s="4">
        <v>620.79999999999995</v>
      </c>
      <c r="C14" s="4">
        <v>23</v>
      </c>
      <c r="D14" s="4">
        <v>20</v>
      </c>
      <c r="E14" s="4">
        <v>4.03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705.2</v>
      </c>
      <c r="C15" s="4">
        <v>27</v>
      </c>
      <c r="D15" s="4">
        <v>24</v>
      </c>
      <c r="E15" s="4">
        <v>4.49</v>
      </c>
      <c r="F15" s="8">
        <f>B15+B14</f>
        <v>1326</v>
      </c>
      <c r="G15" s="4">
        <f>(F15-I15)*0.85</f>
        <v>1127.0999999999999</v>
      </c>
      <c r="H15" s="4">
        <f>F15*0.15</f>
        <v>198.9</v>
      </c>
      <c r="I15" s="4"/>
      <c r="J15" s="4"/>
      <c r="K15" s="5"/>
      <c r="L15" s="5"/>
      <c r="M15" s="5"/>
      <c r="N15" s="5">
        <f>(C14+C15)/20</f>
        <v>2.5</v>
      </c>
      <c r="O15" s="62">
        <f>H15/F15</f>
        <v>0.15</v>
      </c>
    </row>
    <row r="16" spans="1:15" x14ac:dyDescent="0.15">
      <c r="A16" s="4" t="s">
        <v>29</v>
      </c>
      <c r="B16" s="4">
        <v>1413.7</v>
      </c>
      <c r="C16" s="4">
        <v>46.5</v>
      </c>
      <c r="D16" s="4">
        <v>31</v>
      </c>
      <c r="E16" s="4">
        <v>8.8000000000000007</v>
      </c>
      <c r="F16" s="8">
        <f>B16</f>
        <v>1413.7</v>
      </c>
      <c r="G16" s="4">
        <f>(F16-I16)*0.85</f>
        <v>1201.645</v>
      </c>
      <c r="H16" s="4">
        <f>F16*0.15</f>
        <v>212.05500000000001</v>
      </c>
      <c r="I16" s="4"/>
      <c r="J16" s="4"/>
      <c r="K16" s="4"/>
      <c r="L16" s="5"/>
      <c r="M16" s="5"/>
      <c r="N16" s="5">
        <f>C16/20</f>
        <v>2.3250000000000002</v>
      </c>
      <c r="O16" s="62">
        <f>H16/F16</f>
        <v>0.15</v>
      </c>
    </row>
    <row r="17" spans="1:15" x14ac:dyDescent="0.15">
      <c r="A17" s="4" t="s">
        <v>30</v>
      </c>
      <c r="B17" s="4">
        <v>2935.6</v>
      </c>
      <c r="C17" s="4">
        <v>87</v>
      </c>
      <c r="D17" s="4">
        <v>86</v>
      </c>
      <c r="E17" s="4">
        <v>18.29</v>
      </c>
      <c r="F17" s="8">
        <f>B17</f>
        <v>2935.6</v>
      </c>
      <c r="G17" s="4">
        <f>(F17-L17)*0.85</f>
        <v>2495.2599999999998</v>
      </c>
      <c r="H17" s="4">
        <f>F17*0.15</f>
        <v>440.34</v>
      </c>
      <c r="I17" s="5"/>
      <c r="J17" s="5"/>
      <c r="K17" s="4"/>
      <c r="L17" s="5"/>
      <c r="M17" s="5"/>
      <c r="N17" s="5">
        <f>C17/20</f>
        <v>4.3499999999999996</v>
      </c>
      <c r="O17" s="62">
        <f>H17/F17</f>
        <v>0.15</v>
      </c>
    </row>
    <row r="18" spans="1:15" x14ac:dyDescent="0.15">
      <c r="A18" s="4" t="s">
        <v>31</v>
      </c>
      <c r="B18">
        <v>32</v>
      </c>
      <c r="C18">
        <v>2</v>
      </c>
      <c r="D18">
        <v>2</v>
      </c>
      <c r="E18">
        <v>0.22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16</v>
      </c>
      <c r="C19" s="4">
        <v>1</v>
      </c>
      <c r="D19" s="4">
        <v>1</v>
      </c>
      <c r="E19" s="4">
        <v>0.11</v>
      </c>
      <c r="F19" s="8">
        <f>B19+B18</f>
        <v>48</v>
      </c>
      <c r="G19" s="4">
        <f>(F19-I19)*0.85</f>
        <v>40.799999999999997</v>
      </c>
      <c r="H19" s="4">
        <f>F19*0.15</f>
        <v>7.1999999999999993</v>
      </c>
      <c r="I19" s="4"/>
      <c r="J19" s="4"/>
      <c r="K19" s="5"/>
      <c r="L19" s="5"/>
      <c r="M19" s="5"/>
      <c r="N19" s="5">
        <f>(C18+C19)/20</f>
        <v>0.15</v>
      </c>
      <c r="O19" s="62">
        <f>H19/F19</f>
        <v>0.15</v>
      </c>
    </row>
    <row r="20" spans="1:15" x14ac:dyDescent="0.15">
      <c r="A20" s="4" t="s">
        <v>33</v>
      </c>
      <c r="B20" s="4">
        <v>812.32</v>
      </c>
      <c r="C20" s="4">
        <v>31</v>
      </c>
      <c r="D20" s="4">
        <v>27</v>
      </c>
      <c r="E20" s="4">
        <v>5.08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868.68</v>
      </c>
      <c r="C21" s="4">
        <v>34</v>
      </c>
      <c r="D21" s="4">
        <v>31</v>
      </c>
      <c r="E21" s="4">
        <v>5.44</v>
      </c>
      <c r="F21" s="8">
        <f>B21+B20</f>
        <v>1681</v>
      </c>
      <c r="G21" s="4">
        <f t="shared" ref="G21:G26" si="0">(F21-I21)*0.85</f>
        <v>1426.3</v>
      </c>
      <c r="H21" s="4">
        <f t="shared" ref="H21:H26" si="1">F21*0.15</f>
        <v>252.14999999999998</v>
      </c>
      <c r="I21">
        <v>3</v>
      </c>
      <c r="J21" s="4"/>
      <c r="K21" s="5"/>
      <c r="L21" s="5"/>
      <c r="M21" s="5"/>
      <c r="N21" s="5">
        <f>(C20+C21)/20</f>
        <v>3.25</v>
      </c>
      <c r="O21" s="62">
        <f>H21/F21</f>
        <v>0.15</v>
      </c>
    </row>
    <row r="22" spans="1:15" x14ac:dyDescent="0.15">
      <c r="A22" s="4" t="s">
        <v>35</v>
      </c>
      <c r="B22" s="4">
        <v>5435.51</v>
      </c>
      <c r="C22" s="4">
        <v>155</v>
      </c>
      <c r="D22" s="4">
        <v>141</v>
      </c>
      <c r="E22" s="4">
        <v>33.33</v>
      </c>
      <c r="F22" s="8">
        <f>B22</f>
        <v>5435.51</v>
      </c>
      <c r="G22" s="4">
        <f t="shared" si="0"/>
        <v>4586.192</v>
      </c>
      <c r="H22" s="4">
        <f t="shared" si="1"/>
        <v>815.32650000000001</v>
      </c>
      <c r="I22" s="4">
        <v>39.99</v>
      </c>
      <c r="J22" s="4"/>
      <c r="K22" s="4"/>
      <c r="L22" s="4"/>
      <c r="M22" s="4"/>
      <c r="N22" s="5">
        <f>C22/20</f>
        <v>7.75</v>
      </c>
      <c r="O22" s="62">
        <f>(H22+M22)/F22</f>
        <v>0.15</v>
      </c>
    </row>
    <row r="23" spans="1:15" x14ac:dyDescent="0.15">
      <c r="A23" s="4" t="s">
        <v>36</v>
      </c>
      <c r="B23">
        <v>46.5</v>
      </c>
      <c r="C23">
        <v>3</v>
      </c>
      <c r="D23">
        <v>3</v>
      </c>
      <c r="E23">
        <v>0.3</v>
      </c>
      <c r="F23" s="8">
        <f>B23</f>
        <v>46.5</v>
      </c>
      <c r="G23" s="4">
        <f t="shared" si="0"/>
        <v>39.524999999999999</v>
      </c>
      <c r="H23" s="4">
        <f t="shared" si="1"/>
        <v>6.9749999999999996</v>
      </c>
      <c r="I23" s="4"/>
      <c r="J23" s="4"/>
      <c r="K23" s="5"/>
      <c r="L23" s="5"/>
      <c r="M23" s="5"/>
      <c r="N23" s="5">
        <f>(C23)/20</f>
        <v>0.15</v>
      </c>
      <c r="O23" s="62">
        <f>H23/F23</f>
        <v>0.15</v>
      </c>
    </row>
    <row r="24" spans="1:15" x14ac:dyDescent="0.15">
      <c r="A24" s="4" t="s">
        <v>37</v>
      </c>
      <c r="B24" s="5">
        <v>766.98</v>
      </c>
      <c r="C24" s="5">
        <v>45</v>
      </c>
      <c r="D24" s="5">
        <v>45</v>
      </c>
      <c r="E24" s="5">
        <v>4.83</v>
      </c>
      <c r="F24" s="5">
        <f>B24</f>
        <v>766.98</v>
      </c>
      <c r="G24" s="4">
        <f t="shared" si="0"/>
        <v>651.93299999999999</v>
      </c>
      <c r="H24" s="4">
        <f t="shared" si="1"/>
        <v>115.047</v>
      </c>
      <c r="I24" s="5"/>
      <c r="J24" s="5"/>
      <c r="K24" s="5"/>
      <c r="M24" s="5"/>
      <c r="N24" s="5">
        <f>(C24)/20</f>
        <v>2.25</v>
      </c>
      <c r="O24" s="62">
        <f>(H24+M24)/F24</f>
        <v>0.15</v>
      </c>
    </row>
    <row r="25" spans="1:15" x14ac:dyDescent="0.15">
      <c r="A25" s="4" t="s">
        <v>38</v>
      </c>
      <c r="B25">
        <v>937.7</v>
      </c>
      <c r="C25">
        <v>51</v>
      </c>
      <c r="D25">
        <v>50</v>
      </c>
      <c r="E25">
        <v>5.95</v>
      </c>
      <c r="F25" s="5">
        <f>B25</f>
        <v>937.7</v>
      </c>
      <c r="G25" s="4">
        <f t="shared" si="0"/>
        <v>795.34500000000003</v>
      </c>
      <c r="H25" s="4">
        <f t="shared" si="1"/>
        <v>140.655</v>
      </c>
      <c r="I25" s="5">
        <v>2</v>
      </c>
      <c r="J25" s="5"/>
      <c r="K25" s="5"/>
      <c r="L25" s="4"/>
      <c r="M25" s="5"/>
      <c r="N25" s="5">
        <f>(C25)/20</f>
        <v>2.5499999999999998</v>
      </c>
      <c r="O25" s="62">
        <f>(H25+M25)/F25</f>
        <v>0.15</v>
      </c>
    </row>
    <row r="26" spans="1:15" x14ac:dyDescent="0.15">
      <c r="A26" s="4" t="s">
        <v>39</v>
      </c>
      <c r="B26" s="4">
        <v>4390.3</v>
      </c>
      <c r="C26" s="4">
        <v>209</v>
      </c>
      <c r="D26" s="4">
        <v>194</v>
      </c>
      <c r="E26" s="4">
        <v>29.95</v>
      </c>
      <c r="F26" s="5">
        <f>B26</f>
        <v>4390.3</v>
      </c>
      <c r="G26" s="4">
        <f t="shared" si="0"/>
        <v>3724.105</v>
      </c>
      <c r="H26" s="4">
        <f t="shared" si="1"/>
        <v>658.54499999999996</v>
      </c>
      <c r="I26" s="5">
        <v>9</v>
      </c>
      <c r="J26" s="5"/>
      <c r="K26" s="5"/>
      <c r="L26" s="4"/>
      <c r="M26" s="5"/>
      <c r="N26" s="5">
        <f>(C26)/20</f>
        <v>10.45</v>
      </c>
      <c r="O26" s="62">
        <f>(H26+M26)/F26</f>
        <v>0.15</v>
      </c>
    </row>
    <row r="27" spans="1:15" x14ac:dyDescent="0.15">
      <c r="A27" s="9" t="s">
        <v>40</v>
      </c>
      <c r="B27" s="9">
        <v>1009.98</v>
      </c>
      <c r="C27" s="9">
        <v>79</v>
      </c>
      <c r="D27" s="9">
        <v>53</v>
      </c>
      <c r="E27" s="9">
        <v>6.75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1020.74</v>
      </c>
      <c r="C28" s="9">
        <v>79</v>
      </c>
      <c r="D28" s="9">
        <v>60</v>
      </c>
      <c r="E28" s="9">
        <v>6.86</v>
      </c>
      <c r="F28" s="11">
        <f>B28+B27</f>
        <v>2030.72</v>
      </c>
      <c r="G28" s="9">
        <f>(F28-I28)-L28</f>
        <v>1624.576</v>
      </c>
      <c r="H28" s="9">
        <f>F28*0.15</f>
        <v>304.608</v>
      </c>
      <c r="I28" s="5"/>
      <c r="J28" s="5"/>
      <c r="K28" s="5"/>
      <c r="L28" s="28">
        <f>F28*0.2</f>
        <v>406.14400000000001</v>
      </c>
      <c r="M28" s="28">
        <f>L28-H28</f>
        <v>101.536</v>
      </c>
      <c r="N28" s="5">
        <f>(C27+C28)/20</f>
        <v>7.9</v>
      </c>
      <c r="O28" s="62">
        <f>(H28+M28)/F28</f>
        <v>0.2</v>
      </c>
    </row>
    <row r="29" spans="1:15" x14ac:dyDescent="0.15">
      <c r="A29" s="9" t="s">
        <v>42</v>
      </c>
      <c r="B29" s="9">
        <v>359.9</v>
      </c>
      <c r="C29" s="9">
        <v>28</v>
      </c>
      <c r="D29" s="9">
        <v>17</v>
      </c>
      <c r="E29" s="9">
        <v>2.34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224.4</v>
      </c>
      <c r="C30" s="9">
        <v>17</v>
      </c>
      <c r="D30" s="9">
        <v>14</v>
      </c>
      <c r="E30" s="9">
        <v>1.47</v>
      </c>
      <c r="F30" s="11">
        <f>B30+B29</f>
        <v>584.29999999999995</v>
      </c>
      <c r="G30" s="9">
        <f>(F30-I30)-L30</f>
        <v>465.49999999999994</v>
      </c>
      <c r="H30" s="9">
        <f t="shared" ref="H30:H53" si="2">F30*0.15</f>
        <v>87.644999999999996</v>
      </c>
      <c r="I30" s="4"/>
      <c r="J30" s="4"/>
      <c r="K30" s="5"/>
      <c r="L30" s="28">
        <v>118.8</v>
      </c>
      <c r="M30" s="28">
        <f t="shared" ref="M30:M42" si="3">L30-H30</f>
        <v>31.155000000000001</v>
      </c>
      <c r="N30" s="5">
        <f>(C29+C30)/20</f>
        <v>2.25</v>
      </c>
      <c r="O30" s="62">
        <f t="shared" ref="O30:O42" si="4">(H30+M30)/F30</f>
        <v>0.20332021221975013</v>
      </c>
    </row>
    <row r="31" spans="1:15" x14ac:dyDescent="0.15">
      <c r="A31" s="9" t="s">
        <v>44</v>
      </c>
      <c r="B31" s="9">
        <v>1255.7</v>
      </c>
      <c r="C31" s="9">
        <v>101</v>
      </c>
      <c r="D31" s="9">
        <v>71</v>
      </c>
      <c r="E31" s="9">
        <v>8.1300000000000008</v>
      </c>
      <c r="F31" s="10">
        <f t="shared" ref="F31:F53" si="5">B31</f>
        <v>1255.7</v>
      </c>
      <c r="G31" s="9">
        <f>(F31-I31)-L31</f>
        <v>924.6</v>
      </c>
      <c r="H31" s="9">
        <f t="shared" si="2"/>
        <v>188.35499999999999</v>
      </c>
      <c r="I31" s="4"/>
      <c r="J31" s="4"/>
      <c r="K31" s="5"/>
      <c r="L31" s="28">
        <v>331.1</v>
      </c>
      <c r="M31" s="28">
        <f t="shared" si="3"/>
        <v>142.74500000000003</v>
      </c>
      <c r="N31" s="5">
        <f>C31/20</f>
        <v>5.05</v>
      </c>
      <c r="O31" s="62">
        <f t="shared" si="4"/>
        <v>0.26367763000716732</v>
      </c>
    </row>
    <row r="32" spans="1:15" x14ac:dyDescent="0.15">
      <c r="A32" s="9" t="s">
        <v>45</v>
      </c>
      <c r="B32" s="9">
        <v>2295</v>
      </c>
      <c r="C32" s="9">
        <v>75</v>
      </c>
      <c r="D32" s="9">
        <v>71</v>
      </c>
      <c r="E32" s="9">
        <v>14.14</v>
      </c>
      <c r="F32" s="11">
        <f t="shared" si="5"/>
        <v>2295</v>
      </c>
      <c r="G32" s="9">
        <f>(F32-I32)-L32</f>
        <v>1795</v>
      </c>
      <c r="H32" s="9">
        <f t="shared" si="2"/>
        <v>344.25</v>
      </c>
      <c r="I32" s="4"/>
      <c r="J32" s="4"/>
      <c r="K32" s="4"/>
      <c r="L32" s="28">
        <v>500</v>
      </c>
      <c r="M32" s="28">
        <f t="shared" si="3"/>
        <v>155.75</v>
      </c>
      <c r="N32" s="5">
        <f>D32/20</f>
        <v>3.55</v>
      </c>
      <c r="O32" s="62">
        <f t="shared" si="4"/>
        <v>0.2178649237472767</v>
      </c>
    </row>
    <row r="33" spans="1:15" x14ac:dyDescent="0.15">
      <c r="A33" s="9" t="s">
        <v>46</v>
      </c>
      <c r="B33" s="9">
        <v>1499.9</v>
      </c>
      <c r="C33" s="9">
        <v>113</v>
      </c>
      <c r="D33" s="9">
        <v>93</v>
      </c>
      <c r="E33" s="9">
        <v>9.73</v>
      </c>
      <c r="F33" s="11">
        <f t="shared" si="5"/>
        <v>1499.9</v>
      </c>
      <c r="G33" s="9">
        <f>(F33-I33)-L33</f>
        <v>1086.4900000000002</v>
      </c>
      <c r="H33" s="9">
        <f t="shared" si="2"/>
        <v>224.98500000000001</v>
      </c>
      <c r="I33" s="4">
        <v>31.6</v>
      </c>
      <c r="J33" s="4"/>
      <c r="K33" s="4"/>
      <c r="L33" s="29">
        <v>381.81</v>
      </c>
      <c r="M33" s="28">
        <f t="shared" si="3"/>
        <v>156.82499999999999</v>
      </c>
      <c r="N33" s="5">
        <f>(D33)/20</f>
        <v>4.6500000000000004</v>
      </c>
      <c r="O33" s="62">
        <f t="shared" si="4"/>
        <v>0.25455697046469761</v>
      </c>
    </row>
    <row r="34" spans="1:15" x14ac:dyDescent="0.15">
      <c r="A34" s="9" t="s">
        <v>47</v>
      </c>
      <c r="B34" s="9">
        <v>5112.8999999999996</v>
      </c>
      <c r="C34" s="9">
        <v>206</v>
      </c>
      <c r="D34" s="9">
        <v>182</v>
      </c>
      <c r="E34" s="9">
        <v>32.880000000000003</v>
      </c>
      <c r="F34" s="11">
        <f t="shared" si="5"/>
        <v>5112.8999999999996</v>
      </c>
      <c r="G34" s="9">
        <f>(F34-I34)-L34</f>
        <v>4167</v>
      </c>
      <c r="H34" s="9">
        <f t="shared" si="2"/>
        <v>766.93499999999995</v>
      </c>
      <c r="J34" s="4"/>
      <c r="K34" s="4"/>
      <c r="L34" s="29">
        <v>945.9</v>
      </c>
      <c r="M34" s="28">
        <f t="shared" si="3"/>
        <v>178.96500000000003</v>
      </c>
      <c r="N34" s="5">
        <f>(D34)/20</f>
        <v>9.1</v>
      </c>
      <c r="O34" s="62">
        <f t="shared" si="4"/>
        <v>0.18500264038021477</v>
      </c>
    </row>
    <row r="35" spans="1:15" x14ac:dyDescent="0.15">
      <c r="A35" s="9" t="s">
        <v>48</v>
      </c>
      <c r="B35" s="9">
        <v>322.39999999999998</v>
      </c>
      <c r="C35" s="9">
        <v>18</v>
      </c>
      <c r="D35" s="9">
        <v>18</v>
      </c>
      <c r="E35" s="9">
        <v>2.08</v>
      </c>
      <c r="F35" s="10">
        <f t="shared" si="5"/>
        <v>322.39999999999998</v>
      </c>
      <c r="G35" s="9">
        <f>F35-L35-I35</f>
        <v>254.39999999999998</v>
      </c>
      <c r="H35" s="9">
        <f t="shared" si="2"/>
        <v>48.359999999999992</v>
      </c>
      <c r="J35" s="4"/>
      <c r="K35" s="4"/>
      <c r="L35" s="28">
        <v>68</v>
      </c>
      <c r="M35" s="28">
        <f t="shared" si="3"/>
        <v>19.640000000000008</v>
      </c>
      <c r="N35" s="5">
        <f>C35/20</f>
        <v>0.9</v>
      </c>
      <c r="O35" s="62">
        <f t="shared" si="4"/>
        <v>0.21091811414392062</v>
      </c>
    </row>
    <row r="36" spans="1:15" x14ac:dyDescent="0.15">
      <c r="A36" s="10" t="s">
        <v>49</v>
      </c>
      <c r="B36" s="10">
        <v>665.8</v>
      </c>
      <c r="C36" s="10">
        <v>40</v>
      </c>
      <c r="D36" s="10">
        <v>39</v>
      </c>
      <c r="E36" s="10">
        <v>4.18</v>
      </c>
      <c r="F36" s="10">
        <f t="shared" si="5"/>
        <v>665.8</v>
      </c>
      <c r="G36" s="9">
        <f>(F36-I36)-L36</f>
        <v>531.52</v>
      </c>
      <c r="H36" s="9">
        <f t="shared" si="2"/>
        <v>99.86999999999999</v>
      </c>
      <c r="I36" s="5"/>
      <c r="J36" s="5"/>
      <c r="K36" s="4"/>
      <c r="L36" s="29">
        <v>134.28</v>
      </c>
      <c r="M36" s="28">
        <f t="shared" si="3"/>
        <v>34.410000000000011</v>
      </c>
      <c r="N36" s="5">
        <f t="shared" ref="N36:N42" si="6">(C36)/20</f>
        <v>2</v>
      </c>
      <c r="O36" s="62">
        <f t="shared" si="4"/>
        <v>0.20168218684289577</v>
      </c>
    </row>
    <row r="37" spans="1:15" x14ac:dyDescent="0.15">
      <c r="A37" s="10" t="s">
        <v>50</v>
      </c>
      <c r="B37" s="10">
        <v>1218.54</v>
      </c>
      <c r="C37" s="10">
        <v>80</v>
      </c>
      <c r="D37" s="10">
        <v>74</v>
      </c>
      <c r="E37" s="10">
        <v>7.53</v>
      </c>
      <c r="F37" s="10">
        <f t="shared" si="5"/>
        <v>1218.54</v>
      </c>
      <c r="G37" s="9">
        <f>(F37-I37)-L37</f>
        <v>935</v>
      </c>
      <c r="H37" s="9">
        <f t="shared" si="2"/>
        <v>182.78099999999998</v>
      </c>
      <c r="I37" s="5"/>
      <c r="J37" s="5"/>
      <c r="K37" s="4"/>
      <c r="L37" s="29">
        <v>283.54000000000002</v>
      </c>
      <c r="M37" s="28">
        <f t="shared" si="3"/>
        <v>100.75900000000004</v>
      </c>
      <c r="N37" s="5">
        <f t="shared" si="6"/>
        <v>4</v>
      </c>
      <c r="O37" s="62">
        <f t="shared" si="4"/>
        <v>0.23268829911205216</v>
      </c>
    </row>
    <row r="38" spans="1:15" x14ac:dyDescent="0.15">
      <c r="A38" s="9" t="s">
        <v>51</v>
      </c>
      <c r="B38" s="10">
        <v>1105</v>
      </c>
      <c r="C38" s="10">
        <v>54</v>
      </c>
      <c r="D38" s="10">
        <v>50</v>
      </c>
      <c r="E38" s="10">
        <v>7.05</v>
      </c>
      <c r="F38" s="10">
        <f t="shared" si="5"/>
        <v>1105</v>
      </c>
      <c r="G38" s="9">
        <f>(F38*0.8)-I38</f>
        <v>884</v>
      </c>
      <c r="H38" s="9">
        <f t="shared" si="2"/>
        <v>165.75</v>
      </c>
      <c r="I38" s="5"/>
      <c r="J38" s="5"/>
      <c r="K38" s="4"/>
      <c r="L38" s="28">
        <f>F38*0.2</f>
        <v>221</v>
      </c>
      <c r="M38" s="28">
        <f t="shared" si="3"/>
        <v>55.25</v>
      </c>
      <c r="N38" s="5">
        <f t="shared" si="6"/>
        <v>2.7</v>
      </c>
      <c r="O38" s="62">
        <f t="shared" si="4"/>
        <v>0.2</v>
      </c>
    </row>
    <row r="39" spans="1:15" x14ac:dyDescent="0.15">
      <c r="A39" s="9" t="s">
        <v>52</v>
      </c>
      <c r="B39" s="10">
        <v>1616.16</v>
      </c>
      <c r="C39" s="10">
        <v>79</v>
      </c>
      <c r="D39" s="10">
        <v>72</v>
      </c>
      <c r="E39" s="10">
        <v>10.15</v>
      </c>
      <c r="F39" s="10">
        <f t="shared" si="5"/>
        <v>1616.16</v>
      </c>
      <c r="G39" s="9">
        <f>(F39-I39)-L39</f>
        <v>1277</v>
      </c>
      <c r="H39" s="9">
        <f t="shared" si="2"/>
        <v>242.42400000000001</v>
      </c>
      <c r="I39" s="5"/>
      <c r="J39" s="5"/>
      <c r="K39" s="4"/>
      <c r="L39" s="29">
        <v>339.16</v>
      </c>
      <c r="M39" s="28">
        <f t="shared" si="3"/>
        <v>96.736000000000018</v>
      </c>
      <c r="N39" s="5">
        <f t="shared" si="6"/>
        <v>3.95</v>
      </c>
      <c r="O39" s="62">
        <f t="shared" si="4"/>
        <v>0.20985545985545986</v>
      </c>
    </row>
    <row r="40" spans="1:15" x14ac:dyDescent="0.15">
      <c r="A40" s="9" t="s">
        <v>53</v>
      </c>
      <c r="B40" s="9">
        <v>445.58</v>
      </c>
      <c r="C40" s="9">
        <v>16</v>
      </c>
      <c r="D40" s="9">
        <v>15</v>
      </c>
      <c r="E40" s="9">
        <v>2.78</v>
      </c>
      <c r="F40" s="10">
        <f t="shared" si="5"/>
        <v>445.58</v>
      </c>
      <c r="G40" s="9">
        <f>(F40-I40)-L40</f>
        <v>347.10681999999997</v>
      </c>
      <c r="H40" s="9">
        <f t="shared" si="2"/>
        <v>66.836999999999989</v>
      </c>
      <c r="I40" s="5"/>
      <c r="J40" s="5"/>
      <c r="K40" s="5"/>
      <c r="L40" s="29">
        <f>F40*0.221</f>
        <v>98.473179999999999</v>
      </c>
      <c r="M40" s="28">
        <f t="shared" si="3"/>
        <v>31.63618000000001</v>
      </c>
      <c r="N40" s="5">
        <f t="shared" si="6"/>
        <v>0.8</v>
      </c>
      <c r="O40" s="62">
        <f t="shared" si="4"/>
        <v>0.221</v>
      </c>
    </row>
    <row r="41" spans="1:15" x14ac:dyDescent="0.15">
      <c r="A41" s="9" t="s">
        <v>54</v>
      </c>
      <c r="B41" s="9">
        <v>566.70000000000005</v>
      </c>
      <c r="C41" s="9">
        <v>34</v>
      </c>
      <c r="D41" s="9">
        <v>34</v>
      </c>
      <c r="E41" s="9">
        <v>3.59</v>
      </c>
      <c r="F41" s="10">
        <f t="shared" si="5"/>
        <v>566.70000000000005</v>
      </c>
      <c r="G41" s="9">
        <f>(F41-I41)-L41</f>
        <v>442.50000000000006</v>
      </c>
      <c r="H41" s="9">
        <f t="shared" si="2"/>
        <v>85.00500000000001</v>
      </c>
      <c r="J41" s="4"/>
      <c r="K41" s="4"/>
      <c r="L41" s="29">
        <v>124.2</v>
      </c>
      <c r="M41" s="28">
        <f t="shared" si="3"/>
        <v>39.194999999999993</v>
      </c>
      <c r="N41" s="5">
        <f t="shared" si="6"/>
        <v>1.7</v>
      </c>
      <c r="O41" s="62">
        <f t="shared" si="4"/>
        <v>0.21916357861302274</v>
      </c>
    </row>
    <row r="42" spans="1:15" x14ac:dyDescent="0.15">
      <c r="A42" s="9" t="s">
        <v>55</v>
      </c>
      <c r="B42" s="9">
        <v>356.6</v>
      </c>
      <c r="C42" s="9">
        <v>20</v>
      </c>
      <c r="D42" s="9">
        <v>20</v>
      </c>
      <c r="E42" s="9">
        <v>2.2000000000000002</v>
      </c>
      <c r="F42" s="10">
        <f t="shared" si="5"/>
        <v>356.6</v>
      </c>
      <c r="G42" s="9">
        <f>(F42-I42)-L42</f>
        <v>270</v>
      </c>
      <c r="H42" s="9">
        <f t="shared" si="2"/>
        <v>53.49</v>
      </c>
      <c r="I42" s="4"/>
      <c r="J42" s="4"/>
      <c r="K42" s="4"/>
      <c r="L42" s="29">
        <v>86.6</v>
      </c>
      <c r="M42" s="28">
        <f t="shared" si="3"/>
        <v>33.109999999999992</v>
      </c>
      <c r="N42" s="5">
        <f t="shared" si="6"/>
        <v>1</v>
      </c>
      <c r="O42" s="62">
        <f t="shared" si="4"/>
        <v>0.24284913067863148</v>
      </c>
    </row>
    <row r="43" spans="1:15" x14ac:dyDescent="0.15">
      <c r="A43" s="12" t="s">
        <v>58</v>
      </c>
      <c r="B43" s="13">
        <v>628</v>
      </c>
      <c r="C43" s="12">
        <v>40</v>
      </c>
      <c r="D43" s="14">
        <v>33</v>
      </c>
      <c r="E43" s="15">
        <v>4.1500000000000004</v>
      </c>
      <c r="F43" s="16">
        <f t="shared" si="5"/>
        <v>628</v>
      </c>
      <c r="G43" s="13">
        <f>(F43-I43)*0.85</f>
        <v>521.39</v>
      </c>
      <c r="H43" s="12">
        <f t="shared" si="2"/>
        <v>94.2</v>
      </c>
      <c r="I43" s="16">
        <v>14.6</v>
      </c>
      <c r="J43" s="13"/>
      <c r="K43" s="30"/>
      <c r="L43" s="31"/>
      <c r="M43" s="31"/>
      <c r="N43" s="31">
        <f>C43/20</f>
        <v>2</v>
      </c>
      <c r="O43" s="65">
        <f>H43/F43</f>
        <v>0.15</v>
      </c>
    </row>
    <row r="44" spans="1:15" x14ac:dyDescent="0.15">
      <c r="A44" s="17" t="s">
        <v>59</v>
      </c>
      <c r="B44" s="18">
        <v>2114.4899999999998</v>
      </c>
      <c r="C44" s="18">
        <v>106</v>
      </c>
      <c r="D44" s="18">
        <v>103</v>
      </c>
      <c r="E44" s="18">
        <v>14</v>
      </c>
      <c r="F44" s="19">
        <f t="shared" si="5"/>
        <v>2114.4899999999998</v>
      </c>
      <c r="G44" s="18">
        <f>(F44-I44)-L44</f>
        <v>1608.9999999999998</v>
      </c>
      <c r="H44" s="18">
        <f t="shared" si="2"/>
        <v>317.17349999999993</v>
      </c>
      <c r="I44" s="32"/>
      <c r="J44" s="32"/>
      <c r="K44" s="32"/>
      <c r="L44" s="33">
        <v>505.49</v>
      </c>
      <c r="M44" s="34">
        <f>L44-H44</f>
        <v>188.31650000000008</v>
      </c>
      <c r="N44" s="35">
        <f>(C44)/20</f>
        <v>5.3</v>
      </c>
      <c r="O44" s="62">
        <f>(H44+M44)/F44</f>
        <v>0.23906000974230196</v>
      </c>
    </row>
    <row r="45" spans="1:15" x14ac:dyDescent="0.15">
      <c r="A45" s="9" t="s">
        <v>60</v>
      </c>
      <c r="B45" s="9">
        <v>519.6</v>
      </c>
      <c r="C45" s="9">
        <v>32</v>
      </c>
      <c r="D45" s="9">
        <v>32</v>
      </c>
      <c r="E45" s="9">
        <v>3.29</v>
      </c>
      <c r="F45" s="10">
        <f t="shared" si="5"/>
        <v>519.6</v>
      </c>
      <c r="G45" s="18">
        <f>(F45-I45)-L45</f>
        <v>396.8</v>
      </c>
      <c r="H45" s="18">
        <f t="shared" si="2"/>
        <v>77.94</v>
      </c>
      <c r="I45" s="32"/>
      <c r="J45" s="32"/>
      <c r="K45" s="32"/>
      <c r="L45" s="33">
        <v>122.8</v>
      </c>
      <c r="M45" s="34">
        <f>L45-H45</f>
        <v>44.86</v>
      </c>
      <c r="N45" s="35">
        <f>(C45)/20</f>
        <v>1.6</v>
      </c>
      <c r="O45" s="62">
        <f>(H45+M45)/F45</f>
        <v>0.23633564280215549</v>
      </c>
    </row>
    <row r="46" spans="1:15" x14ac:dyDescent="0.15">
      <c r="A46" s="9" t="s">
        <v>61</v>
      </c>
      <c r="B46" s="9">
        <v>2532.52</v>
      </c>
      <c r="C46" s="9">
        <v>117</v>
      </c>
      <c r="D46" s="9">
        <v>115</v>
      </c>
      <c r="E46" s="9">
        <v>15.87</v>
      </c>
      <c r="F46" s="10">
        <f t="shared" si="5"/>
        <v>2532.52</v>
      </c>
      <c r="G46" s="9">
        <f>(F46-I46)-L46</f>
        <v>1891.2399999999998</v>
      </c>
      <c r="H46" s="9">
        <f t="shared" si="2"/>
        <v>379.87799999999999</v>
      </c>
      <c r="I46" s="4">
        <v>52.76</v>
      </c>
      <c r="J46" s="4"/>
      <c r="K46" s="4"/>
      <c r="L46" s="29">
        <v>588.52</v>
      </c>
      <c r="M46" s="28">
        <f>L46-H46</f>
        <v>208.642</v>
      </c>
      <c r="N46" s="36">
        <f>(C46)/20</f>
        <v>5.85</v>
      </c>
      <c r="O46" s="62">
        <f>(H46+M46)/F46</f>
        <v>0.23238513417465606</v>
      </c>
    </row>
    <row r="47" spans="1:15" x14ac:dyDescent="0.15">
      <c r="A47" s="9" t="s">
        <v>62</v>
      </c>
      <c r="B47" s="9">
        <v>980</v>
      </c>
      <c r="C47" s="9">
        <v>47</v>
      </c>
      <c r="D47" s="9">
        <v>47</v>
      </c>
      <c r="E47" s="9">
        <v>6.17</v>
      </c>
      <c r="F47" s="10">
        <f t="shared" si="5"/>
        <v>980</v>
      </c>
      <c r="G47" s="9">
        <f>(F47-I47)-L47</f>
        <v>792</v>
      </c>
      <c r="H47" s="9">
        <f t="shared" si="2"/>
        <v>147</v>
      </c>
      <c r="J47" s="4"/>
      <c r="K47" s="4"/>
      <c r="L47" s="29">
        <v>188</v>
      </c>
      <c r="M47" s="28">
        <f>L47-H47</f>
        <v>41</v>
      </c>
      <c r="N47" s="36">
        <f>(C47)/20</f>
        <v>2.35</v>
      </c>
      <c r="O47" s="62">
        <f>(H47+M47)/F47</f>
        <v>0.19183673469387755</v>
      </c>
    </row>
    <row r="48" spans="1:15" x14ac:dyDescent="0.2">
      <c r="A48" s="20" t="s">
        <v>98</v>
      </c>
      <c r="B48" s="9">
        <v>1721.8</v>
      </c>
      <c r="C48" s="9">
        <v>74</v>
      </c>
      <c r="D48" s="9">
        <v>57</v>
      </c>
      <c r="E48" s="9">
        <v>10.73</v>
      </c>
      <c r="F48" s="11">
        <f t="shared" si="5"/>
        <v>1721.8</v>
      </c>
      <c r="G48" s="9">
        <f>(F48-I48)*0.85</f>
        <v>1463.53</v>
      </c>
      <c r="H48" s="9">
        <f t="shared" si="2"/>
        <v>258.27</v>
      </c>
      <c r="I48" s="4"/>
      <c r="J48" s="4"/>
      <c r="K48" s="5"/>
      <c r="L48" s="5"/>
      <c r="M48" s="5"/>
      <c r="N48" s="5">
        <f>C48/20</f>
        <v>3.7</v>
      </c>
      <c r="O48" s="62">
        <f>H48/F48</f>
        <v>0.15</v>
      </c>
    </row>
    <row r="49" spans="1:15" x14ac:dyDescent="0.2">
      <c r="A49" s="20" t="s">
        <v>99</v>
      </c>
      <c r="B49" s="9">
        <v>625.5</v>
      </c>
      <c r="C49" s="9">
        <v>25</v>
      </c>
      <c r="D49" s="9">
        <v>21</v>
      </c>
      <c r="E49" s="9">
        <v>3.92</v>
      </c>
      <c r="F49" s="11">
        <f t="shared" si="5"/>
        <v>625.5</v>
      </c>
      <c r="G49" s="9">
        <f>(F49-I49)*0.85</f>
        <v>531.67499999999995</v>
      </c>
      <c r="H49" s="9">
        <f t="shared" si="2"/>
        <v>93.825000000000003</v>
      </c>
      <c r="I49" s="4"/>
      <c r="J49" s="4"/>
      <c r="K49" s="5"/>
      <c r="L49" s="5"/>
      <c r="M49" s="5"/>
      <c r="N49" s="5">
        <f>(C48+C49)/20</f>
        <v>4.95</v>
      </c>
      <c r="O49" s="62">
        <f>H49/F49</f>
        <v>0.15</v>
      </c>
    </row>
    <row r="50" spans="1:15" x14ac:dyDescent="0.2">
      <c r="A50" s="20" t="s">
        <v>100</v>
      </c>
      <c r="B50" s="9">
        <v>1604.56</v>
      </c>
      <c r="C50" s="9">
        <v>90</v>
      </c>
      <c r="D50" s="9">
        <v>86</v>
      </c>
      <c r="E50" s="9">
        <v>10.11</v>
      </c>
      <c r="F50" s="11">
        <f t="shared" si="5"/>
        <v>1604.56</v>
      </c>
      <c r="G50" s="9">
        <f>(F50-I50)-L50</f>
        <v>1216</v>
      </c>
      <c r="H50" s="9">
        <f t="shared" si="2"/>
        <v>240.68399999999997</v>
      </c>
      <c r="I50" s="4"/>
      <c r="J50" s="4"/>
      <c r="K50" s="5"/>
      <c r="L50" s="29">
        <v>388.56</v>
      </c>
      <c r="M50" s="28">
        <f>L50-H50</f>
        <v>147.87600000000003</v>
      </c>
      <c r="N50" s="5">
        <f>(C49+C50)/20</f>
        <v>5.75</v>
      </c>
      <c r="O50" s="62">
        <f>(H50+M50)/F50</f>
        <v>0.24215984444333649</v>
      </c>
    </row>
    <row r="51" spans="1:15" x14ac:dyDescent="0.15">
      <c r="A51" s="21" t="s">
        <v>103</v>
      </c>
      <c r="B51" s="21">
        <v>1656.01</v>
      </c>
      <c r="C51" s="21">
        <v>66</v>
      </c>
      <c r="D51" s="21">
        <v>66</v>
      </c>
      <c r="E51" s="21">
        <v>10.32</v>
      </c>
      <c r="F51" s="11">
        <f t="shared" si="5"/>
        <v>1656.01</v>
      </c>
      <c r="G51" s="9">
        <f>(F51-I51)-L51</f>
        <v>1057</v>
      </c>
      <c r="H51" s="9">
        <f t="shared" si="2"/>
        <v>248.4015</v>
      </c>
      <c r="I51" s="22"/>
      <c r="J51" s="22"/>
      <c r="K51" s="22"/>
      <c r="L51" s="29">
        <v>599.01</v>
      </c>
      <c r="M51" s="28">
        <f>L51-H51</f>
        <v>350.60849999999999</v>
      </c>
      <c r="N51" s="5">
        <f>(C50+C51)/20</f>
        <v>7.8</v>
      </c>
      <c r="O51" s="62">
        <f>(H51+M51)/F51</f>
        <v>0.36171883020030071</v>
      </c>
    </row>
    <row r="52" spans="1:15" x14ac:dyDescent="0.15">
      <c r="A52" s="25" t="s">
        <v>97</v>
      </c>
      <c r="B52">
        <v>181.2</v>
      </c>
      <c r="C52">
        <v>9</v>
      </c>
      <c r="D52">
        <v>9</v>
      </c>
      <c r="E52">
        <v>1.1399999999999999</v>
      </c>
      <c r="F52" s="8">
        <f t="shared" si="5"/>
        <v>181.2</v>
      </c>
      <c r="G52" s="4">
        <f>(F52-I52)*0.85</f>
        <v>154.01999999999998</v>
      </c>
      <c r="H52" s="4">
        <f t="shared" si="2"/>
        <v>27.179999999999996</v>
      </c>
      <c r="I52" s="4"/>
      <c r="J52" s="4"/>
      <c r="K52" s="5"/>
      <c r="L52" s="5"/>
      <c r="M52" s="5"/>
      <c r="N52" s="5">
        <f>(C52)/20</f>
        <v>0.45</v>
      </c>
      <c r="O52" s="62">
        <f>H52/F52</f>
        <v>0.15</v>
      </c>
    </row>
    <row r="53" spans="1:15" x14ac:dyDescent="0.15">
      <c r="A53" s="21" t="s">
        <v>107</v>
      </c>
      <c r="B53" s="21">
        <v>1237.8</v>
      </c>
      <c r="C53" s="21">
        <v>51</v>
      </c>
      <c r="D53" s="21">
        <v>43</v>
      </c>
      <c r="E53" s="21">
        <v>7.72</v>
      </c>
      <c r="F53" s="11">
        <f t="shared" si="5"/>
        <v>1237.8</v>
      </c>
      <c r="G53" s="9">
        <f>(F53-I53)-L53</f>
        <v>1020</v>
      </c>
      <c r="H53" s="9">
        <f t="shared" si="2"/>
        <v>185.67</v>
      </c>
      <c r="I53" s="22"/>
      <c r="J53" s="22"/>
      <c r="K53" s="22"/>
      <c r="L53" s="29">
        <v>217.8</v>
      </c>
      <c r="M53" s="28">
        <f>L53-H53</f>
        <v>32.130000000000024</v>
      </c>
      <c r="N53" s="5">
        <f>C53/20</f>
        <v>2.5499999999999998</v>
      </c>
      <c r="O53" s="62">
        <f>(H53+M53)/F53</f>
        <v>0.1759573436742608</v>
      </c>
    </row>
    <row r="54" spans="1:15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66"/>
    </row>
    <row r="55" spans="1:15" x14ac:dyDescent="0.15">
      <c r="A55" s="23" t="s">
        <v>63</v>
      </c>
      <c r="B55" s="24"/>
      <c r="C55" s="24"/>
      <c r="D55" s="24"/>
      <c r="E55" s="24"/>
      <c r="F55" s="24"/>
      <c r="G55" s="24"/>
      <c r="H55" s="24"/>
      <c r="I55" s="4"/>
      <c r="J55" s="4"/>
      <c r="K55" s="5"/>
      <c r="L55" s="5"/>
      <c r="M55" s="5"/>
      <c r="N55" s="5"/>
      <c r="O55" s="62"/>
    </row>
    <row r="56" spans="1:15" x14ac:dyDescent="0.15">
      <c r="A56" s="57" t="s">
        <v>104</v>
      </c>
      <c r="B56" s="4">
        <v>748.5</v>
      </c>
      <c r="C56" s="4">
        <v>37</v>
      </c>
      <c r="D56" s="4">
        <v>34</v>
      </c>
      <c r="E56" s="4">
        <v>4.7</v>
      </c>
      <c r="F56" s="5"/>
      <c r="G56" s="4" t="s">
        <v>20</v>
      </c>
      <c r="H56" s="4"/>
      <c r="I56" s="5"/>
      <c r="J56" s="5"/>
      <c r="K56" s="5"/>
      <c r="L56" s="5"/>
      <c r="M56" s="5"/>
      <c r="N56" s="5"/>
      <c r="O56" s="62"/>
    </row>
    <row r="57" spans="1:15" x14ac:dyDescent="0.15">
      <c r="A57" s="57" t="s">
        <v>105</v>
      </c>
      <c r="B57" s="4">
        <v>984.2</v>
      </c>
      <c r="C57" s="4">
        <v>47</v>
      </c>
      <c r="D57" s="4">
        <v>41</v>
      </c>
      <c r="E57" s="4">
        <v>6.19</v>
      </c>
      <c r="F57" s="8">
        <f>B57+B56</f>
        <v>1732.7</v>
      </c>
      <c r="G57" s="4">
        <f>(F57-I57)*0.85</f>
        <v>1472.7950000000001</v>
      </c>
      <c r="H57" s="4">
        <f>F57*0.15</f>
        <v>259.90499999999997</v>
      </c>
      <c r="I57" s="5"/>
      <c r="J57" s="5"/>
      <c r="K57" s="5"/>
      <c r="L57" s="5"/>
      <c r="M57" s="5"/>
      <c r="N57" s="5">
        <f>(C56+C57)/20</f>
        <v>4.2</v>
      </c>
      <c r="O57" s="62">
        <f>H57/F57</f>
        <v>0.14999999999999997</v>
      </c>
    </row>
    <row r="58" spans="1:15" x14ac:dyDescent="0.15">
      <c r="A58" s="58" t="s">
        <v>66</v>
      </c>
      <c r="B58" s="58">
        <v>1729.8</v>
      </c>
      <c r="C58" s="58">
        <v>90</v>
      </c>
      <c r="D58" s="58">
        <v>81</v>
      </c>
      <c r="E58" s="58">
        <v>10.92</v>
      </c>
      <c r="F58" s="21">
        <f>B58</f>
        <v>1729.8</v>
      </c>
      <c r="G58" s="58">
        <f>(F58-I58)*0.825</f>
        <v>1427.0849999999998</v>
      </c>
      <c r="H58" s="58">
        <f>F58*0.175</f>
        <v>302.71499999999997</v>
      </c>
      <c r="I58" s="25"/>
      <c r="J58" s="25"/>
      <c r="K58" s="25"/>
      <c r="L58" s="15"/>
      <c r="M58" s="25"/>
      <c r="N58" s="25">
        <f>(C58)/20</f>
        <v>4.5</v>
      </c>
      <c r="O58" s="67">
        <f>(H58+M58)/F58</f>
        <v>0.17499999999999999</v>
      </c>
    </row>
    <row r="59" spans="1:15" x14ac:dyDescent="0.15">
      <c r="A59" s="9" t="s">
        <v>108</v>
      </c>
      <c r="B59" s="9">
        <v>87.5</v>
      </c>
      <c r="C59" s="9">
        <v>5</v>
      </c>
      <c r="D59" s="9">
        <v>5</v>
      </c>
      <c r="E59" s="9">
        <v>0.55000000000000004</v>
      </c>
      <c r="F59" s="11">
        <f>B59</f>
        <v>87.5</v>
      </c>
      <c r="G59" s="9">
        <f>(F59-I59)-L59</f>
        <v>70</v>
      </c>
      <c r="H59" s="9">
        <f>F59*0.15</f>
        <v>13.125</v>
      </c>
      <c r="I59" s="5"/>
      <c r="J59" s="5"/>
      <c r="K59" s="5"/>
      <c r="L59" s="28">
        <v>17.5</v>
      </c>
      <c r="M59" s="28">
        <f>L59-H59</f>
        <v>4.375</v>
      </c>
      <c r="N59" s="5">
        <f>(C59)/20</f>
        <v>0.25</v>
      </c>
      <c r="O59" s="62">
        <f>(H59+M59)/F59</f>
        <v>0.2</v>
      </c>
    </row>
    <row r="60" spans="1:15" x14ac:dyDescent="0.15">
      <c r="A60" s="9" t="s">
        <v>67</v>
      </c>
      <c r="B60" s="9">
        <v>355</v>
      </c>
      <c r="C60" s="9">
        <v>29</v>
      </c>
      <c r="D60" s="9">
        <v>26</v>
      </c>
      <c r="E60" s="9">
        <v>2.41</v>
      </c>
      <c r="F60" s="10"/>
      <c r="G60" s="9" t="s">
        <v>20</v>
      </c>
      <c r="H60" s="9"/>
      <c r="I60" s="5"/>
      <c r="J60" s="5"/>
      <c r="K60" s="5"/>
      <c r="L60" s="28"/>
      <c r="M60" s="28"/>
      <c r="N60" s="5"/>
      <c r="O60" s="62"/>
    </row>
    <row r="61" spans="1:15" x14ac:dyDescent="0.15">
      <c r="A61" s="9" t="s">
        <v>68</v>
      </c>
      <c r="B61" s="9">
        <v>419</v>
      </c>
      <c r="C61" s="9">
        <v>33</v>
      </c>
      <c r="D61" s="9">
        <v>29</v>
      </c>
      <c r="E61" s="9">
        <v>2.85</v>
      </c>
      <c r="F61" s="11">
        <f>B61+B60</f>
        <v>774</v>
      </c>
      <c r="G61" s="9">
        <f>F61-L61-I61</f>
        <v>599.85</v>
      </c>
      <c r="H61" s="9">
        <f>F61*0.15</f>
        <v>116.1</v>
      </c>
      <c r="I61" s="5"/>
      <c r="J61" s="5"/>
      <c r="K61" s="5"/>
      <c r="L61" s="28">
        <f>F61*0.225</f>
        <v>174.15</v>
      </c>
      <c r="M61" s="28">
        <f>L61-H61</f>
        <v>58.050000000000011</v>
      </c>
      <c r="N61" s="5">
        <f>(C60+C61)/20</f>
        <v>3.1</v>
      </c>
      <c r="O61" s="62">
        <f>(H61+M61)/F61</f>
        <v>0.22500000000000001</v>
      </c>
    </row>
    <row r="62" spans="1:15" x14ac:dyDescent="0.15">
      <c r="A62" s="9" t="s">
        <v>69</v>
      </c>
      <c r="B62" s="9">
        <v>1502</v>
      </c>
      <c r="C62" s="9">
        <v>99</v>
      </c>
      <c r="D62" s="9">
        <v>97</v>
      </c>
      <c r="E62" s="9">
        <v>9.49</v>
      </c>
      <c r="F62" s="11">
        <f>B62</f>
        <v>1502</v>
      </c>
      <c r="G62" s="9">
        <f>(F62-L62)</f>
        <v>1201.5999999999999</v>
      </c>
      <c r="H62" s="9">
        <f>F62*0.15</f>
        <v>225.29999999999998</v>
      </c>
      <c r="I62" s="5">
        <v>20</v>
      </c>
      <c r="J62" s="5"/>
      <c r="K62" s="5"/>
      <c r="L62" s="28">
        <f>F62*0.2</f>
        <v>300.40000000000003</v>
      </c>
      <c r="M62" s="28">
        <f>L62-H62</f>
        <v>75.100000000000051</v>
      </c>
      <c r="N62" s="5">
        <f>(C62)/20</f>
        <v>4.95</v>
      </c>
      <c r="O62" s="62">
        <f>(H62+M62)/F62</f>
        <v>0.2</v>
      </c>
    </row>
    <row r="63" spans="1:15" x14ac:dyDescent="0.15">
      <c r="A63" s="9" t="s">
        <v>70</v>
      </c>
      <c r="B63" s="9">
        <v>238</v>
      </c>
      <c r="C63" s="9">
        <v>11</v>
      </c>
      <c r="D63" s="9">
        <v>11</v>
      </c>
      <c r="E63" s="9">
        <v>1.48</v>
      </c>
      <c r="F63" s="11">
        <f>B63</f>
        <v>238</v>
      </c>
      <c r="G63" s="9">
        <f>(F63-I63)-L63</f>
        <v>184</v>
      </c>
      <c r="H63" s="9">
        <f>F63*0.15</f>
        <v>35.699999999999996</v>
      </c>
      <c r="I63" s="5"/>
      <c r="J63" s="5"/>
      <c r="K63" s="5"/>
      <c r="L63" s="28">
        <v>54</v>
      </c>
      <c r="M63" s="28">
        <f>L63-H63</f>
        <v>18.300000000000004</v>
      </c>
      <c r="N63" s="5">
        <f>(C63)/20</f>
        <v>0.55000000000000004</v>
      </c>
      <c r="O63" s="62">
        <f>(H63+M63)/F63</f>
        <v>0.22689075630252101</v>
      </c>
    </row>
    <row r="64" spans="1:15" x14ac:dyDescent="0.15">
      <c r="A64" s="9" t="s">
        <v>106</v>
      </c>
      <c r="B64" s="59">
        <v>44</v>
      </c>
      <c r="C64" s="59">
        <v>3</v>
      </c>
      <c r="D64" s="59">
        <v>3</v>
      </c>
      <c r="E64" s="59">
        <v>0.27</v>
      </c>
      <c r="F64" s="11">
        <f>B64</f>
        <v>44</v>
      </c>
      <c r="G64" s="9">
        <f>(F64-I64)*0.85</f>
        <v>37.4</v>
      </c>
      <c r="H64" s="9">
        <f>F64*0.15</f>
        <v>6.6</v>
      </c>
      <c r="I64" s="5"/>
      <c r="J64" s="5"/>
      <c r="K64" s="5"/>
      <c r="L64" s="5"/>
      <c r="M64" s="5"/>
      <c r="N64" s="5">
        <f>(C64)/20</f>
        <v>0.15</v>
      </c>
      <c r="O64" s="62">
        <f>H64/F64</f>
        <v>0.15</v>
      </c>
    </row>
    <row r="65" spans="1:15" x14ac:dyDescent="0.15">
      <c r="A65" s="4" t="s">
        <v>102</v>
      </c>
      <c r="B65">
        <v>597</v>
      </c>
      <c r="C65">
        <v>54</v>
      </c>
      <c r="D65">
        <v>35</v>
      </c>
      <c r="E65">
        <v>4.08</v>
      </c>
      <c r="F65" s="8">
        <f>B65</f>
        <v>597</v>
      </c>
      <c r="G65" s="4">
        <f>(F65-I65)*0.85</f>
        <v>507.45</v>
      </c>
      <c r="H65" s="4">
        <f>F65*0.15</f>
        <v>89.55</v>
      </c>
      <c r="I65" s="5"/>
      <c r="J65" s="5"/>
      <c r="K65" s="5"/>
      <c r="L65" s="5"/>
      <c r="M65" s="5"/>
      <c r="N65" s="5">
        <f>(C65)/20</f>
        <v>2.7</v>
      </c>
      <c r="O65" s="62">
        <f>H65/F65</f>
        <v>0.15</v>
      </c>
    </row>
    <row r="67" spans="1:15" ht="25.5" customHeight="1" x14ac:dyDescent="0.15">
      <c r="A67" s="5"/>
      <c r="B67" s="26">
        <f>SUM(B2:B65)</f>
        <v>78482.069999999992</v>
      </c>
      <c r="C67" s="26">
        <f>SUM(C2:C65)</f>
        <v>3652.5</v>
      </c>
      <c r="D67" s="26">
        <f>SUM(D2:D65)</f>
        <v>3234</v>
      </c>
      <c r="E67" s="5"/>
      <c r="F67" s="5"/>
      <c r="G67" s="26">
        <f>SUM(G6:G65)</f>
        <v>51137.37281999999</v>
      </c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7" t="s">
        <v>73</v>
      </c>
      <c r="B72" s="4"/>
      <c r="C72" s="37" t="s">
        <v>74</v>
      </c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75</v>
      </c>
      <c r="B73" s="4">
        <v>1680</v>
      </c>
      <c r="C73" s="38" t="s">
        <v>76</v>
      </c>
      <c r="D73" s="4">
        <f>SUM(C2:C65)</f>
        <v>3652.5</v>
      </c>
      <c r="E73" s="4"/>
      <c r="F73" s="38" t="s">
        <v>77</v>
      </c>
      <c r="G73" s="4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78</v>
      </c>
      <c r="B74" s="3">
        <v>0</v>
      </c>
      <c r="C74" s="38" t="s">
        <v>79</v>
      </c>
      <c r="D74" s="4">
        <f>SUM(H4:H65)</f>
        <v>24786.555499999995</v>
      </c>
      <c r="E74" s="4"/>
      <c r="F74" s="5" t="s">
        <v>80</v>
      </c>
      <c r="G74" s="5">
        <v>182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81</v>
      </c>
      <c r="B75" s="4">
        <v>1575</v>
      </c>
      <c r="C75" s="5"/>
      <c r="D75" s="5"/>
      <c r="E75" s="4"/>
      <c r="F75" s="40" t="s">
        <v>85</v>
      </c>
      <c r="G75" s="40">
        <v>926.4</v>
      </c>
      <c r="H75" s="5">
        <f>G75-G74</f>
        <v>744.4</v>
      </c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83</v>
      </c>
      <c r="B76" s="4">
        <v>525</v>
      </c>
      <c r="C76" s="39" t="s">
        <v>84</v>
      </c>
      <c r="D76" s="39">
        <f>SUM(D2:D57)</f>
        <v>2947</v>
      </c>
      <c r="E76" s="4"/>
      <c r="F76" s="4"/>
      <c r="G76" s="4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86</v>
      </c>
      <c r="B77" s="3">
        <v>0</v>
      </c>
      <c r="C77" s="24" t="s">
        <v>87</v>
      </c>
      <c r="D77" s="24">
        <f>SUM(C58:C64)</f>
        <v>270</v>
      </c>
      <c r="E77" s="4"/>
      <c r="F77" s="40" t="s">
        <v>89</v>
      </c>
      <c r="G77" s="40">
        <f>SUM(M14:M63)</f>
        <v>2346.9701800000003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88</v>
      </c>
      <c r="B78" s="4"/>
      <c r="C78" s="24" t="s">
        <v>77</v>
      </c>
      <c r="D78" s="24">
        <f>D73-D76-D77</f>
        <v>435.5</v>
      </c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7" t="s">
        <v>90</v>
      </c>
      <c r="B79" s="5"/>
      <c r="C79" s="24" t="s">
        <v>91</v>
      </c>
      <c r="D79" s="24">
        <f>D76*0.5</f>
        <v>1473.5</v>
      </c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4</v>
      </c>
      <c r="B80" s="4">
        <f>SUM(E2:E70)</f>
        <v>498.58000000000004</v>
      </c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92</v>
      </c>
      <c r="B81" s="4">
        <f>D79</f>
        <v>1473.5</v>
      </c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8" t="s">
        <v>93</v>
      </c>
      <c r="B82" s="4">
        <f>D76+D77</f>
        <v>3217</v>
      </c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8</v>
      </c>
      <c r="B83" s="3">
        <f>SUM(I4:I70)</f>
        <v>299.14999999999998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94</v>
      </c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5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" t="s">
        <v>95</v>
      </c>
      <c r="B86" s="41">
        <f>SUM(B73:B85)</f>
        <v>9268.23</v>
      </c>
      <c r="C86" s="41"/>
      <c r="D86" s="41">
        <f>SUM(D73:D74)</f>
        <v>28439.055499999995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" t="s">
        <v>96</v>
      </c>
      <c r="B87" s="41"/>
      <c r="C87" s="41"/>
      <c r="D87" s="41">
        <f>D86-B86</f>
        <v>19170.825499999995</v>
      </c>
      <c r="E87" s="5"/>
      <c r="H87" s="5"/>
      <c r="I87" s="5"/>
      <c r="J87" s="5"/>
      <c r="K87" s="5"/>
      <c r="L87" s="5"/>
      <c r="M87" s="5"/>
      <c r="N87" s="5"/>
      <c r="O87" s="5"/>
    </row>
  </sheetData>
  <phoneticPr fontId="1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7"/>
  <sheetViews>
    <sheetView topLeftCell="A25" zoomScale="70" zoomScaleNormal="70" workbookViewId="0">
      <selection activeCell="G5" sqref="G5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4203.8</v>
      </c>
      <c r="C2" s="4">
        <v>160</v>
      </c>
      <c r="D2" s="4">
        <v>154</v>
      </c>
      <c r="E2" s="4">
        <v>26.53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2651.4</v>
      </c>
      <c r="C3" s="4">
        <v>125</v>
      </c>
      <c r="D3" s="4">
        <v>102</v>
      </c>
      <c r="E3" s="4">
        <v>16.73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2730</v>
      </c>
      <c r="C4" s="4">
        <v>117</v>
      </c>
      <c r="D4" s="4">
        <v>93</v>
      </c>
      <c r="E4" s="4">
        <v>17.18</v>
      </c>
      <c r="F4" s="6">
        <f>B3+B4+B2</f>
        <v>9585.2000000000007</v>
      </c>
      <c r="G4" s="7">
        <v>8070.75</v>
      </c>
      <c r="H4" s="6">
        <f>F4-G4</f>
        <v>1514.4500000000007</v>
      </c>
      <c r="I4" s="27">
        <v>49</v>
      </c>
      <c r="J4" s="27"/>
      <c r="K4" s="5"/>
      <c r="L4" s="5"/>
      <c r="M4" s="5"/>
      <c r="N4" s="5">
        <f>(D3+D4)/20</f>
        <v>9.75</v>
      </c>
      <c r="O4" s="62">
        <f>H4/F4</f>
        <v>0.15799878980094317</v>
      </c>
    </row>
    <row r="5" spans="1:15" x14ac:dyDescent="0.15">
      <c r="A5" s="4" t="s">
        <v>16</v>
      </c>
      <c r="B5" s="4">
        <v>591.5</v>
      </c>
      <c r="C5" s="4">
        <v>34</v>
      </c>
      <c r="D5" s="4">
        <v>32</v>
      </c>
      <c r="E5" s="4">
        <v>3.89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343.8</v>
      </c>
      <c r="C6" s="4">
        <v>19</v>
      </c>
      <c r="D6" s="4">
        <v>17</v>
      </c>
      <c r="E6" s="4">
        <v>2.25</v>
      </c>
      <c r="F6" s="8">
        <f>B6+B5</f>
        <v>935.3</v>
      </c>
      <c r="G6" s="4">
        <f>(F6-I6)*0.85</f>
        <v>778.34499999999991</v>
      </c>
      <c r="H6" s="4">
        <f>F6*0.15</f>
        <v>140.29499999999999</v>
      </c>
      <c r="I6" s="4">
        <v>19.600000000000001</v>
      </c>
      <c r="J6" s="4"/>
      <c r="K6" s="5"/>
      <c r="L6" s="5"/>
      <c r="M6" s="5"/>
      <c r="N6" s="5">
        <f>(C5+C6)/20</f>
        <v>2.65</v>
      </c>
      <c r="O6" s="62">
        <f>H6/F6</f>
        <v>0.15</v>
      </c>
    </row>
    <row r="7" spans="1:15" x14ac:dyDescent="0.15">
      <c r="A7" s="4" t="s">
        <v>19</v>
      </c>
      <c r="B7" s="4">
        <v>608</v>
      </c>
      <c r="C7" s="4">
        <v>14</v>
      </c>
      <c r="D7" s="4">
        <v>16</v>
      </c>
      <c r="E7" s="4">
        <v>3.73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677</v>
      </c>
      <c r="C8" s="4">
        <v>24</v>
      </c>
      <c r="D8" s="4">
        <v>24</v>
      </c>
      <c r="E8" s="4">
        <v>4.2</v>
      </c>
      <c r="F8" s="8">
        <f>B8+B7</f>
        <v>1285</v>
      </c>
      <c r="G8" s="4">
        <f>(F8-I8)*0.85</f>
        <v>994.5</v>
      </c>
      <c r="H8" s="4">
        <f>F8*0.15</f>
        <v>192.75</v>
      </c>
      <c r="I8" s="5">
        <v>115</v>
      </c>
      <c r="J8" s="5"/>
      <c r="K8" s="5"/>
      <c r="L8" s="5"/>
      <c r="M8" s="5"/>
      <c r="N8" s="5">
        <f>(C7+C8)/20</f>
        <v>1.9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654</v>
      </c>
      <c r="C11" s="4">
        <v>39</v>
      </c>
      <c r="D11" s="4">
        <v>35</v>
      </c>
      <c r="E11" s="4">
        <v>4.34</v>
      </c>
      <c r="F11" s="8">
        <f>B11</f>
        <v>654</v>
      </c>
      <c r="G11" s="4">
        <f>(F11-I11)*0.85</f>
        <v>555.9</v>
      </c>
      <c r="H11" s="4">
        <f>F11*0.15</f>
        <v>98.1</v>
      </c>
      <c r="I11" s="5"/>
      <c r="J11" s="5"/>
      <c r="K11" s="5"/>
      <c r="L11" s="5"/>
      <c r="M11" s="5"/>
      <c r="N11" s="5">
        <f>C11/20</f>
        <v>1.95</v>
      </c>
      <c r="O11" s="62">
        <f>H11/F11</f>
        <v>0.15</v>
      </c>
    </row>
    <row r="12" spans="1:15" x14ac:dyDescent="0.15">
      <c r="A12" s="4" t="s">
        <v>24</v>
      </c>
      <c r="B12" s="4">
        <v>264</v>
      </c>
      <c r="C12" s="4">
        <v>12</v>
      </c>
      <c r="D12" s="4">
        <v>12</v>
      </c>
      <c r="E12" s="4">
        <v>1.64</v>
      </c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>
        <v>227</v>
      </c>
      <c r="C13" s="4">
        <v>14</v>
      </c>
      <c r="D13" s="4">
        <v>10</v>
      </c>
      <c r="E13" s="4">
        <v>1.45</v>
      </c>
      <c r="F13" s="8">
        <f>B13+B12</f>
        <v>491</v>
      </c>
      <c r="G13" s="4">
        <f>(F13-I13)*0.85</f>
        <v>417.34999999999997</v>
      </c>
      <c r="H13" s="4">
        <f>F13*0.15</f>
        <v>73.649999999999991</v>
      </c>
      <c r="I13" s="5"/>
      <c r="J13" s="5"/>
      <c r="K13" s="5"/>
      <c r="L13" s="5"/>
      <c r="M13" s="5"/>
      <c r="N13" s="5">
        <f>(C12+C13)/20</f>
        <v>1.3</v>
      </c>
      <c r="O13" s="62">
        <f>H13/F13</f>
        <v>0.15</v>
      </c>
    </row>
    <row r="14" spans="1:15" x14ac:dyDescent="0.15">
      <c r="A14" s="4" t="s">
        <v>27</v>
      </c>
      <c r="B14" s="4">
        <v>442.4</v>
      </c>
      <c r="C14" s="4">
        <v>16</v>
      </c>
      <c r="D14" s="4">
        <v>13</v>
      </c>
      <c r="E14" s="4">
        <v>2.89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518.6</v>
      </c>
      <c r="C15" s="4">
        <v>20.5</v>
      </c>
      <c r="D15" s="4">
        <v>17</v>
      </c>
      <c r="E15" s="4">
        <v>3.31</v>
      </c>
      <c r="F15" s="8">
        <f>B15+B14</f>
        <v>961</v>
      </c>
      <c r="G15" s="4">
        <f>(F15-I15)*0.85</f>
        <v>802.48500000000001</v>
      </c>
      <c r="H15" s="4">
        <f>F15*0.15</f>
        <v>144.15</v>
      </c>
      <c r="I15" s="4">
        <v>16.899999999999999</v>
      </c>
      <c r="J15" s="4"/>
      <c r="K15" s="5"/>
      <c r="L15" s="5"/>
      <c r="M15" s="5"/>
      <c r="N15" s="5">
        <f>(C14+C15)/20</f>
        <v>1.825</v>
      </c>
      <c r="O15" s="62">
        <f>H15/F15</f>
        <v>0.15</v>
      </c>
    </row>
    <row r="16" spans="1:15" x14ac:dyDescent="0.15">
      <c r="A16" s="4" t="s">
        <v>29</v>
      </c>
      <c r="B16" s="4">
        <v>1533.9</v>
      </c>
      <c r="C16" s="4">
        <v>64.5</v>
      </c>
      <c r="D16" s="4">
        <v>43</v>
      </c>
      <c r="E16" s="4">
        <v>9.59</v>
      </c>
      <c r="F16" s="8">
        <f>B16</f>
        <v>1533.9</v>
      </c>
      <c r="G16" s="4">
        <f>(F16-I16)*0.85</f>
        <v>1301.2650000000001</v>
      </c>
      <c r="H16" s="4">
        <f>F16*0.15</f>
        <v>230.08500000000001</v>
      </c>
      <c r="I16" s="4">
        <v>3</v>
      </c>
      <c r="J16" s="4"/>
      <c r="K16" s="4"/>
      <c r="L16" s="5"/>
      <c r="M16" s="5"/>
      <c r="N16" s="5">
        <f>C16/20</f>
        <v>3.2250000000000001</v>
      </c>
      <c r="O16" s="62">
        <f>H16/F16</f>
        <v>0.15</v>
      </c>
    </row>
    <row r="17" spans="1:15" x14ac:dyDescent="0.15">
      <c r="A17" s="4" t="s">
        <v>30</v>
      </c>
      <c r="B17" s="4">
        <v>2122.5</v>
      </c>
      <c r="C17" s="4">
        <v>70</v>
      </c>
      <c r="D17" s="4">
        <v>69</v>
      </c>
      <c r="E17" s="4">
        <v>13.3</v>
      </c>
      <c r="F17" s="8">
        <f>B17</f>
        <v>2122.5</v>
      </c>
      <c r="G17" s="4">
        <f>(F17-L17)*0.85</f>
        <v>1804.125</v>
      </c>
      <c r="H17" s="4">
        <f>F17*0.15</f>
        <v>318.375</v>
      </c>
      <c r="I17" s="5"/>
      <c r="J17" s="5"/>
      <c r="K17" s="4"/>
      <c r="L17" s="5"/>
      <c r="M17" s="5"/>
      <c r="N17" s="5">
        <f>C17/20</f>
        <v>3.5</v>
      </c>
      <c r="O17" s="62">
        <f>H17/F17</f>
        <v>0.15</v>
      </c>
    </row>
    <row r="18" spans="1:15" x14ac:dyDescent="0.15">
      <c r="A18" s="4" t="s">
        <v>31</v>
      </c>
      <c r="B18"/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32</v>
      </c>
      <c r="C19" s="4">
        <v>2</v>
      </c>
      <c r="D19" s="4">
        <v>2</v>
      </c>
      <c r="E19" s="4">
        <v>0.22</v>
      </c>
      <c r="F19" s="8">
        <f>B19+B18</f>
        <v>32</v>
      </c>
      <c r="G19" s="4">
        <f>(F19-I19)*0.85</f>
        <v>27.2</v>
      </c>
      <c r="H19" s="4">
        <f>F19*0.15</f>
        <v>4.8</v>
      </c>
      <c r="I19" s="4"/>
      <c r="J19" s="4"/>
      <c r="K19" s="5"/>
      <c r="L19" s="5"/>
      <c r="M19" s="5"/>
      <c r="N19" s="5">
        <f>(C18+C19)/20</f>
        <v>0.1</v>
      </c>
      <c r="O19" s="62">
        <f>H19/F19</f>
        <v>0.15</v>
      </c>
    </row>
    <row r="20" spans="1:15" x14ac:dyDescent="0.15">
      <c r="A20" s="4" t="s">
        <v>33</v>
      </c>
      <c r="B20" s="4">
        <v>561.44000000000005</v>
      </c>
      <c r="C20" s="4">
        <v>21</v>
      </c>
      <c r="D20" s="4">
        <v>19</v>
      </c>
      <c r="E20" s="4">
        <v>3.49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820.68</v>
      </c>
      <c r="C21" s="4">
        <v>32</v>
      </c>
      <c r="D21" s="4">
        <v>30</v>
      </c>
      <c r="E21" s="4">
        <v>5.17</v>
      </c>
      <c r="F21" s="8">
        <f>B21+B20</f>
        <v>1382.12</v>
      </c>
      <c r="G21" s="4">
        <f t="shared" ref="G21:G26" si="0">(F21-I21)*0.85</f>
        <v>1174.8019999999999</v>
      </c>
      <c r="H21" s="4">
        <f t="shared" ref="H21:H26" si="1">F21*0.15</f>
        <v>207.31799999999998</v>
      </c>
      <c r="J21" s="4"/>
      <c r="K21" s="5"/>
      <c r="L21" s="5"/>
      <c r="M21" s="5"/>
      <c r="N21" s="5">
        <f>(C20+C21)/20</f>
        <v>2.65</v>
      </c>
      <c r="O21" s="62">
        <f>H21/F21</f>
        <v>0.15</v>
      </c>
    </row>
    <row r="22" spans="1:15" x14ac:dyDescent="0.15">
      <c r="A22" s="4" t="s">
        <v>35</v>
      </c>
      <c r="B22" s="4">
        <v>5051.0600000000004</v>
      </c>
      <c r="C22" s="4">
        <v>150</v>
      </c>
      <c r="D22" s="4">
        <v>131</v>
      </c>
      <c r="E22" s="4">
        <v>31</v>
      </c>
      <c r="F22" s="8">
        <f>B22</f>
        <v>5051.0600000000004</v>
      </c>
      <c r="G22" s="4">
        <f t="shared" si="0"/>
        <v>4293.4009999999998</v>
      </c>
      <c r="H22" s="4">
        <f t="shared" si="1"/>
        <v>757.65899999999999</v>
      </c>
      <c r="I22" s="4"/>
      <c r="J22" s="4"/>
      <c r="K22" s="4"/>
      <c r="L22" s="4"/>
      <c r="M22" s="4"/>
      <c r="N22" s="5">
        <f>C22/20</f>
        <v>7.5</v>
      </c>
      <c r="O22" s="62">
        <f>(H22+M22)/F22</f>
        <v>0.15</v>
      </c>
    </row>
    <row r="23" spans="1:15" x14ac:dyDescent="0.15">
      <c r="A23" s="4" t="s">
        <v>36</v>
      </c>
      <c r="B23">
        <v>47.7</v>
      </c>
      <c r="C23">
        <v>3</v>
      </c>
      <c r="D23">
        <v>3</v>
      </c>
      <c r="E23">
        <v>0.31</v>
      </c>
      <c r="F23" s="8">
        <f>B23</f>
        <v>47.7</v>
      </c>
      <c r="G23" s="4">
        <f t="shared" si="0"/>
        <v>40.545000000000002</v>
      </c>
      <c r="H23" s="4">
        <f t="shared" si="1"/>
        <v>7.1550000000000002</v>
      </c>
      <c r="I23" s="4"/>
      <c r="J23" s="4"/>
      <c r="K23" s="5"/>
      <c r="L23" s="5"/>
      <c r="M23" s="5"/>
      <c r="N23" s="5">
        <f>(C23)/20</f>
        <v>0.15</v>
      </c>
      <c r="O23" s="62">
        <f>H23/F23</f>
        <v>0.15</v>
      </c>
    </row>
    <row r="24" spans="1:15" x14ac:dyDescent="0.15">
      <c r="A24" s="4" t="s">
        <v>37</v>
      </c>
      <c r="B24" s="5">
        <v>523.75</v>
      </c>
      <c r="C24" s="5">
        <v>32</v>
      </c>
      <c r="D24" s="5">
        <v>31</v>
      </c>
      <c r="E24" s="5">
        <v>3.33</v>
      </c>
      <c r="F24" s="5">
        <f>B24</f>
        <v>523.75</v>
      </c>
      <c r="G24" s="4">
        <f t="shared" si="0"/>
        <v>445.1875</v>
      </c>
      <c r="H24" s="4">
        <f t="shared" si="1"/>
        <v>78.5625</v>
      </c>
      <c r="I24" s="5"/>
      <c r="J24" s="5"/>
      <c r="K24" s="5"/>
      <c r="M24" s="5"/>
      <c r="N24" s="5">
        <f>(C24)/20</f>
        <v>1.6</v>
      </c>
      <c r="O24" s="62">
        <f>(H24+M24)/F24</f>
        <v>0.15</v>
      </c>
    </row>
    <row r="25" spans="1:15" x14ac:dyDescent="0.15">
      <c r="A25" s="4" t="s">
        <v>38</v>
      </c>
      <c r="B25">
        <v>773.6</v>
      </c>
      <c r="C25">
        <v>43</v>
      </c>
      <c r="D25">
        <v>43</v>
      </c>
      <c r="E25">
        <v>4.92</v>
      </c>
      <c r="F25" s="5">
        <f>B25</f>
        <v>773.6</v>
      </c>
      <c r="G25" s="4">
        <f t="shared" si="0"/>
        <v>657.56</v>
      </c>
      <c r="H25" s="4">
        <f t="shared" si="1"/>
        <v>116.03999999999999</v>
      </c>
      <c r="I25" s="5"/>
      <c r="J25" s="5"/>
      <c r="K25" s="5"/>
      <c r="L25" s="4"/>
      <c r="M25" s="5"/>
      <c r="N25" s="5">
        <f>(C25)/20</f>
        <v>2.15</v>
      </c>
      <c r="O25" s="62">
        <f>(H25+M25)/F25</f>
        <v>0.15</v>
      </c>
    </row>
    <row r="26" spans="1:15" x14ac:dyDescent="0.15">
      <c r="A26" s="4" t="s">
        <v>39</v>
      </c>
      <c r="B26" s="4">
        <v>4334.7</v>
      </c>
      <c r="C26" s="4">
        <v>206</v>
      </c>
      <c r="D26" s="4">
        <v>189</v>
      </c>
      <c r="E26" s="4">
        <v>29.59</v>
      </c>
      <c r="F26" s="5">
        <f>B26</f>
        <v>4334.7</v>
      </c>
      <c r="G26" s="4">
        <f t="shared" si="0"/>
        <v>3684.4949999999999</v>
      </c>
      <c r="H26" s="4">
        <f t="shared" si="1"/>
        <v>650.20499999999993</v>
      </c>
      <c r="I26" s="5"/>
      <c r="J26" s="5"/>
      <c r="K26" s="5"/>
      <c r="L26" s="4"/>
      <c r="M26" s="5"/>
      <c r="N26" s="5">
        <f>(C26)/20</f>
        <v>10.3</v>
      </c>
      <c r="O26" s="62">
        <f>(H26+M26)/F26</f>
        <v>0.15</v>
      </c>
    </row>
    <row r="27" spans="1:15" x14ac:dyDescent="0.15">
      <c r="A27" s="9" t="s">
        <v>40</v>
      </c>
      <c r="B27" s="9">
        <v>1358.38</v>
      </c>
      <c r="C27" s="9">
        <v>103</v>
      </c>
      <c r="D27" s="9">
        <v>75</v>
      </c>
      <c r="E27" s="9">
        <v>9.0299999999999994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1207.08</v>
      </c>
      <c r="C28" s="9">
        <v>87</v>
      </c>
      <c r="D28" s="9">
        <v>66</v>
      </c>
      <c r="E28" s="9">
        <v>8.0399999999999991</v>
      </c>
      <c r="F28" s="11">
        <f>B28+B27</f>
        <v>2565.46</v>
      </c>
      <c r="G28" s="9">
        <f>(F28-I28)-L28</f>
        <v>2028.5679999999998</v>
      </c>
      <c r="H28" s="9">
        <f>F28*0.15</f>
        <v>384.81900000000002</v>
      </c>
      <c r="I28" s="5">
        <v>23.8</v>
      </c>
      <c r="J28" s="5"/>
      <c r="K28" s="5"/>
      <c r="L28" s="28">
        <f>F28*0.2</f>
        <v>513.09199999999998</v>
      </c>
      <c r="M28" s="28">
        <f>L28-H28</f>
        <v>128.27299999999997</v>
      </c>
      <c r="N28" s="5">
        <f>(C27+C28)/20</f>
        <v>9.5</v>
      </c>
      <c r="O28" s="62">
        <f>(H28+M28)/F28</f>
        <v>0.19999999999999998</v>
      </c>
    </row>
    <row r="29" spans="1:15" x14ac:dyDescent="0.15">
      <c r="A29" s="9" t="s">
        <v>42</v>
      </c>
      <c r="B29" s="9">
        <v>190.6</v>
      </c>
      <c r="C29" s="9">
        <v>13</v>
      </c>
      <c r="D29" s="9">
        <v>10</v>
      </c>
      <c r="E29" s="9">
        <v>1.23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175.9</v>
      </c>
      <c r="C30" s="9">
        <v>15</v>
      </c>
      <c r="D30" s="9">
        <v>11</v>
      </c>
      <c r="E30" s="9">
        <v>1.17</v>
      </c>
      <c r="F30" s="11">
        <f>B30+B29</f>
        <v>366.5</v>
      </c>
      <c r="G30" s="9">
        <f>(F30-I30)-L30</f>
        <v>297.5</v>
      </c>
      <c r="H30" s="9">
        <f t="shared" ref="H30:H53" si="2">F30*0.15</f>
        <v>54.975000000000001</v>
      </c>
      <c r="I30" s="4"/>
      <c r="J30" s="4"/>
      <c r="K30" s="5"/>
      <c r="L30" s="28">
        <v>69</v>
      </c>
      <c r="M30" s="28">
        <f t="shared" ref="M30:M42" si="3">L30-H30</f>
        <v>14.024999999999999</v>
      </c>
      <c r="N30" s="5">
        <f>(C29+C30)/20</f>
        <v>1.4</v>
      </c>
      <c r="O30" s="62">
        <f t="shared" ref="O30:O42" si="4">(H30+M30)/F30</f>
        <v>0.18826739427012279</v>
      </c>
    </row>
    <row r="31" spans="1:15" x14ac:dyDescent="0.15">
      <c r="A31" s="9" t="s">
        <v>44</v>
      </c>
      <c r="B31" s="9">
        <v>1378.1</v>
      </c>
      <c r="C31" s="9">
        <v>118</v>
      </c>
      <c r="D31" s="9">
        <v>81</v>
      </c>
      <c r="E31" s="9">
        <v>8.98</v>
      </c>
      <c r="F31" s="10">
        <f t="shared" ref="F31:F53" si="5">B31</f>
        <v>1378.1</v>
      </c>
      <c r="G31" s="9">
        <f>(F31-I31)-L31</f>
        <v>1001.6499999999999</v>
      </c>
      <c r="H31" s="9">
        <f t="shared" si="2"/>
        <v>206.71499999999997</v>
      </c>
      <c r="I31" s="4"/>
      <c r="J31" s="4"/>
      <c r="K31" s="5"/>
      <c r="L31" s="28">
        <v>376.45</v>
      </c>
      <c r="M31" s="28">
        <f t="shared" si="3"/>
        <v>169.73500000000001</v>
      </c>
      <c r="N31" s="5">
        <f>C31/20</f>
        <v>5.9</v>
      </c>
      <c r="O31" s="62">
        <f t="shared" si="4"/>
        <v>0.27316595312386621</v>
      </c>
    </row>
    <row r="32" spans="1:15" x14ac:dyDescent="0.15">
      <c r="A32" s="9" t="s">
        <v>45</v>
      </c>
      <c r="B32" s="9">
        <v>2546.4</v>
      </c>
      <c r="C32" s="9">
        <v>88</v>
      </c>
      <c r="D32" s="9">
        <v>85</v>
      </c>
      <c r="E32" s="9">
        <v>15.69</v>
      </c>
      <c r="F32" s="11">
        <f t="shared" si="5"/>
        <v>2546.4</v>
      </c>
      <c r="G32" s="9">
        <f>(F32-I32)-L32</f>
        <v>1976</v>
      </c>
      <c r="H32" s="9">
        <f t="shared" si="2"/>
        <v>381.96</v>
      </c>
      <c r="I32" s="4"/>
      <c r="J32" s="4"/>
      <c r="K32" s="4"/>
      <c r="L32" s="28">
        <v>570.4</v>
      </c>
      <c r="M32" s="28">
        <f t="shared" si="3"/>
        <v>188.44</v>
      </c>
      <c r="N32" s="5">
        <f>D32/20</f>
        <v>4.25</v>
      </c>
      <c r="O32" s="62">
        <f t="shared" si="4"/>
        <v>0.22400251335218346</v>
      </c>
    </row>
    <row r="33" spans="1:15" x14ac:dyDescent="0.15">
      <c r="A33" s="9" t="s">
        <v>46</v>
      </c>
      <c r="B33" s="9">
        <v>1395.8</v>
      </c>
      <c r="C33" s="9">
        <v>104</v>
      </c>
      <c r="D33" s="9">
        <v>86</v>
      </c>
      <c r="E33" s="9">
        <v>9.0399999999999991</v>
      </c>
      <c r="F33" s="11">
        <f t="shared" si="5"/>
        <v>1395.8</v>
      </c>
      <c r="G33" s="9">
        <f>(F33-I33)-L33</f>
        <v>1043.1999999999998</v>
      </c>
      <c r="H33" s="9">
        <f t="shared" si="2"/>
        <v>209.36999999999998</v>
      </c>
      <c r="I33" s="4"/>
      <c r="J33" s="4"/>
      <c r="K33" s="4"/>
      <c r="L33" s="29">
        <v>352.6</v>
      </c>
      <c r="M33" s="28">
        <f t="shared" si="3"/>
        <v>143.23000000000005</v>
      </c>
      <c r="N33" s="5">
        <f>(D33)/20</f>
        <v>4.3</v>
      </c>
      <c r="O33" s="62">
        <f t="shared" si="4"/>
        <v>0.25261498782060471</v>
      </c>
    </row>
    <row r="34" spans="1:15" x14ac:dyDescent="0.15">
      <c r="A34" s="9" t="s">
        <v>47</v>
      </c>
      <c r="B34" s="9">
        <v>4131.24</v>
      </c>
      <c r="C34" s="9">
        <v>167</v>
      </c>
      <c r="D34" s="9">
        <v>152</v>
      </c>
      <c r="E34" s="9">
        <v>26.55</v>
      </c>
      <c r="F34" s="11">
        <f t="shared" si="5"/>
        <v>4131.24</v>
      </c>
      <c r="G34" s="9">
        <f>(F34-I34)-L34</f>
        <v>3376.7999999999997</v>
      </c>
      <c r="H34" s="9">
        <f t="shared" si="2"/>
        <v>619.68599999999992</v>
      </c>
      <c r="J34" s="4"/>
      <c r="K34" s="4"/>
      <c r="L34" s="29">
        <v>754.44</v>
      </c>
      <c r="M34" s="28">
        <f t="shared" si="3"/>
        <v>134.75400000000013</v>
      </c>
      <c r="N34" s="5">
        <f>(D34)/20</f>
        <v>7.6</v>
      </c>
      <c r="O34" s="62">
        <f t="shared" si="4"/>
        <v>0.18261829378104397</v>
      </c>
    </row>
    <row r="35" spans="1:15" x14ac:dyDescent="0.15">
      <c r="A35" s="9" t="s">
        <v>48</v>
      </c>
      <c r="B35" s="9">
        <v>373.6</v>
      </c>
      <c r="C35" s="9">
        <v>22</v>
      </c>
      <c r="D35" s="9">
        <v>22</v>
      </c>
      <c r="E35" s="9">
        <v>2.44</v>
      </c>
      <c r="F35" s="10">
        <f t="shared" si="5"/>
        <v>373.6</v>
      </c>
      <c r="G35" s="9">
        <f>F35-L35-I35</f>
        <v>295.60000000000002</v>
      </c>
      <c r="H35" s="9">
        <f t="shared" si="2"/>
        <v>56.04</v>
      </c>
      <c r="J35" s="4"/>
      <c r="K35" s="4"/>
      <c r="L35" s="28">
        <v>78</v>
      </c>
      <c r="M35" s="28">
        <f t="shared" si="3"/>
        <v>21.96</v>
      </c>
      <c r="N35" s="5">
        <f>C35/20</f>
        <v>1.1000000000000001</v>
      </c>
      <c r="O35" s="62">
        <f t="shared" si="4"/>
        <v>0.20877944325481798</v>
      </c>
    </row>
    <row r="36" spans="1:15" x14ac:dyDescent="0.15">
      <c r="A36" s="10" t="s">
        <v>49</v>
      </c>
      <c r="B36" s="10">
        <v>652.29999999999995</v>
      </c>
      <c r="C36" s="10">
        <v>39</v>
      </c>
      <c r="D36" s="10">
        <v>39</v>
      </c>
      <c r="E36" s="10">
        <v>4.1100000000000003</v>
      </c>
      <c r="F36" s="10">
        <f t="shared" si="5"/>
        <v>652.29999999999995</v>
      </c>
      <c r="G36" s="9">
        <f>(F36-I36)-L36</f>
        <v>521.17999999999995</v>
      </c>
      <c r="H36" s="9">
        <f t="shared" si="2"/>
        <v>97.844999999999985</v>
      </c>
      <c r="I36" s="5"/>
      <c r="J36" s="5"/>
      <c r="K36" s="4"/>
      <c r="L36" s="29">
        <v>131.12</v>
      </c>
      <c r="M36" s="28">
        <f t="shared" si="3"/>
        <v>33.27500000000002</v>
      </c>
      <c r="N36" s="5">
        <f t="shared" ref="N36:N42" si="6">(C36)/20</f>
        <v>1.95</v>
      </c>
      <c r="O36" s="62">
        <f t="shared" si="4"/>
        <v>0.20101180438448568</v>
      </c>
    </row>
    <row r="37" spans="1:15" x14ac:dyDescent="0.15">
      <c r="A37" s="10" t="s">
        <v>50</v>
      </c>
      <c r="B37" s="10">
        <v>1337.5</v>
      </c>
      <c r="C37" s="10">
        <v>88</v>
      </c>
      <c r="D37" s="10">
        <v>78</v>
      </c>
      <c r="E37" s="10">
        <v>8.3000000000000007</v>
      </c>
      <c r="F37" s="10">
        <f t="shared" si="5"/>
        <v>1337.5</v>
      </c>
      <c r="G37" s="9">
        <f>(F37-I37)-L37</f>
        <v>1024.25</v>
      </c>
      <c r="H37" s="9">
        <f t="shared" si="2"/>
        <v>200.625</v>
      </c>
      <c r="I37" s="5"/>
      <c r="J37" s="5"/>
      <c r="K37" s="4"/>
      <c r="L37" s="29">
        <v>313.25</v>
      </c>
      <c r="M37" s="28">
        <f t="shared" si="3"/>
        <v>112.625</v>
      </c>
      <c r="N37" s="5">
        <f t="shared" si="6"/>
        <v>4.4000000000000004</v>
      </c>
      <c r="O37" s="62">
        <f t="shared" si="4"/>
        <v>0.23420560747663552</v>
      </c>
    </row>
    <row r="38" spans="1:15" x14ac:dyDescent="0.15">
      <c r="A38" s="9" t="s">
        <v>51</v>
      </c>
      <c r="B38" s="10">
        <v>1231</v>
      </c>
      <c r="C38" s="10">
        <v>63</v>
      </c>
      <c r="D38" s="10">
        <v>54</v>
      </c>
      <c r="E38" s="10">
        <v>7.81</v>
      </c>
      <c r="F38" s="10">
        <f t="shared" si="5"/>
        <v>1231</v>
      </c>
      <c r="G38" s="9">
        <f>(F38*0.8)-I38</f>
        <v>973.80000000000007</v>
      </c>
      <c r="H38" s="9">
        <f t="shared" si="2"/>
        <v>184.65</v>
      </c>
      <c r="I38" s="5">
        <v>11</v>
      </c>
      <c r="J38" s="5"/>
      <c r="K38" s="4"/>
      <c r="L38" s="28">
        <f>F38*0.2</f>
        <v>246.20000000000002</v>
      </c>
      <c r="M38" s="28">
        <f t="shared" si="3"/>
        <v>61.550000000000011</v>
      </c>
      <c r="N38" s="5">
        <f t="shared" si="6"/>
        <v>3.15</v>
      </c>
      <c r="O38" s="62">
        <f t="shared" si="4"/>
        <v>0.2</v>
      </c>
    </row>
    <row r="39" spans="1:15" x14ac:dyDescent="0.15">
      <c r="A39" s="9" t="s">
        <v>52</v>
      </c>
      <c r="B39" s="10">
        <v>971.48</v>
      </c>
      <c r="C39" s="10">
        <v>49</v>
      </c>
      <c r="D39" s="10">
        <v>45</v>
      </c>
      <c r="E39" s="10">
        <v>6.13</v>
      </c>
      <c r="F39" s="10">
        <f t="shared" si="5"/>
        <v>971.48</v>
      </c>
      <c r="G39" s="9">
        <f>(F39-I39)-L39</f>
        <v>767</v>
      </c>
      <c r="H39" s="9">
        <f t="shared" si="2"/>
        <v>145.72200000000001</v>
      </c>
      <c r="I39" s="5"/>
      <c r="J39" s="5"/>
      <c r="K39" s="4"/>
      <c r="L39" s="29">
        <v>204.48</v>
      </c>
      <c r="M39" s="28">
        <f t="shared" si="3"/>
        <v>58.757999999999981</v>
      </c>
      <c r="N39" s="5">
        <f t="shared" si="6"/>
        <v>2.4500000000000002</v>
      </c>
      <c r="O39" s="62">
        <f t="shared" si="4"/>
        <v>0.21048297443076541</v>
      </c>
    </row>
    <row r="40" spans="1:15" x14ac:dyDescent="0.15">
      <c r="A40" s="9" t="s">
        <v>53</v>
      </c>
      <c r="B40" s="9">
        <v>452.16</v>
      </c>
      <c r="C40" s="9">
        <v>17</v>
      </c>
      <c r="D40" s="9">
        <v>14</v>
      </c>
      <c r="E40" s="9">
        <v>2.82</v>
      </c>
      <c r="F40" s="10">
        <f t="shared" si="5"/>
        <v>452.16</v>
      </c>
      <c r="G40" s="9">
        <f>(F40-I40)-L40</f>
        <v>352.23264</v>
      </c>
      <c r="H40" s="9">
        <f t="shared" si="2"/>
        <v>67.823999999999998</v>
      </c>
      <c r="I40" s="5"/>
      <c r="J40" s="5"/>
      <c r="K40" s="5"/>
      <c r="L40" s="29">
        <f>F40*0.221</f>
        <v>99.927360000000007</v>
      </c>
      <c r="M40" s="28">
        <f t="shared" si="3"/>
        <v>32.103360000000009</v>
      </c>
      <c r="N40" s="5">
        <f t="shared" si="6"/>
        <v>0.85</v>
      </c>
      <c r="O40" s="62">
        <f t="shared" si="4"/>
        <v>0.221</v>
      </c>
    </row>
    <row r="41" spans="1:15" x14ac:dyDescent="0.15">
      <c r="A41" s="9" t="s">
        <v>54</v>
      </c>
      <c r="B41" s="9">
        <v>586.4</v>
      </c>
      <c r="C41" s="9">
        <v>34</v>
      </c>
      <c r="D41" s="9">
        <v>31</v>
      </c>
      <c r="E41" s="9">
        <v>3.73</v>
      </c>
      <c r="F41" s="10">
        <f t="shared" si="5"/>
        <v>586.4</v>
      </c>
      <c r="G41" s="9">
        <f>(F41-I41)-L41</f>
        <v>438.1</v>
      </c>
      <c r="H41" s="9">
        <f t="shared" si="2"/>
        <v>87.96</v>
      </c>
      <c r="I41">
        <v>20.9</v>
      </c>
      <c r="J41" s="4"/>
      <c r="K41" s="4"/>
      <c r="L41" s="29">
        <v>127.4</v>
      </c>
      <c r="M41" s="28">
        <f t="shared" si="3"/>
        <v>39.440000000000012</v>
      </c>
      <c r="N41" s="5">
        <f t="shared" si="6"/>
        <v>1.7</v>
      </c>
      <c r="O41" s="62">
        <f t="shared" si="4"/>
        <v>0.21725784447476126</v>
      </c>
    </row>
    <row r="42" spans="1:15" x14ac:dyDescent="0.15">
      <c r="A42" s="9" t="s">
        <v>55</v>
      </c>
      <c r="B42" s="9">
        <v>286</v>
      </c>
      <c r="C42" s="9">
        <v>16</v>
      </c>
      <c r="D42" s="9">
        <v>16</v>
      </c>
      <c r="E42" s="9">
        <v>1.76</v>
      </c>
      <c r="F42" s="10">
        <f t="shared" si="5"/>
        <v>286</v>
      </c>
      <c r="G42" s="9">
        <f>(F42-I42)-L42</f>
        <v>216</v>
      </c>
      <c r="H42" s="9">
        <f t="shared" si="2"/>
        <v>42.9</v>
      </c>
      <c r="I42" s="4"/>
      <c r="J42" s="4"/>
      <c r="K42" s="4"/>
      <c r="L42" s="29">
        <v>70</v>
      </c>
      <c r="M42" s="28">
        <f t="shared" si="3"/>
        <v>27.1</v>
      </c>
      <c r="N42" s="5">
        <f t="shared" si="6"/>
        <v>0.8</v>
      </c>
      <c r="O42" s="62">
        <f t="shared" si="4"/>
        <v>0.24475524475524477</v>
      </c>
    </row>
    <row r="43" spans="1:15" x14ac:dyDescent="0.15">
      <c r="A43" s="12" t="s">
        <v>58</v>
      </c>
      <c r="B43" s="13">
        <v>469.05</v>
      </c>
      <c r="C43" s="12">
        <v>31</v>
      </c>
      <c r="D43" s="14">
        <v>27</v>
      </c>
      <c r="E43" s="15">
        <v>3.1</v>
      </c>
      <c r="F43" s="16">
        <f t="shared" si="5"/>
        <v>469.05</v>
      </c>
      <c r="G43" s="13">
        <f>(F43-I43)*0.85</f>
        <v>377.61250000000001</v>
      </c>
      <c r="H43" s="12">
        <f t="shared" si="2"/>
        <v>70.357500000000002</v>
      </c>
      <c r="I43" s="16">
        <v>24.8</v>
      </c>
      <c r="J43" s="13"/>
      <c r="K43" s="30"/>
      <c r="L43" s="31"/>
      <c r="M43" s="31"/>
      <c r="N43" s="31">
        <f>C43/20</f>
        <v>1.55</v>
      </c>
      <c r="O43" s="65">
        <f>H43/F43</f>
        <v>0.15</v>
      </c>
    </row>
    <row r="44" spans="1:15" x14ac:dyDescent="0.15">
      <c r="A44" s="17" t="s">
        <v>59</v>
      </c>
      <c r="B44" s="18">
        <v>1617.58</v>
      </c>
      <c r="C44" s="18">
        <v>82</v>
      </c>
      <c r="D44" s="18">
        <v>79</v>
      </c>
      <c r="E44" s="18">
        <v>10.69</v>
      </c>
      <c r="F44" s="19">
        <f t="shared" si="5"/>
        <v>1617.58</v>
      </c>
      <c r="G44" s="18">
        <f>(F44-I44)-L44</f>
        <v>1233.5</v>
      </c>
      <c r="H44" s="18">
        <f t="shared" si="2"/>
        <v>242.63699999999997</v>
      </c>
      <c r="I44" s="32"/>
      <c r="J44" s="32"/>
      <c r="K44" s="32"/>
      <c r="L44" s="33">
        <v>384.08</v>
      </c>
      <c r="M44" s="34">
        <f>L44-H44</f>
        <v>141.44300000000001</v>
      </c>
      <c r="N44" s="35">
        <f>(C44)/20</f>
        <v>4.0999999999999996</v>
      </c>
      <c r="O44" s="62">
        <f>(H44+M44)/F44</f>
        <v>0.23744111574079799</v>
      </c>
    </row>
    <row r="45" spans="1:15" x14ac:dyDescent="0.15">
      <c r="A45" s="9" t="s">
        <v>60</v>
      </c>
      <c r="B45" s="9">
        <v>500.8</v>
      </c>
      <c r="C45" s="9">
        <v>31</v>
      </c>
      <c r="D45" s="9">
        <v>31</v>
      </c>
      <c r="E45" s="9">
        <v>3.2</v>
      </c>
      <c r="F45" s="10">
        <f t="shared" si="5"/>
        <v>500.8</v>
      </c>
      <c r="G45" s="18">
        <f>(F45-I45)-L45</f>
        <v>360.8</v>
      </c>
      <c r="H45" s="18">
        <f t="shared" si="2"/>
        <v>75.12</v>
      </c>
      <c r="I45" s="32">
        <v>19.8</v>
      </c>
      <c r="J45" s="32"/>
      <c r="K45" s="32"/>
      <c r="L45" s="33">
        <v>120.2</v>
      </c>
      <c r="M45" s="34">
        <f>L45-H45</f>
        <v>45.08</v>
      </c>
      <c r="N45" s="35">
        <f>(C45)/20</f>
        <v>1.55</v>
      </c>
      <c r="O45" s="62">
        <f>(H45+M45)/F45</f>
        <v>0.24001597444089456</v>
      </c>
    </row>
    <row r="46" spans="1:15" x14ac:dyDescent="0.15">
      <c r="A46" s="9" t="s">
        <v>61</v>
      </c>
      <c r="B46" s="9">
        <v>1823.9</v>
      </c>
      <c r="C46" s="9">
        <v>89</v>
      </c>
      <c r="D46" s="9">
        <v>89</v>
      </c>
      <c r="E46" s="9">
        <v>11.44</v>
      </c>
      <c r="F46" s="10">
        <f t="shared" si="5"/>
        <v>1823.9</v>
      </c>
      <c r="G46" s="9">
        <f>(F46-I46)-L46</f>
        <v>1380</v>
      </c>
      <c r="H46" s="9">
        <f t="shared" si="2"/>
        <v>273.58499999999998</v>
      </c>
      <c r="I46" s="4"/>
      <c r="J46" s="4"/>
      <c r="K46" s="4"/>
      <c r="L46" s="29">
        <v>443.9</v>
      </c>
      <c r="M46" s="28">
        <f>L46-H46</f>
        <v>170.315</v>
      </c>
      <c r="N46" s="36">
        <f>(C46)/20</f>
        <v>4.45</v>
      </c>
      <c r="O46" s="62">
        <f>(H46+M46)/F46</f>
        <v>0.24337957124842369</v>
      </c>
    </row>
    <row r="47" spans="1:15" x14ac:dyDescent="0.15">
      <c r="A47" s="9" t="s">
        <v>62</v>
      </c>
      <c r="B47" s="9">
        <v>819</v>
      </c>
      <c r="C47" s="9">
        <v>39</v>
      </c>
      <c r="D47" s="9">
        <v>39</v>
      </c>
      <c r="E47" s="9">
        <v>5.14</v>
      </c>
      <c r="F47" s="10">
        <f t="shared" si="5"/>
        <v>819</v>
      </c>
      <c r="G47" s="9">
        <f>(F47-I47)-L47</f>
        <v>663</v>
      </c>
      <c r="H47" s="9">
        <f t="shared" si="2"/>
        <v>122.85</v>
      </c>
      <c r="J47" s="4"/>
      <c r="K47" s="4"/>
      <c r="L47" s="29">
        <v>156</v>
      </c>
      <c r="M47" s="28">
        <f>L47-H47</f>
        <v>33.150000000000006</v>
      </c>
      <c r="N47" s="36">
        <f>(C47)/20</f>
        <v>1.95</v>
      </c>
      <c r="O47" s="62">
        <f>(H47+M47)/F47</f>
        <v>0.19047619047619047</v>
      </c>
    </row>
    <row r="48" spans="1:15" x14ac:dyDescent="0.2">
      <c r="A48" s="20" t="s">
        <v>98</v>
      </c>
      <c r="B48" s="9">
        <v>1967.8</v>
      </c>
      <c r="C48" s="9">
        <v>76</v>
      </c>
      <c r="D48" s="9">
        <v>61</v>
      </c>
      <c r="E48" s="9">
        <v>12.2</v>
      </c>
      <c r="F48" s="11">
        <f t="shared" si="5"/>
        <v>1967.8</v>
      </c>
      <c r="G48" s="9">
        <f>(F48-I48)*0.85</f>
        <v>1672.6299999999999</v>
      </c>
      <c r="H48" s="9">
        <f t="shared" si="2"/>
        <v>295.16999999999996</v>
      </c>
      <c r="I48" s="4"/>
      <c r="J48" s="4"/>
      <c r="K48" s="5"/>
      <c r="L48" s="5"/>
      <c r="M48" s="5"/>
      <c r="N48" s="5">
        <f>C48/20</f>
        <v>3.8</v>
      </c>
      <c r="O48" s="62">
        <f>H48/F48</f>
        <v>0.15</v>
      </c>
    </row>
    <row r="49" spans="1:15" x14ac:dyDescent="0.2">
      <c r="A49" s="20" t="s">
        <v>99</v>
      </c>
      <c r="B49" s="9">
        <v>381.2</v>
      </c>
      <c r="C49" s="9">
        <v>18</v>
      </c>
      <c r="D49" s="9">
        <v>16</v>
      </c>
      <c r="E49" s="9">
        <v>2.41</v>
      </c>
      <c r="F49" s="11">
        <f t="shared" si="5"/>
        <v>381.2</v>
      </c>
      <c r="G49" s="9">
        <f>(F49-I49)*0.85</f>
        <v>324.02</v>
      </c>
      <c r="H49" s="9">
        <f t="shared" si="2"/>
        <v>57.18</v>
      </c>
      <c r="I49" s="4"/>
      <c r="J49" s="4"/>
      <c r="K49" s="5"/>
      <c r="L49" s="5"/>
      <c r="M49" s="5"/>
      <c r="N49" s="5">
        <f>(C48+C49)/20</f>
        <v>4.7</v>
      </c>
      <c r="O49" s="62">
        <f>H49/F49</f>
        <v>0.15</v>
      </c>
    </row>
    <row r="50" spans="1:15" x14ac:dyDescent="0.2">
      <c r="A50" s="20" t="s">
        <v>100</v>
      </c>
      <c r="B50" s="9">
        <v>1356.28</v>
      </c>
      <c r="C50" s="9">
        <v>76</v>
      </c>
      <c r="D50" s="9">
        <v>73</v>
      </c>
      <c r="E50" s="9">
        <v>8.5500000000000007</v>
      </c>
      <c r="F50" s="11">
        <f t="shared" si="5"/>
        <v>1356.28</v>
      </c>
      <c r="G50" s="9">
        <f>(F50-I50)-L50</f>
        <v>1027</v>
      </c>
      <c r="H50" s="9">
        <f t="shared" si="2"/>
        <v>203.44199999999998</v>
      </c>
      <c r="I50" s="4"/>
      <c r="J50" s="4"/>
      <c r="K50" s="5"/>
      <c r="L50" s="29">
        <v>329.28</v>
      </c>
      <c r="M50" s="28">
        <f>L50-H50</f>
        <v>125.83799999999999</v>
      </c>
      <c r="N50" s="5">
        <f>(C49+C50)/20</f>
        <v>4.7</v>
      </c>
      <c r="O50" s="62">
        <f>(H50+M50)/F50</f>
        <v>0.24278172648715604</v>
      </c>
    </row>
    <row r="51" spans="1:15" x14ac:dyDescent="0.15">
      <c r="A51" s="21" t="s">
        <v>103</v>
      </c>
      <c r="B51" s="21">
        <v>968.3</v>
      </c>
      <c r="C51" s="21">
        <v>38</v>
      </c>
      <c r="D51" s="21">
        <v>38</v>
      </c>
      <c r="E51" s="21">
        <v>6</v>
      </c>
      <c r="F51" s="11">
        <f t="shared" si="5"/>
        <v>968.3</v>
      </c>
      <c r="G51" s="9">
        <f>(F51-I51)*0.85</f>
        <v>823.05499999999995</v>
      </c>
      <c r="H51" s="9">
        <f t="shared" si="2"/>
        <v>145.24499999999998</v>
      </c>
      <c r="I51" s="22"/>
      <c r="J51" s="22"/>
      <c r="K51" s="22"/>
      <c r="L51" s="29">
        <v>457.3</v>
      </c>
      <c r="M51" s="28">
        <f>L51-H51</f>
        <v>312.05500000000006</v>
      </c>
      <c r="N51" s="5">
        <f>(C51)/20</f>
        <v>1.9</v>
      </c>
      <c r="O51" s="62">
        <f>(H51+M51)/F51</f>
        <v>0.47227099039553866</v>
      </c>
    </row>
    <row r="52" spans="1:15" x14ac:dyDescent="0.15">
      <c r="A52" s="25" t="s">
        <v>97</v>
      </c>
      <c r="B52">
        <v>938.6</v>
      </c>
      <c r="C52">
        <v>43</v>
      </c>
      <c r="D52">
        <v>44</v>
      </c>
      <c r="E52">
        <v>5.91</v>
      </c>
      <c r="F52" s="8">
        <f t="shared" si="5"/>
        <v>938.6</v>
      </c>
      <c r="G52" s="4">
        <f>(F52-I52)*0.85</f>
        <v>797.81</v>
      </c>
      <c r="H52" s="4">
        <f t="shared" si="2"/>
        <v>140.79</v>
      </c>
      <c r="I52" s="4"/>
      <c r="J52" s="4"/>
      <c r="K52" s="5"/>
      <c r="L52" s="5"/>
      <c r="M52" s="5"/>
      <c r="N52" s="5">
        <f>(C52)/20</f>
        <v>2.15</v>
      </c>
      <c r="O52" s="62">
        <f>H52/F52</f>
        <v>0.15</v>
      </c>
    </row>
    <row r="53" spans="1:15" x14ac:dyDescent="0.15">
      <c r="A53" s="21" t="s">
        <v>107</v>
      </c>
      <c r="B53" s="21">
        <v>1523.9</v>
      </c>
      <c r="C53" s="21">
        <v>64</v>
      </c>
      <c r="D53" s="21">
        <v>56</v>
      </c>
      <c r="E53" s="21">
        <v>9.51</v>
      </c>
      <c r="F53" s="11">
        <f t="shared" si="5"/>
        <v>1523.9</v>
      </c>
      <c r="G53" s="9">
        <f>(F53-I53)-L53</f>
        <v>1251</v>
      </c>
      <c r="H53" s="9">
        <f t="shared" si="2"/>
        <v>228.58500000000001</v>
      </c>
      <c r="I53" s="22"/>
      <c r="J53" s="22"/>
      <c r="K53" s="22"/>
      <c r="L53" s="29">
        <v>272.89999999999998</v>
      </c>
      <c r="M53" s="28">
        <f>L53-H53</f>
        <v>44.314999999999969</v>
      </c>
      <c r="N53" s="5">
        <f>C53/20</f>
        <v>3.2</v>
      </c>
      <c r="O53" s="62">
        <f>(H53+M53)/F53</f>
        <v>0.17907999212546752</v>
      </c>
    </row>
    <row r="54" spans="1:15" x14ac:dyDescent="0.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66"/>
    </row>
    <row r="55" spans="1:15" x14ac:dyDescent="0.15">
      <c r="A55" s="23" t="s">
        <v>63</v>
      </c>
      <c r="B55" s="24"/>
      <c r="C55" s="24"/>
      <c r="D55" s="24"/>
      <c r="E55" s="24"/>
      <c r="F55" s="24"/>
      <c r="G55" s="24"/>
      <c r="H55" s="24"/>
      <c r="I55" s="4"/>
      <c r="J55" s="4"/>
      <c r="K55" s="5"/>
      <c r="L55" s="5"/>
      <c r="M55" s="5"/>
      <c r="N55" s="5"/>
      <c r="O55" s="62"/>
    </row>
    <row r="56" spans="1:15" x14ac:dyDescent="0.15">
      <c r="A56" s="57" t="s">
        <v>104</v>
      </c>
      <c r="B56" s="4">
        <v>661.5</v>
      </c>
      <c r="C56" s="4">
        <v>31</v>
      </c>
      <c r="D56" s="4">
        <v>26</v>
      </c>
      <c r="E56" s="4">
        <v>4.1399999999999997</v>
      </c>
      <c r="F56" s="5"/>
      <c r="G56" s="4" t="s">
        <v>20</v>
      </c>
      <c r="H56" s="4"/>
      <c r="I56" s="5"/>
      <c r="J56" s="5"/>
      <c r="K56" s="5"/>
      <c r="L56" s="5"/>
      <c r="M56" s="5"/>
      <c r="N56" s="5"/>
      <c r="O56" s="62"/>
    </row>
    <row r="57" spans="1:15" x14ac:dyDescent="0.15">
      <c r="A57" s="57" t="s">
        <v>105</v>
      </c>
      <c r="B57" s="4">
        <v>1210.9000000000001</v>
      </c>
      <c r="C57" s="4">
        <v>61</v>
      </c>
      <c r="D57" s="4">
        <v>53</v>
      </c>
      <c r="E57" s="4">
        <v>7.64</v>
      </c>
      <c r="F57" s="8">
        <f>B57+B56</f>
        <v>1872.4</v>
      </c>
      <c r="G57" s="4">
        <f>(F57-I57)*0.85</f>
        <v>1591.54</v>
      </c>
      <c r="H57" s="4">
        <f>F57*0.15</f>
        <v>280.86</v>
      </c>
      <c r="I57" s="5"/>
      <c r="J57" s="5"/>
      <c r="K57" s="5"/>
      <c r="L57" s="5"/>
      <c r="M57" s="5"/>
      <c r="N57" s="5">
        <f>(C56+C57)/20</f>
        <v>4.5999999999999996</v>
      </c>
      <c r="O57" s="62">
        <f>H57/F57</f>
        <v>0.15</v>
      </c>
    </row>
    <row r="58" spans="1:15" x14ac:dyDescent="0.15">
      <c r="A58" s="58" t="s">
        <v>66</v>
      </c>
      <c r="B58" s="58">
        <v>1637.4</v>
      </c>
      <c r="C58" s="58">
        <v>85</v>
      </c>
      <c r="D58" s="58">
        <v>80</v>
      </c>
      <c r="E58" s="58">
        <v>10.29</v>
      </c>
      <c r="F58" s="21">
        <f>B58</f>
        <v>1637.4</v>
      </c>
      <c r="G58" s="58">
        <f>(F58-I58)*0.825</f>
        <v>1336.9950000000001</v>
      </c>
      <c r="H58" s="58">
        <f>F58*0.175</f>
        <v>286.54500000000002</v>
      </c>
      <c r="I58" s="25">
        <v>16.8</v>
      </c>
      <c r="J58" s="25"/>
      <c r="K58" s="25"/>
      <c r="L58" s="15"/>
      <c r="M58" s="25"/>
      <c r="N58" s="25">
        <f>(C58)/20</f>
        <v>4.25</v>
      </c>
      <c r="O58" s="67">
        <f>(H58+M58)/F58</f>
        <v>0.17499999999999999</v>
      </c>
    </row>
    <row r="59" spans="1:15" x14ac:dyDescent="0.15">
      <c r="A59" s="9" t="s">
        <v>108</v>
      </c>
      <c r="B59" s="9">
        <v>179</v>
      </c>
      <c r="C59" s="9">
        <v>14</v>
      </c>
      <c r="D59" s="9">
        <v>10</v>
      </c>
      <c r="E59" s="9">
        <v>1.1499999999999999</v>
      </c>
      <c r="F59" s="11">
        <f>B59</f>
        <v>179</v>
      </c>
      <c r="G59" s="9">
        <f>(F59-I59)-L59</f>
        <v>134</v>
      </c>
      <c r="H59" s="9">
        <f>F59*0.15</f>
        <v>26.849999999999998</v>
      </c>
      <c r="I59" s="5"/>
      <c r="J59" s="5"/>
      <c r="K59" s="5"/>
      <c r="L59" s="28">
        <v>45</v>
      </c>
      <c r="M59" s="28">
        <f>L59-H59</f>
        <v>18.150000000000002</v>
      </c>
      <c r="N59" s="5">
        <f>(C59)/20</f>
        <v>0.7</v>
      </c>
      <c r="O59" s="62">
        <f>(H59+M59)/F59</f>
        <v>0.25139664804469275</v>
      </c>
    </row>
    <row r="60" spans="1:15" x14ac:dyDescent="0.15">
      <c r="A60" s="9" t="s">
        <v>67</v>
      </c>
      <c r="B60" s="9">
        <v>549</v>
      </c>
      <c r="C60" s="9">
        <v>46</v>
      </c>
      <c r="D60" s="9">
        <v>44</v>
      </c>
      <c r="E60" s="9">
        <v>3.8</v>
      </c>
      <c r="F60" s="10"/>
      <c r="G60" s="9" t="s">
        <v>20</v>
      </c>
      <c r="H60" s="9"/>
      <c r="I60" s="5"/>
      <c r="J60" s="5"/>
      <c r="K60" s="5"/>
      <c r="L60" s="28"/>
      <c r="M60" s="28"/>
      <c r="N60" s="5"/>
      <c r="O60" s="62"/>
    </row>
    <row r="61" spans="1:15" x14ac:dyDescent="0.15">
      <c r="A61" s="9" t="s">
        <v>68</v>
      </c>
      <c r="B61" s="9">
        <v>711</v>
      </c>
      <c r="C61" s="9">
        <v>57</v>
      </c>
      <c r="D61" s="9">
        <v>54</v>
      </c>
      <c r="E61" s="9">
        <v>4.8899999999999997</v>
      </c>
      <c r="F61" s="11">
        <f>B61+B60</f>
        <v>1260</v>
      </c>
      <c r="G61" s="9">
        <f>F61-L61-I61</f>
        <v>963.7</v>
      </c>
      <c r="H61" s="9">
        <f>F61*0.15</f>
        <v>189</v>
      </c>
      <c r="I61" s="5">
        <v>12.8</v>
      </c>
      <c r="J61" s="5"/>
      <c r="K61" s="5"/>
      <c r="L61" s="28">
        <f>F61*0.225</f>
        <v>283.5</v>
      </c>
      <c r="M61" s="28">
        <f>L61-H61</f>
        <v>94.5</v>
      </c>
      <c r="N61" s="5">
        <f>(C60+C61)/20</f>
        <v>5.15</v>
      </c>
      <c r="O61" s="62">
        <f>(H61+M61)/F61</f>
        <v>0.22500000000000001</v>
      </c>
    </row>
    <row r="62" spans="1:15" x14ac:dyDescent="0.15">
      <c r="A62" s="9" t="s">
        <v>69</v>
      </c>
      <c r="B62" s="9">
        <v>1481</v>
      </c>
      <c r="C62" s="9">
        <v>100</v>
      </c>
      <c r="D62" s="9">
        <v>91</v>
      </c>
      <c r="E62" s="9">
        <v>9.4</v>
      </c>
      <c r="F62" s="11">
        <f>B62</f>
        <v>1481</v>
      </c>
      <c r="G62" s="9">
        <f>(F62-L62)</f>
        <v>1184.8</v>
      </c>
      <c r="H62" s="9">
        <f>F62*0.15</f>
        <v>222.15</v>
      </c>
      <c r="I62" s="5">
        <v>19</v>
      </c>
      <c r="J62" s="5"/>
      <c r="K62" s="5"/>
      <c r="L62" s="28">
        <f>F62*0.2</f>
        <v>296.2</v>
      </c>
      <c r="M62" s="28">
        <f>L62-H62</f>
        <v>74.049999999999983</v>
      </c>
      <c r="N62" s="5">
        <f>(C62)/20</f>
        <v>5</v>
      </c>
      <c r="O62" s="62">
        <f>(H62+M62)/F62</f>
        <v>0.19999999999999998</v>
      </c>
    </row>
    <row r="63" spans="1:15" x14ac:dyDescent="0.15">
      <c r="A63" s="9" t="s">
        <v>70</v>
      </c>
      <c r="B63" s="9">
        <v>217</v>
      </c>
      <c r="C63" s="9">
        <v>10</v>
      </c>
      <c r="D63" s="9">
        <v>9</v>
      </c>
      <c r="E63" s="9">
        <v>1.36</v>
      </c>
      <c r="F63" s="11">
        <f>B63</f>
        <v>217</v>
      </c>
      <c r="G63" s="9">
        <f>(F63-I63)-L63</f>
        <v>170.5</v>
      </c>
      <c r="H63" s="9">
        <f>F63*0.15</f>
        <v>32.549999999999997</v>
      </c>
      <c r="I63" s="5"/>
      <c r="J63" s="5"/>
      <c r="K63" s="5"/>
      <c r="L63" s="28">
        <v>46.5</v>
      </c>
      <c r="M63" s="28">
        <f>L63-H63</f>
        <v>13.950000000000003</v>
      </c>
      <c r="N63" s="5">
        <f>(C63)/20</f>
        <v>0.5</v>
      </c>
      <c r="O63" s="62">
        <f>(H63+M63)/F63</f>
        <v>0.21428571428571427</v>
      </c>
    </row>
    <row r="64" spans="1:15" x14ac:dyDescent="0.15">
      <c r="A64" s="9" t="s">
        <v>106</v>
      </c>
      <c r="B64" s="59">
        <v>51</v>
      </c>
      <c r="C64" s="59">
        <v>3</v>
      </c>
      <c r="D64" s="59">
        <v>3</v>
      </c>
      <c r="E64" s="59">
        <v>0.33</v>
      </c>
      <c r="F64" s="11">
        <f>B64</f>
        <v>51</v>
      </c>
      <c r="G64" s="9">
        <f>(F64-I64)*0.85</f>
        <v>43.35</v>
      </c>
      <c r="H64" s="9">
        <f>F64*0.15</f>
        <v>7.6499999999999995</v>
      </c>
      <c r="I64" s="5"/>
      <c r="J64" s="5"/>
      <c r="K64" s="5"/>
      <c r="L64" s="5"/>
      <c r="M64" s="5"/>
      <c r="N64" s="5">
        <f>(C64)/20</f>
        <v>0.15</v>
      </c>
      <c r="O64" s="62">
        <f>H64/F64</f>
        <v>0.15</v>
      </c>
    </row>
    <row r="65" spans="1:15" x14ac:dyDescent="0.15">
      <c r="A65" s="4" t="s">
        <v>102</v>
      </c>
      <c r="B65">
        <v>652</v>
      </c>
      <c r="C65">
        <v>56</v>
      </c>
      <c r="D65">
        <v>39</v>
      </c>
      <c r="E65">
        <v>4.37</v>
      </c>
      <c r="F65" s="8">
        <f>B65</f>
        <v>652</v>
      </c>
      <c r="G65" s="4">
        <f>(F65-I65)*0.85</f>
        <v>554.19999999999993</v>
      </c>
      <c r="H65" s="4">
        <f>F65*0.15</f>
        <v>97.8</v>
      </c>
      <c r="I65" s="5"/>
      <c r="J65" s="5"/>
      <c r="K65" s="5"/>
      <c r="L65" s="5"/>
      <c r="M65" s="5"/>
      <c r="N65" s="5">
        <f>(C65)/20</f>
        <v>2.8</v>
      </c>
      <c r="O65" s="62">
        <f>H65/F65</f>
        <v>0.15</v>
      </c>
    </row>
    <row r="67" spans="1:15" ht="25.5" customHeight="1" x14ac:dyDescent="0.15">
      <c r="A67" s="5"/>
      <c r="B67" s="26">
        <f>SUM(B2:B65)</f>
        <v>67702.980000000025</v>
      </c>
      <c r="C67" s="26">
        <f>SUM(C2:C65)</f>
        <v>3291</v>
      </c>
      <c r="D67" s="26">
        <f>SUM(D2:D65)</f>
        <v>2912</v>
      </c>
      <c r="E67" s="5"/>
      <c r="F67" s="5"/>
      <c r="G67" s="26">
        <f>SUM(G6:G65)</f>
        <v>47178.553639999984</v>
      </c>
      <c r="H67" s="5"/>
      <c r="I67" s="5"/>
      <c r="J67" s="5"/>
      <c r="K67" s="5"/>
      <c r="L67" s="5"/>
      <c r="M67" s="5"/>
      <c r="N67" s="5"/>
      <c r="O67" s="5"/>
    </row>
    <row r="68" spans="1:15" x14ac:dyDescent="0.15">
      <c r="A68" s="5"/>
      <c r="B68" s="5"/>
      <c r="C68" s="4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spans="1:15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37" t="s">
        <v>73</v>
      </c>
      <c r="B72" s="4"/>
      <c r="C72" s="37" t="s">
        <v>74</v>
      </c>
      <c r="D72" s="4"/>
      <c r="E72" s="4"/>
      <c r="F72" s="4"/>
      <c r="G72" s="4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38" t="s">
        <v>75</v>
      </c>
      <c r="B73" s="4">
        <v>1680</v>
      </c>
      <c r="C73" s="38" t="s">
        <v>76</v>
      </c>
      <c r="D73" s="4">
        <f>SUM(C2:C65)</f>
        <v>3291</v>
      </c>
      <c r="E73" s="4"/>
      <c r="F73" s="38" t="s">
        <v>77</v>
      </c>
      <c r="G73" s="4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8" t="s">
        <v>78</v>
      </c>
      <c r="B74" s="3">
        <v>0</v>
      </c>
      <c r="C74" s="38" t="s">
        <v>79</v>
      </c>
      <c r="D74" s="4">
        <f>SUM(H4:H65)</f>
        <v>10273.052</v>
      </c>
      <c r="E74" s="4"/>
      <c r="F74" s="5" t="s">
        <v>80</v>
      </c>
      <c r="G74" s="5">
        <v>152</v>
      </c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81</v>
      </c>
      <c r="B75" s="4">
        <v>1575</v>
      </c>
      <c r="C75" s="5"/>
      <c r="D75" s="5"/>
      <c r="E75" s="4"/>
      <c r="F75" s="40" t="s">
        <v>85</v>
      </c>
      <c r="G75" s="40">
        <v>912</v>
      </c>
      <c r="H75" s="5">
        <f>G75-G74</f>
        <v>760</v>
      </c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83</v>
      </c>
      <c r="B76" s="4">
        <v>525</v>
      </c>
      <c r="C76" s="39" t="s">
        <v>84</v>
      </c>
      <c r="D76" s="39">
        <f>SUM(D2:D57)</f>
        <v>2582</v>
      </c>
      <c r="E76" s="4"/>
      <c r="F76" s="4"/>
      <c r="G76" s="4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86</v>
      </c>
      <c r="B77" s="3">
        <v>0</v>
      </c>
      <c r="C77" s="24" t="s">
        <v>87</v>
      </c>
      <c r="D77" s="24">
        <f>SUM(C58:C64)</f>
        <v>315</v>
      </c>
      <c r="E77" s="4"/>
      <c r="F77" s="40" t="s">
        <v>89</v>
      </c>
      <c r="G77" s="40">
        <f>SUM(M14:M63)</f>
        <v>2238.1143600000005</v>
      </c>
      <c r="H77" s="5"/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88</v>
      </c>
      <c r="B78" s="4"/>
      <c r="C78" s="24" t="s">
        <v>77</v>
      </c>
      <c r="D78" s="24">
        <f>D73-D76-D77</f>
        <v>394</v>
      </c>
      <c r="E78" s="4"/>
      <c r="F78" s="4"/>
      <c r="G78" s="4"/>
      <c r="H78" s="5"/>
      <c r="I78" s="5"/>
      <c r="J78" s="5"/>
      <c r="K78" s="5"/>
      <c r="L78" s="5"/>
      <c r="M78" s="5"/>
      <c r="N78" s="5"/>
      <c r="O78" s="5"/>
    </row>
    <row r="79" spans="1:15" x14ac:dyDescent="0.15">
      <c r="A79" s="37" t="s">
        <v>90</v>
      </c>
      <c r="B79" s="5"/>
      <c r="C79" s="24" t="s">
        <v>91</v>
      </c>
      <c r="D79" s="24">
        <f>D76*0.5</f>
        <v>1291</v>
      </c>
      <c r="E79" s="4"/>
      <c r="F79" s="4"/>
      <c r="G79" s="4"/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4</v>
      </c>
      <c r="B80" s="4">
        <f>SUM(E2:E70)</f>
        <v>431.40999999999997</v>
      </c>
      <c r="C80" s="4"/>
      <c r="D80" s="4"/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8" t="s">
        <v>92</v>
      </c>
      <c r="B81" s="4">
        <f>D79</f>
        <v>1291</v>
      </c>
      <c r="C81" s="4"/>
      <c r="D81" s="4"/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8" t="s">
        <v>93</v>
      </c>
      <c r="B82" s="4">
        <f>D76+D77</f>
        <v>2897</v>
      </c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8</v>
      </c>
      <c r="B83" s="3">
        <f>SUM(I4:I70)</f>
        <v>352.40000000000003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94</v>
      </c>
      <c r="B84" s="4"/>
      <c r="C84" s="4"/>
      <c r="D84" s="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5"/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" t="s">
        <v>95</v>
      </c>
      <c r="B86" s="41">
        <f>SUM(B73:B85)</f>
        <v>8751.81</v>
      </c>
      <c r="C86" s="41"/>
      <c r="D86" s="41">
        <f>SUM(D73:D74)</f>
        <v>13564.052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3" t="s">
        <v>96</v>
      </c>
      <c r="B87" s="41"/>
      <c r="C87" s="41"/>
      <c r="D87" s="41">
        <f>D86-B86</f>
        <v>4812.2420000000002</v>
      </c>
      <c r="E87" s="5"/>
      <c r="H87" s="5"/>
      <c r="I87" s="5"/>
      <c r="J87" s="5"/>
      <c r="K87" s="5"/>
      <c r="L87" s="5"/>
      <c r="M87" s="5"/>
      <c r="N87" s="5"/>
      <c r="O87" s="5"/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9"/>
  <sheetViews>
    <sheetView topLeftCell="A7" zoomScale="70" zoomScaleNormal="70" workbookViewId="0">
      <selection activeCell="G5" sqref="G5"/>
    </sheetView>
  </sheetViews>
  <sheetFormatPr defaultColWidth="9" defaultRowHeight="14.25" x14ac:dyDescent="0.15"/>
  <cols>
    <col min="1" max="1" width="21.875" style="1" customWidth="1"/>
    <col min="2" max="2" width="11.75" style="1" customWidth="1"/>
    <col min="7" max="7" width="11.125" style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3" t="s">
        <v>11</v>
      </c>
      <c r="O1" s="3" t="s">
        <v>12</v>
      </c>
    </row>
    <row r="2" spans="1:15" x14ac:dyDescent="0.15">
      <c r="A2" s="4" t="s">
        <v>13</v>
      </c>
      <c r="B2" s="4">
        <v>4332.8</v>
      </c>
      <c r="C2" s="4">
        <v>169</v>
      </c>
      <c r="D2" s="4">
        <v>159</v>
      </c>
      <c r="E2" s="4">
        <v>27.39</v>
      </c>
      <c r="F2" s="5"/>
      <c r="G2" s="5"/>
      <c r="H2" s="5"/>
      <c r="I2" s="4"/>
      <c r="J2" s="4"/>
      <c r="K2" s="5"/>
      <c r="L2" s="5"/>
      <c r="M2" s="5"/>
      <c r="N2" s="5"/>
      <c r="O2" s="62"/>
    </row>
    <row r="3" spans="1:15" x14ac:dyDescent="0.15">
      <c r="A3" s="4" t="s">
        <v>14</v>
      </c>
      <c r="B3" s="4">
        <v>2533.4</v>
      </c>
      <c r="C3" s="4">
        <v>117</v>
      </c>
      <c r="D3" s="4">
        <v>97</v>
      </c>
      <c r="E3" s="4">
        <v>15.98</v>
      </c>
      <c r="F3" s="5"/>
      <c r="G3" s="5"/>
      <c r="H3" s="5"/>
      <c r="I3" s="4"/>
      <c r="J3" s="4"/>
      <c r="K3" s="5"/>
      <c r="L3" s="5"/>
      <c r="M3" s="5"/>
      <c r="N3" s="5"/>
      <c r="O3" s="62"/>
    </row>
    <row r="4" spans="1:15" x14ac:dyDescent="0.15">
      <c r="A4" s="4" t="s">
        <v>15</v>
      </c>
      <c r="B4" s="4">
        <v>2815.2</v>
      </c>
      <c r="C4" s="4">
        <v>125</v>
      </c>
      <c r="D4" s="4">
        <v>103</v>
      </c>
      <c r="E4" s="4">
        <v>17.79</v>
      </c>
      <c r="F4" s="6">
        <f>B3+B4+B2</f>
        <v>9681.4000000000015</v>
      </c>
      <c r="G4" s="7">
        <v>8178</v>
      </c>
      <c r="H4" s="6">
        <f>F4-G4</f>
        <v>1503.4000000000015</v>
      </c>
      <c r="I4" s="27"/>
      <c r="J4" s="27"/>
      <c r="K4" s="5"/>
      <c r="L4" s="5"/>
      <c r="M4" s="5"/>
      <c r="N4" s="5">
        <f>(D3+D4)/20</f>
        <v>10</v>
      </c>
      <c r="O4" s="62">
        <f>H4/F4</f>
        <v>0.15528745842543445</v>
      </c>
    </row>
    <row r="5" spans="1:15" x14ac:dyDescent="0.15">
      <c r="A5" s="4" t="s">
        <v>16</v>
      </c>
      <c r="B5" s="4">
        <v>502.5</v>
      </c>
      <c r="C5" s="4">
        <v>28</v>
      </c>
      <c r="D5" s="4">
        <v>27</v>
      </c>
      <c r="E5" s="4">
        <v>3.29</v>
      </c>
      <c r="F5" s="5"/>
      <c r="G5" s="5"/>
      <c r="H5" s="5"/>
      <c r="I5" s="8"/>
      <c r="J5" s="4"/>
      <c r="K5" s="5"/>
      <c r="L5" s="5"/>
      <c r="M5" s="5"/>
      <c r="N5" s="5"/>
      <c r="O5" s="62"/>
    </row>
    <row r="6" spans="1:15" x14ac:dyDescent="0.15">
      <c r="A6" s="4" t="s">
        <v>17</v>
      </c>
      <c r="B6" s="4">
        <v>453.9</v>
      </c>
      <c r="C6" s="4">
        <v>24</v>
      </c>
      <c r="D6" s="4">
        <v>23</v>
      </c>
      <c r="E6" s="4">
        <v>2.98</v>
      </c>
      <c r="F6" s="8">
        <f>B6+B5</f>
        <v>956.4</v>
      </c>
      <c r="G6" s="4">
        <f>(F6-I6)*0.85</f>
        <v>812.93999999999994</v>
      </c>
      <c r="H6" s="4">
        <f>F6*0.15</f>
        <v>143.45999999999998</v>
      </c>
      <c r="I6" s="4"/>
      <c r="J6" s="4"/>
      <c r="K6" s="5"/>
      <c r="L6" s="5"/>
      <c r="M6" s="5"/>
      <c r="N6" s="5">
        <f>(C5+C6)/20</f>
        <v>2.6</v>
      </c>
      <c r="O6" s="62">
        <f>H6/F6</f>
        <v>0.15</v>
      </c>
    </row>
    <row r="7" spans="1:15" x14ac:dyDescent="0.15">
      <c r="A7" s="4" t="s">
        <v>19</v>
      </c>
      <c r="B7" s="4">
        <v>750</v>
      </c>
      <c r="C7" s="4">
        <v>15</v>
      </c>
      <c r="D7" s="4">
        <v>19</v>
      </c>
      <c r="E7" s="4">
        <v>4.58</v>
      </c>
      <c r="F7" s="5"/>
      <c r="G7" s="4" t="s">
        <v>20</v>
      </c>
      <c r="H7" s="4"/>
      <c r="I7" s="4"/>
      <c r="J7" s="4"/>
      <c r="K7" s="5"/>
      <c r="L7" s="5"/>
      <c r="M7" s="5"/>
      <c r="N7" s="5"/>
      <c r="O7" s="62"/>
    </row>
    <row r="8" spans="1:15" x14ac:dyDescent="0.15">
      <c r="A8" s="4" t="s">
        <v>21</v>
      </c>
      <c r="B8" s="4">
        <v>822</v>
      </c>
      <c r="C8" s="4">
        <v>27</v>
      </c>
      <c r="D8" s="4">
        <v>27</v>
      </c>
      <c r="E8" s="4">
        <v>5.0999999999999996</v>
      </c>
      <c r="F8" s="8">
        <f>B8+B7</f>
        <v>1572</v>
      </c>
      <c r="G8" s="4">
        <f>(F8-I8)*0.85</f>
        <v>1336.2</v>
      </c>
      <c r="H8" s="4">
        <f>F8*0.15</f>
        <v>235.79999999999998</v>
      </c>
      <c r="I8" s="5"/>
      <c r="J8" s="5"/>
      <c r="K8" s="5"/>
      <c r="L8" s="5"/>
      <c r="M8" s="5"/>
      <c r="N8" s="5">
        <f>(C7+C8)/20</f>
        <v>2.1</v>
      </c>
      <c r="O8" s="62">
        <f>H8/F8</f>
        <v>0.15</v>
      </c>
    </row>
    <row r="9" spans="1:15" x14ac:dyDescent="0.15">
      <c r="A9" s="4" t="s">
        <v>22</v>
      </c>
      <c r="B9" s="4"/>
      <c r="C9" s="4"/>
      <c r="D9" s="4"/>
      <c r="E9" s="4"/>
      <c r="F9" s="5"/>
      <c r="G9" s="4" t="s">
        <v>20</v>
      </c>
      <c r="H9" s="4"/>
      <c r="I9" s="5"/>
      <c r="J9" s="5"/>
      <c r="K9" s="4"/>
      <c r="L9" s="5"/>
      <c r="M9" s="5"/>
      <c r="N9" s="5"/>
      <c r="O9" s="62"/>
    </row>
    <row r="10" spans="1:15" x14ac:dyDescent="0.15">
      <c r="A10" s="4"/>
      <c r="B10" s="4"/>
      <c r="C10" s="4"/>
      <c r="D10" s="4"/>
      <c r="E10" s="4"/>
      <c r="F10" s="8">
        <f>B10+B9</f>
        <v>0</v>
      </c>
      <c r="G10" s="4">
        <f>(F10-I10)*0.85</f>
        <v>0</v>
      </c>
      <c r="H10" s="4">
        <f>F10*0.15</f>
        <v>0</v>
      </c>
      <c r="I10" s="5"/>
      <c r="J10" s="5"/>
      <c r="K10" s="5"/>
      <c r="L10" s="5"/>
      <c r="M10" s="5"/>
      <c r="N10" s="5">
        <f>(C9+C10)/20</f>
        <v>0</v>
      </c>
      <c r="O10" s="62" t="e">
        <f>H10/F10</f>
        <v>#DIV/0!</v>
      </c>
    </row>
    <row r="11" spans="1:15" x14ac:dyDescent="0.15">
      <c r="A11" s="4" t="s">
        <v>23</v>
      </c>
      <c r="B11" s="4">
        <v>730</v>
      </c>
      <c r="C11" s="4">
        <v>41</v>
      </c>
      <c r="D11" s="4">
        <v>33</v>
      </c>
      <c r="E11" s="4">
        <v>4.7699999999999996</v>
      </c>
      <c r="F11" s="8">
        <f>B11</f>
        <v>730</v>
      </c>
      <c r="G11" s="4">
        <f>(F11-I11)*0.85</f>
        <v>582.58999999999992</v>
      </c>
      <c r="H11" s="4">
        <f>F11*0.15</f>
        <v>109.5</v>
      </c>
      <c r="I11" s="5">
        <v>44.6</v>
      </c>
      <c r="J11" s="5"/>
      <c r="K11" s="5"/>
      <c r="L11" s="5"/>
      <c r="M11" s="5"/>
      <c r="N11" s="5">
        <f>C11/20</f>
        <v>2.0499999999999998</v>
      </c>
      <c r="O11" s="62">
        <f>H11/F11</f>
        <v>0.15</v>
      </c>
    </row>
    <row r="12" spans="1:15" x14ac:dyDescent="0.15">
      <c r="A12" s="4" t="s">
        <v>24</v>
      </c>
      <c r="B12" s="4"/>
      <c r="C12" s="4"/>
      <c r="D12" s="4"/>
      <c r="E12" s="4"/>
      <c r="F12" s="5"/>
      <c r="G12" s="4" t="s">
        <v>20</v>
      </c>
      <c r="H12" s="4"/>
      <c r="I12" s="5"/>
      <c r="J12" s="5"/>
      <c r="K12" s="4"/>
      <c r="L12" s="5"/>
      <c r="M12" s="5"/>
      <c r="N12" s="5"/>
      <c r="O12" s="62"/>
    </row>
    <row r="13" spans="1:15" x14ac:dyDescent="0.15">
      <c r="A13" s="4" t="s">
        <v>25</v>
      </c>
      <c r="B13" s="4"/>
      <c r="C13" s="4"/>
      <c r="D13" s="4"/>
      <c r="E13" s="4"/>
      <c r="F13" s="8">
        <f>B13+B12</f>
        <v>0</v>
      </c>
      <c r="G13" s="4">
        <f>(F13-I13)*0.85</f>
        <v>0</v>
      </c>
      <c r="H13" s="4">
        <f>F13*0.15</f>
        <v>0</v>
      </c>
      <c r="I13" s="5"/>
      <c r="J13" s="5"/>
      <c r="K13" s="5"/>
      <c r="L13" s="5"/>
      <c r="M13" s="5"/>
      <c r="N13" s="5">
        <f>(C12+C13)/20</f>
        <v>0</v>
      </c>
      <c r="O13" s="62" t="e">
        <f>H13/F13</f>
        <v>#DIV/0!</v>
      </c>
    </row>
    <row r="14" spans="1:15" x14ac:dyDescent="0.15">
      <c r="A14" s="4" t="s">
        <v>27</v>
      </c>
      <c r="B14" s="4">
        <v>652.4</v>
      </c>
      <c r="C14" s="4">
        <v>24.5</v>
      </c>
      <c r="D14" s="4">
        <v>20</v>
      </c>
      <c r="E14" s="4">
        <v>4.18</v>
      </c>
      <c r="F14" s="5"/>
      <c r="G14" s="4" t="s">
        <v>20</v>
      </c>
      <c r="H14" s="4"/>
      <c r="I14" s="4"/>
      <c r="J14" s="4"/>
      <c r="K14" s="5"/>
      <c r="L14" s="5"/>
      <c r="M14" s="5"/>
      <c r="N14" s="5"/>
      <c r="O14" s="62"/>
    </row>
    <row r="15" spans="1:15" x14ac:dyDescent="0.15">
      <c r="A15" s="4" t="s">
        <v>28</v>
      </c>
      <c r="B15" s="4">
        <v>484.4</v>
      </c>
      <c r="C15" s="4">
        <v>16</v>
      </c>
      <c r="D15" s="4">
        <v>15</v>
      </c>
      <c r="E15" s="4">
        <v>3.07</v>
      </c>
      <c r="F15" s="8">
        <f>B15+B14</f>
        <v>1136.8</v>
      </c>
      <c r="G15" s="4">
        <f>(F15-I15)*0.85</f>
        <v>966.28</v>
      </c>
      <c r="H15" s="4">
        <f>F15*0.15</f>
        <v>170.51999999999998</v>
      </c>
      <c r="I15" s="4"/>
      <c r="J15" s="4"/>
      <c r="K15" s="5"/>
      <c r="L15" s="5"/>
      <c r="M15" s="5"/>
      <c r="N15" s="5">
        <f>(C14+C15)/20</f>
        <v>2.0249999999999999</v>
      </c>
      <c r="O15" s="62">
        <f>H15/F15</f>
        <v>0.15</v>
      </c>
    </row>
    <row r="16" spans="1:15" x14ac:dyDescent="0.15">
      <c r="A16" s="4" t="s">
        <v>29</v>
      </c>
      <c r="B16" s="4">
        <v>961.1</v>
      </c>
      <c r="C16" s="4">
        <v>37.5</v>
      </c>
      <c r="D16" s="4">
        <v>25</v>
      </c>
      <c r="E16" s="4">
        <v>6.01</v>
      </c>
      <c r="F16" s="8">
        <f>B16</f>
        <v>961.1</v>
      </c>
      <c r="G16" s="4">
        <f>(F16-I16)*0.85</f>
        <v>816.93499999999995</v>
      </c>
      <c r="H16" s="4">
        <f>F16*0.15</f>
        <v>144.16499999999999</v>
      </c>
      <c r="I16" s="4"/>
      <c r="J16" s="4"/>
      <c r="K16" s="4"/>
      <c r="L16" s="5"/>
      <c r="M16" s="5"/>
      <c r="N16" s="5">
        <f>C16/20</f>
        <v>1.875</v>
      </c>
      <c r="O16" s="62">
        <f>H16/F16</f>
        <v>0.15</v>
      </c>
    </row>
    <row r="17" spans="1:15" x14ac:dyDescent="0.15">
      <c r="A17" s="4" t="s">
        <v>30</v>
      </c>
      <c r="B17" s="4">
        <v>3104.6</v>
      </c>
      <c r="C17" s="4">
        <v>97</v>
      </c>
      <c r="D17" s="4">
        <v>96</v>
      </c>
      <c r="E17" s="4">
        <v>19.41</v>
      </c>
      <c r="F17" s="8">
        <f>B17</f>
        <v>3104.6</v>
      </c>
      <c r="G17" s="4">
        <f>(F17-L17)*0.85</f>
        <v>2638.91</v>
      </c>
      <c r="H17" s="4">
        <f>F17*0.15</f>
        <v>465.68999999999994</v>
      </c>
      <c r="I17" s="5"/>
      <c r="J17" s="5"/>
      <c r="K17" s="4"/>
      <c r="L17" s="5"/>
      <c r="M17" s="5"/>
      <c r="N17" s="5">
        <f>C17/20</f>
        <v>4.8499999999999996</v>
      </c>
      <c r="O17" s="62">
        <f>H17/F17</f>
        <v>0.15</v>
      </c>
    </row>
    <row r="18" spans="1:15" x14ac:dyDescent="0.15">
      <c r="A18" s="4" t="s">
        <v>31</v>
      </c>
      <c r="B18">
        <v>16</v>
      </c>
      <c r="C18">
        <v>1</v>
      </c>
      <c r="D18">
        <v>1</v>
      </c>
      <c r="E18">
        <v>0.11</v>
      </c>
      <c r="F18" s="5"/>
      <c r="G18" s="4" t="s">
        <v>20</v>
      </c>
      <c r="H18" s="4"/>
      <c r="I18" s="4"/>
      <c r="J18" s="4"/>
      <c r="K18" s="5"/>
      <c r="L18" s="5"/>
      <c r="M18" s="5"/>
      <c r="N18" s="5"/>
      <c r="O18" s="62"/>
    </row>
    <row r="19" spans="1:15" x14ac:dyDescent="0.15">
      <c r="A19" s="4" t="s">
        <v>32</v>
      </c>
      <c r="B19" s="4">
        <v>33</v>
      </c>
      <c r="C19" s="4">
        <v>2</v>
      </c>
      <c r="D19" s="4">
        <v>2</v>
      </c>
      <c r="E19" s="4">
        <v>0.22</v>
      </c>
      <c r="F19" s="8">
        <f>B19+B18</f>
        <v>49</v>
      </c>
      <c r="G19" s="4">
        <f>(F19-I19)*0.85</f>
        <v>41.65</v>
      </c>
      <c r="H19" s="4">
        <f>F19*0.15</f>
        <v>7.35</v>
      </c>
      <c r="I19" s="4"/>
      <c r="J19" s="4"/>
      <c r="K19" s="5"/>
      <c r="L19" s="5"/>
      <c r="M19" s="5"/>
      <c r="N19" s="5">
        <f>(C18+C19)/20</f>
        <v>0.15</v>
      </c>
      <c r="O19" s="62">
        <f>H19/F19</f>
        <v>0.15</v>
      </c>
    </row>
    <row r="20" spans="1:15" x14ac:dyDescent="0.15">
      <c r="A20" s="4" t="s">
        <v>33</v>
      </c>
      <c r="B20" s="4">
        <v>723.12</v>
      </c>
      <c r="C20" s="4">
        <v>26</v>
      </c>
      <c r="D20" s="4">
        <v>25</v>
      </c>
      <c r="E20" s="4">
        <v>4.49</v>
      </c>
      <c r="F20" s="5"/>
      <c r="G20" s="4" t="s">
        <v>20</v>
      </c>
      <c r="H20" s="4"/>
      <c r="I20" s="4"/>
      <c r="J20" s="4"/>
      <c r="K20" s="5"/>
      <c r="L20" s="5"/>
      <c r="M20" s="5"/>
      <c r="N20" s="5"/>
      <c r="O20" s="62"/>
    </row>
    <row r="21" spans="1:15" x14ac:dyDescent="0.15">
      <c r="A21" s="4" t="s">
        <v>34</v>
      </c>
      <c r="B21" s="4">
        <v>855.6</v>
      </c>
      <c r="C21" s="4">
        <v>34</v>
      </c>
      <c r="D21" s="4">
        <v>31</v>
      </c>
      <c r="E21" s="4">
        <v>5.36</v>
      </c>
      <c r="F21" s="8">
        <f>B21+B20</f>
        <v>1578.72</v>
      </c>
      <c r="G21" s="4">
        <f t="shared" ref="G21:G26" si="0">(F21-I21)*0.85</f>
        <v>1339.3620000000001</v>
      </c>
      <c r="H21" s="4">
        <f t="shared" ref="H21:H26" si="1">F21*0.15</f>
        <v>236.80799999999999</v>
      </c>
      <c r="I21">
        <v>3</v>
      </c>
      <c r="J21" s="4"/>
      <c r="K21" s="5"/>
      <c r="L21" s="5"/>
      <c r="M21" s="5"/>
      <c r="N21" s="5">
        <f>(C20+C21)/20</f>
        <v>3</v>
      </c>
      <c r="O21" s="62">
        <f>H21/F21</f>
        <v>0.15</v>
      </c>
    </row>
    <row r="22" spans="1:15" x14ac:dyDescent="0.15">
      <c r="A22" s="4" t="s">
        <v>35</v>
      </c>
      <c r="B22" s="4">
        <v>5753.89</v>
      </c>
      <c r="C22" s="4">
        <v>169</v>
      </c>
      <c r="D22" s="4">
        <v>153</v>
      </c>
      <c r="E22" s="4">
        <v>35.26</v>
      </c>
      <c r="F22" s="8">
        <f>B22</f>
        <v>5753.89</v>
      </c>
      <c r="G22" s="4">
        <f t="shared" si="0"/>
        <v>4852.7435000000005</v>
      </c>
      <c r="H22" s="4">
        <f t="shared" si="1"/>
        <v>863.08350000000007</v>
      </c>
      <c r="I22" s="4">
        <v>44.78</v>
      </c>
      <c r="J22" s="4"/>
      <c r="K22" s="4"/>
      <c r="L22" s="4"/>
      <c r="M22" s="4"/>
      <c r="N22" s="5">
        <f>C22/20</f>
        <v>8.4499999999999993</v>
      </c>
      <c r="O22" s="62">
        <f>(H22+M22)/F22</f>
        <v>0.15</v>
      </c>
    </row>
    <row r="23" spans="1:15" x14ac:dyDescent="0.15">
      <c r="A23" s="4" t="s">
        <v>36</v>
      </c>
      <c r="B23">
        <v>127.6</v>
      </c>
      <c r="C23">
        <v>7</v>
      </c>
      <c r="D23">
        <v>7</v>
      </c>
      <c r="E23">
        <v>0.81</v>
      </c>
      <c r="F23" s="8">
        <f>B23</f>
        <v>127.6</v>
      </c>
      <c r="G23" s="4">
        <f t="shared" si="0"/>
        <v>108.46</v>
      </c>
      <c r="H23" s="4">
        <f t="shared" si="1"/>
        <v>19.139999999999997</v>
      </c>
      <c r="I23" s="4"/>
      <c r="J23" s="4"/>
      <c r="K23" s="5"/>
      <c r="L23" s="5"/>
      <c r="M23" s="5"/>
      <c r="N23" s="5">
        <f>(C23)/20</f>
        <v>0.35</v>
      </c>
      <c r="O23" s="62">
        <f>H23/F23</f>
        <v>0.15</v>
      </c>
    </row>
    <row r="24" spans="1:15" x14ac:dyDescent="0.15">
      <c r="A24" s="4" t="s">
        <v>37</v>
      </c>
      <c r="B24" s="5">
        <v>626.80999999999995</v>
      </c>
      <c r="C24" s="5">
        <v>39</v>
      </c>
      <c r="D24" s="5">
        <v>38</v>
      </c>
      <c r="E24" s="5">
        <v>3.96</v>
      </c>
      <c r="F24" s="5">
        <f>B24</f>
        <v>626.80999999999995</v>
      </c>
      <c r="G24" s="4">
        <f t="shared" si="0"/>
        <v>532.78849999999989</v>
      </c>
      <c r="H24" s="4">
        <f t="shared" si="1"/>
        <v>94.021499999999989</v>
      </c>
      <c r="I24" s="5"/>
      <c r="J24" s="5"/>
      <c r="K24" s="5"/>
      <c r="M24" s="5"/>
      <c r="N24" s="5">
        <f>(C24)/20</f>
        <v>1.95</v>
      </c>
      <c r="O24" s="62">
        <f>(H24+M24)/F24</f>
        <v>0.15</v>
      </c>
    </row>
    <row r="25" spans="1:15" x14ac:dyDescent="0.15">
      <c r="A25" s="4" t="s">
        <v>38</v>
      </c>
      <c r="B25">
        <v>929.4</v>
      </c>
      <c r="C25">
        <v>52</v>
      </c>
      <c r="D25">
        <v>52</v>
      </c>
      <c r="E25">
        <v>5.92</v>
      </c>
      <c r="F25" s="5">
        <f>B25</f>
        <v>929.4</v>
      </c>
      <c r="G25" s="4">
        <f t="shared" si="0"/>
        <v>787.43999999999994</v>
      </c>
      <c r="H25" s="4">
        <f t="shared" si="1"/>
        <v>139.41</v>
      </c>
      <c r="I25" s="5">
        <v>3</v>
      </c>
      <c r="J25" s="5"/>
      <c r="K25" s="5"/>
      <c r="L25" s="4"/>
      <c r="M25" s="5"/>
      <c r="N25" s="5">
        <f>(C25)/20</f>
        <v>2.6</v>
      </c>
      <c r="O25" s="62">
        <f>(H25+M25)/F25</f>
        <v>0.15</v>
      </c>
    </row>
    <row r="26" spans="1:15" x14ac:dyDescent="0.15">
      <c r="A26" s="4" t="s">
        <v>39</v>
      </c>
      <c r="B26" s="4">
        <v>4361.5</v>
      </c>
      <c r="C26" s="4">
        <v>206</v>
      </c>
      <c r="D26" s="4">
        <v>196</v>
      </c>
      <c r="E26" s="4">
        <v>29.77</v>
      </c>
      <c r="F26" s="5">
        <f>B26</f>
        <v>4361.5</v>
      </c>
      <c r="G26" s="4">
        <f t="shared" si="0"/>
        <v>3658.9949999999999</v>
      </c>
      <c r="H26" s="4">
        <f t="shared" si="1"/>
        <v>654.22500000000002</v>
      </c>
      <c r="I26" s="5">
        <v>56.8</v>
      </c>
      <c r="J26" s="5"/>
      <c r="K26" s="5"/>
      <c r="L26" s="4"/>
      <c r="M26" s="5"/>
      <c r="N26" s="5">
        <f>(C26)/20</f>
        <v>10.3</v>
      </c>
      <c r="O26" s="62">
        <f>(H26+M26)/F26</f>
        <v>0.15</v>
      </c>
    </row>
    <row r="27" spans="1:15" x14ac:dyDescent="0.15">
      <c r="A27" s="9" t="s">
        <v>40</v>
      </c>
      <c r="B27" s="9">
        <v>860.92</v>
      </c>
      <c r="C27" s="9">
        <v>70</v>
      </c>
      <c r="D27" s="9">
        <v>51</v>
      </c>
      <c r="E27" s="9">
        <v>5.76</v>
      </c>
      <c r="F27" s="10"/>
      <c r="G27" s="9" t="s">
        <v>20</v>
      </c>
      <c r="H27" s="9"/>
      <c r="I27" s="5"/>
      <c r="J27" s="5"/>
      <c r="K27" s="4"/>
      <c r="L27" s="28"/>
      <c r="M27" s="28"/>
      <c r="N27" s="5"/>
      <c r="O27" s="62"/>
    </row>
    <row r="28" spans="1:15" x14ac:dyDescent="0.15">
      <c r="A28" s="9" t="s">
        <v>41</v>
      </c>
      <c r="B28" s="9">
        <v>1723.36</v>
      </c>
      <c r="C28" s="9">
        <v>135</v>
      </c>
      <c r="D28" s="9">
        <v>103</v>
      </c>
      <c r="E28" s="9">
        <v>11.5</v>
      </c>
      <c r="F28" s="11">
        <f>B28+B27</f>
        <v>2584.2799999999997</v>
      </c>
      <c r="G28" s="9">
        <f>(F28-I28)-L28</f>
        <v>2067.424</v>
      </c>
      <c r="H28" s="9">
        <f>F28*0.15</f>
        <v>387.64199999999994</v>
      </c>
      <c r="I28" s="5"/>
      <c r="J28" s="5"/>
      <c r="K28" s="5"/>
      <c r="L28" s="28">
        <f>F28*0.2</f>
        <v>516.85599999999999</v>
      </c>
      <c r="M28" s="28">
        <f>L28-H28</f>
        <v>129.21400000000006</v>
      </c>
      <c r="N28" s="5">
        <f>(C27+C28)/20</f>
        <v>10.25</v>
      </c>
      <c r="O28" s="62">
        <f>(H28+M28)/F28</f>
        <v>0.2</v>
      </c>
    </row>
    <row r="29" spans="1:15" x14ac:dyDescent="0.15">
      <c r="A29" s="9" t="s">
        <v>42</v>
      </c>
      <c r="B29" s="9">
        <v>230.2</v>
      </c>
      <c r="C29" s="9">
        <v>17</v>
      </c>
      <c r="D29" s="9">
        <v>13</v>
      </c>
      <c r="E29" s="9">
        <v>1.5</v>
      </c>
      <c r="F29" s="10"/>
      <c r="G29" s="9"/>
      <c r="H29" s="9"/>
      <c r="I29" s="4"/>
      <c r="J29" s="4"/>
      <c r="K29" s="5"/>
      <c r="L29" s="28"/>
      <c r="M29" s="28"/>
      <c r="N29" s="5"/>
      <c r="O29" s="62"/>
    </row>
    <row r="30" spans="1:15" x14ac:dyDescent="0.15">
      <c r="A30" s="9" t="s">
        <v>43</v>
      </c>
      <c r="B30" s="9">
        <v>269.3</v>
      </c>
      <c r="C30" s="9">
        <v>21</v>
      </c>
      <c r="D30" s="9">
        <v>17</v>
      </c>
      <c r="E30" s="9">
        <v>1.79</v>
      </c>
      <c r="F30" s="11">
        <f>B30+B29</f>
        <v>499.5</v>
      </c>
      <c r="G30" s="9">
        <f>(F30-I30)-L30</f>
        <v>407</v>
      </c>
      <c r="H30" s="9">
        <f t="shared" ref="H30:H53" si="2">F30*0.15</f>
        <v>74.924999999999997</v>
      </c>
      <c r="I30" s="4"/>
      <c r="J30" s="4"/>
      <c r="K30" s="5"/>
      <c r="L30" s="28">
        <v>92.5</v>
      </c>
      <c r="M30" s="28">
        <f t="shared" ref="M30:M42" si="3">L30-H30</f>
        <v>17.575000000000003</v>
      </c>
      <c r="N30" s="5">
        <f>(C29+C30)/20</f>
        <v>1.9</v>
      </c>
      <c r="O30" s="62">
        <f t="shared" ref="O30:O42" si="4">(H30+M30)/F30</f>
        <v>0.18518518518518517</v>
      </c>
    </row>
    <row r="31" spans="1:15" x14ac:dyDescent="0.15">
      <c r="A31" s="9" t="s">
        <v>44</v>
      </c>
      <c r="B31" s="9">
        <v>958</v>
      </c>
      <c r="C31" s="9">
        <v>84</v>
      </c>
      <c r="D31" s="9">
        <v>66</v>
      </c>
      <c r="E31" s="9">
        <v>6.28</v>
      </c>
      <c r="F31" s="10">
        <f t="shared" ref="F31:F55" si="5">B31</f>
        <v>958</v>
      </c>
      <c r="G31" s="9">
        <f>(F31-I31)-L31</f>
        <v>666.6</v>
      </c>
      <c r="H31" s="9">
        <f t="shared" si="2"/>
        <v>143.69999999999999</v>
      </c>
      <c r="I31" s="4">
        <v>23.8</v>
      </c>
      <c r="J31" s="4"/>
      <c r="K31" s="5"/>
      <c r="L31" s="28">
        <v>267.60000000000002</v>
      </c>
      <c r="M31" s="28">
        <f t="shared" si="3"/>
        <v>123.90000000000003</v>
      </c>
      <c r="N31" s="5">
        <f>C31/20</f>
        <v>4.2</v>
      </c>
      <c r="O31" s="62">
        <f t="shared" si="4"/>
        <v>0.27933194154488522</v>
      </c>
    </row>
    <row r="32" spans="1:15" x14ac:dyDescent="0.15">
      <c r="A32" s="9" t="s">
        <v>45</v>
      </c>
      <c r="B32" s="9">
        <v>2385.6</v>
      </c>
      <c r="C32" s="9">
        <v>82</v>
      </c>
      <c r="D32" s="9">
        <v>79</v>
      </c>
      <c r="E32" s="9">
        <v>14.73</v>
      </c>
      <c r="F32" s="11">
        <f t="shared" si="5"/>
        <v>2385.6</v>
      </c>
      <c r="G32" s="9">
        <f>(F32-I32)-L32</f>
        <v>1829.1999999999998</v>
      </c>
      <c r="H32" s="9">
        <f t="shared" si="2"/>
        <v>357.84</v>
      </c>
      <c r="I32" s="4">
        <v>23.8</v>
      </c>
      <c r="J32" s="4"/>
      <c r="K32" s="4"/>
      <c r="L32" s="28">
        <v>532.6</v>
      </c>
      <c r="M32" s="28">
        <f t="shared" si="3"/>
        <v>174.76000000000005</v>
      </c>
      <c r="N32" s="5">
        <f>D32/20</f>
        <v>3.95</v>
      </c>
      <c r="O32" s="62">
        <f t="shared" si="4"/>
        <v>0.22325620389000672</v>
      </c>
    </row>
    <row r="33" spans="1:15" x14ac:dyDescent="0.15">
      <c r="A33" s="9" t="s">
        <v>46</v>
      </c>
      <c r="B33" s="9">
        <v>346.68</v>
      </c>
      <c r="C33" s="9">
        <v>26</v>
      </c>
      <c r="D33" s="9">
        <v>21</v>
      </c>
      <c r="E33" s="9">
        <v>2.21</v>
      </c>
      <c r="F33" s="11">
        <f t="shared" si="5"/>
        <v>346.68</v>
      </c>
      <c r="G33" s="9">
        <f>(F33-I33)-L33</f>
        <v>258.85000000000002</v>
      </c>
      <c r="H33" s="9">
        <f t="shared" si="2"/>
        <v>52.002000000000002</v>
      </c>
      <c r="I33" s="4"/>
      <c r="J33" s="4"/>
      <c r="K33" s="4"/>
      <c r="L33" s="29">
        <v>87.83</v>
      </c>
      <c r="M33" s="28">
        <f t="shared" si="3"/>
        <v>35.827999999999996</v>
      </c>
      <c r="N33" s="5">
        <f>(D33)/20</f>
        <v>1.05</v>
      </c>
      <c r="O33" s="62">
        <f t="shared" si="4"/>
        <v>0.25334602515287874</v>
      </c>
    </row>
    <row r="34" spans="1:15" x14ac:dyDescent="0.15">
      <c r="A34" s="9" t="s">
        <v>47</v>
      </c>
      <c r="B34" s="9">
        <v>4263.2</v>
      </c>
      <c r="C34" s="9">
        <v>171</v>
      </c>
      <c r="D34" s="9">
        <v>152</v>
      </c>
      <c r="E34" s="9">
        <v>27.51</v>
      </c>
      <c r="F34" s="11">
        <f t="shared" si="5"/>
        <v>4263.2</v>
      </c>
      <c r="G34" s="9">
        <f>(F34-I34)-L34</f>
        <v>3475.7999999999997</v>
      </c>
      <c r="H34" s="9">
        <f t="shared" si="2"/>
        <v>639.4799999999999</v>
      </c>
      <c r="J34" s="4"/>
      <c r="K34" s="4"/>
      <c r="L34" s="29">
        <v>787.4</v>
      </c>
      <c r="M34" s="28">
        <f t="shared" si="3"/>
        <v>147.92000000000007</v>
      </c>
      <c r="N34" s="5">
        <f>(D34)/20</f>
        <v>7.6</v>
      </c>
      <c r="O34" s="62">
        <f t="shared" si="4"/>
        <v>0.18469694126477765</v>
      </c>
    </row>
    <row r="35" spans="1:15" x14ac:dyDescent="0.15">
      <c r="A35" s="9" t="s">
        <v>48</v>
      </c>
      <c r="B35" s="9">
        <v>230.4</v>
      </c>
      <c r="C35" s="9">
        <v>13</v>
      </c>
      <c r="D35" s="9">
        <v>12</v>
      </c>
      <c r="E35" s="9">
        <v>1.48</v>
      </c>
      <c r="F35" s="10">
        <f t="shared" si="5"/>
        <v>230.4</v>
      </c>
      <c r="G35" s="9">
        <f>F35-L35-I35</f>
        <v>181.9</v>
      </c>
      <c r="H35" s="9">
        <f t="shared" si="2"/>
        <v>34.56</v>
      </c>
      <c r="J35" s="4"/>
      <c r="K35" s="4"/>
      <c r="L35" s="28">
        <v>48.5</v>
      </c>
      <c r="M35" s="28">
        <f t="shared" si="3"/>
        <v>13.939999999999998</v>
      </c>
      <c r="N35" s="5">
        <f>C35/20</f>
        <v>0.65</v>
      </c>
      <c r="O35" s="62">
        <f t="shared" si="4"/>
        <v>0.21050347222222221</v>
      </c>
    </row>
    <row r="36" spans="1:15" x14ac:dyDescent="0.15">
      <c r="A36" s="10" t="s">
        <v>49</v>
      </c>
      <c r="B36" s="10">
        <v>567.6</v>
      </c>
      <c r="C36" s="10">
        <v>34</v>
      </c>
      <c r="D36" s="10">
        <v>34</v>
      </c>
      <c r="E36" s="10">
        <v>3.57</v>
      </c>
      <c r="F36" s="10">
        <f t="shared" si="5"/>
        <v>567.6</v>
      </c>
      <c r="G36" s="9">
        <f>(F36-I36)-L36</f>
        <v>453.31</v>
      </c>
      <c r="H36" s="9">
        <f t="shared" si="2"/>
        <v>85.14</v>
      </c>
      <c r="I36" s="5"/>
      <c r="J36" s="5"/>
      <c r="K36" s="4"/>
      <c r="L36" s="29">
        <v>114.29</v>
      </c>
      <c r="M36" s="28">
        <f t="shared" si="3"/>
        <v>29.150000000000006</v>
      </c>
      <c r="N36" s="5">
        <f t="shared" ref="N36:N42" si="6">(C36)/20</f>
        <v>1.7</v>
      </c>
      <c r="O36" s="62">
        <f t="shared" si="4"/>
        <v>0.20135658914728682</v>
      </c>
    </row>
    <row r="37" spans="1:15" x14ac:dyDescent="0.15">
      <c r="A37" s="10" t="s">
        <v>50</v>
      </c>
      <c r="B37" s="10">
        <v>1375.46</v>
      </c>
      <c r="C37" s="10">
        <v>93</v>
      </c>
      <c r="D37" s="10">
        <v>84</v>
      </c>
      <c r="E37" s="10">
        <v>8.5500000000000007</v>
      </c>
      <c r="F37" s="10">
        <f t="shared" si="5"/>
        <v>1375.46</v>
      </c>
      <c r="G37" s="9">
        <f>(F37-I37)-L37</f>
        <v>1051.45</v>
      </c>
      <c r="H37" s="9">
        <f t="shared" si="2"/>
        <v>206.31899999999999</v>
      </c>
      <c r="I37" s="5"/>
      <c r="J37" s="5"/>
      <c r="K37" s="4"/>
      <c r="L37" s="29">
        <v>324.01</v>
      </c>
      <c r="M37" s="28">
        <f t="shared" si="3"/>
        <v>117.691</v>
      </c>
      <c r="N37" s="5">
        <f t="shared" si="6"/>
        <v>4.6500000000000004</v>
      </c>
      <c r="O37" s="62">
        <f t="shared" si="4"/>
        <v>0.23556482922076977</v>
      </c>
    </row>
    <row r="38" spans="1:15" x14ac:dyDescent="0.15">
      <c r="A38" s="9" t="s">
        <v>51</v>
      </c>
      <c r="B38" s="10">
        <v>922</v>
      </c>
      <c r="C38" s="10">
        <v>48</v>
      </c>
      <c r="D38" s="10">
        <v>41</v>
      </c>
      <c r="E38" s="10">
        <v>5.81</v>
      </c>
      <c r="F38" s="10">
        <f t="shared" si="5"/>
        <v>922</v>
      </c>
      <c r="G38" s="9">
        <f>(F38*0.8)-I38</f>
        <v>737.6</v>
      </c>
      <c r="H38" s="9">
        <f t="shared" si="2"/>
        <v>138.29999999999998</v>
      </c>
      <c r="I38" s="5"/>
      <c r="J38" s="5"/>
      <c r="K38" s="4"/>
      <c r="L38" s="28">
        <f>F38*0.2</f>
        <v>184.4</v>
      </c>
      <c r="M38" s="28">
        <f t="shared" si="3"/>
        <v>46.100000000000023</v>
      </c>
      <c r="N38" s="5">
        <f t="shared" si="6"/>
        <v>2.4</v>
      </c>
      <c r="O38" s="62">
        <f t="shared" si="4"/>
        <v>0.2</v>
      </c>
    </row>
    <row r="39" spans="1:15" x14ac:dyDescent="0.15">
      <c r="A39" s="9" t="s">
        <v>52</v>
      </c>
      <c r="B39" s="10">
        <v>1843.72</v>
      </c>
      <c r="C39" s="10">
        <v>89</v>
      </c>
      <c r="D39" s="10">
        <v>85</v>
      </c>
      <c r="E39" s="10">
        <v>11.56</v>
      </c>
      <c r="F39" s="10">
        <f t="shared" si="5"/>
        <v>1843.72</v>
      </c>
      <c r="G39" s="9">
        <f>(F39-I39)-L39</f>
        <v>1459</v>
      </c>
      <c r="H39" s="9">
        <f t="shared" si="2"/>
        <v>276.55799999999999</v>
      </c>
      <c r="I39" s="5"/>
      <c r="J39" s="5"/>
      <c r="K39" s="4"/>
      <c r="L39" s="29">
        <v>384.72</v>
      </c>
      <c r="M39" s="28">
        <f t="shared" si="3"/>
        <v>108.16200000000003</v>
      </c>
      <c r="N39" s="5">
        <f t="shared" si="6"/>
        <v>4.45</v>
      </c>
      <c r="O39" s="62">
        <f t="shared" si="4"/>
        <v>0.20866509014383963</v>
      </c>
    </row>
    <row r="40" spans="1:15" x14ac:dyDescent="0.15">
      <c r="A40" s="9" t="s">
        <v>53</v>
      </c>
      <c r="B40" s="9">
        <v>413.98</v>
      </c>
      <c r="C40" s="9">
        <v>16</v>
      </c>
      <c r="D40" s="9">
        <v>15</v>
      </c>
      <c r="E40" s="9">
        <v>2.58</v>
      </c>
      <c r="F40" s="10">
        <f t="shared" si="5"/>
        <v>413.98</v>
      </c>
      <c r="G40" s="9">
        <f>(F40-I40)-L40</f>
        <v>317.49042000000003</v>
      </c>
      <c r="H40" s="9">
        <f t="shared" si="2"/>
        <v>62.097000000000001</v>
      </c>
      <c r="I40" s="5">
        <v>5</v>
      </c>
      <c r="J40" s="5"/>
      <c r="K40" s="5"/>
      <c r="L40" s="29">
        <f>F40*0.221</f>
        <v>91.489580000000004</v>
      </c>
      <c r="M40" s="28">
        <f t="shared" si="3"/>
        <v>29.392580000000002</v>
      </c>
      <c r="N40" s="5">
        <f t="shared" si="6"/>
        <v>0.8</v>
      </c>
      <c r="O40" s="62">
        <f t="shared" si="4"/>
        <v>0.221</v>
      </c>
    </row>
    <row r="41" spans="1:15" x14ac:dyDescent="0.15">
      <c r="A41" s="9" t="s">
        <v>54</v>
      </c>
      <c r="B41" s="9">
        <v>680.3</v>
      </c>
      <c r="C41" s="9">
        <v>40</v>
      </c>
      <c r="D41" s="9">
        <v>39</v>
      </c>
      <c r="E41" s="9">
        <v>4.33</v>
      </c>
      <c r="F41" s="10">
        <f t="shared" si="5"/>
        <v>680.3</v>
      </c>
      <c r="G41" s="9">
        <f>(F41-I41)-L41</f>
        <v>530.5</v>
      </c>
      <c r="H41" s="9">
        <f t="shared" si="2"/>
        <v>102.04499999999999</v>
      </c>
      <c r="J41" s="4"/>
      <c r="K41" s="4"/>
      <c r="L41" s="29">
        <v>149.80000000000001</v>
      </c>
      <c r="M41" s="28">
        <f t="shared" si="3"/>
        <v>47.755000000000024</v>
      </c>
      <c r="N41" s="5">
        <f t="shared" si="6"/>
        <v>2</v>
      </c>
      <c r="O41" s="62">
        <f t="shared" si="4"/>
        <v>0.22019697192415114</v>
      </c>
    </row>
    <row r="42" spans="1:15" x14ac:dyDescent="0.15">
      <c r="A42" s="9" t="s">
        <v>55</v>
      </c>
      <c r="B42" s="9">
        <v>684.1</v>
      </c>
      <c r="C42" s="9">
        <v>38</v>
      </c>
      <c r="D42" s="9">
        <v>38</v>
      </c>
      <c r="E42" s="9">
        <v>4.22</v>
      </c>
      <c r="F42" s="10">
        <f t="shared" si="5"/>
        <v>684.1</v>
      </c>
      <c r="G42" s="9">
        <f>(F42-I42)-L42</f>
        <v>519</v>
      </c>
      <c r="H42" s="9">
        <f t="shared" si="2"/>
        <v>102.61499999999999</v>
      </c>
      <c r="I42" s="4"/>
      <c r="J42" s="4"/>
      <c r="K42" s="4"/>
      <c r="L42" s="29">
        <v>165.1</v>
      </c>
      <c r="M42" s="28">
        <f t="shared" si="3"/>
        <v>62.484999999999999</v>
      </c>
      <c r="N42" s="5">
        <f t="shared" si="6"/>
        <v>1.9</v>
      </c>
      <c r="O42" s="62">
        <f t="shared" si="4"/>
        <v>0.2413389855284315</v>
      </c>
    </row>
    <row r="43" spans="1:15" x14ac:dyDescent="0.15">
      <c r="A43" s="12" t="s">
        <v>58</v>
      </c>
      <c r="B43" s="13">
        <v>438.5</v>
      </c>
      <c r="C43" s="12">
        <v>32</v>
      </c>
      <c r="D43" s="14">
        <v>27</v>
      </c>
      <c r="E43" s="15">
        <v>2.93</v>
      </c>
      <c r="F43" s="16">
        <f t="shared" si="5"/>
        <v>438.5</v>
      </c>
      <c r="G43" s="13">
        <f>(F43-I43)*0.85</f>
        <v>360.315</v>
      </c>
      <c r="H43" s="12">
        <f t="shared" si="2"/>
        <v>65.774999999999991</v>
      </c>
      <c r="I43" s="16">
        <v>14.6</v>
      </c>
      <c r="J43" s="13"/>
      <c r="K43" s="30"/>
      <c r="L43" s="31"/>
      <c r="M43" s="31"/>
      <c r="N43" s="31">
        <f>C43/20</f>
        <v>1.6</v>
      </c>
      <c r="O43" s="65">
        <f>H43/F43</f>
        <v>0.14999999999999997</v>
      </c>
    </row>
    <row r="44" spans="1:15" x14ac:dyDescent="0.15">
      <c r="A44" s="17" t="s">
        <v>59</v>
      </c>
      <c r="B44" s="18">
        <v>2277.41</v>
      </c>
      <c r="C44" s="18">
        <v>114</v>
      </c>
      <c r="D44" s="18">
        <v>109</v>
      </c>
      <c r="E44" s="18">
        <v>15.04</v>
      </c>
      <c r="F44" s="19">
        <f t="shared" si="5"/>
        <v>2277.41</v>
      </c>
      <c r="G44" s="18">
        <f>(F44-I44)-L44</f>
        <v>1732.5</v>
      </c>
      <c r="H44" s="18">
        <f t="shared" si="2"/>
        <v>341.61149999999998</v>
      </c>
      <c r="I44" s="32"/>
      <c r="J44" s="32"/>
      <c r="K44" s="32"/>
      <c r="L44" s="33">
        <v>544.91</v>
      </c>
      <c r="M44" s="34">
        <f>L44-H44</f>
        <v>203.29849999999999</v>
      </c>
      <c r="N44" s="35">
        <f>(C44)/20</f>
        <v>5.7</v>
      </c>
      <c r="O44" s="62">
        <f>(H44+M44)/F44</f>
        <v>0.23926741342138658</v>
      </c>
    </row>
    <row r="45" spans="1:15" x14ac:dyDescent="0.15">
      <c r="A45" s="9" t="s">
        <v>60</v>
      </c>
      <c r="B45" s="9">
        <v>740</v>
      </c>
      <c r="C45" s="9">
        <v>45</v>
      </c>
      <c r="D45" s="9">
        <v>43</v>
      </c>
      <c r="E45" s="9">
        <v>4.6399999999999997</v>
      </c>
      <c r="F45" s="10">
        <f t="shared" si="5"/>
        <v>740</v>
      </c>
      <c r="G45" s="18">
        <f>(F45-I45)-L45</f>
        <v>545.90000000000009</v>
      </c>
      <c r="H45" s="18">
        <f t="shared" si="2"/>
        <v>111</v>
      </c>
      <c r="I45" s="32">
        <v>17.8</v>
      </c>
      <c r="J45" s="32"/>
      <c r="K45" s="32"/>
      <c r="L45" s="33">
        <v>176.3</v>
      </c>
      <c r="M45" s="34">
        <f>L45-H45</f>
        <v>65.300000000000011</v>
      </c>
      <c r="N45" s="35">
        <f>(C45)/20</f>
        <v>2.25</v>
      </c>
      <c r="O45" s="62">
        <f>(H45+M45)/F45</f>
        <v>0.23824324324324325</v>
      </c>
    </row>
    <row r="46" spans="1:15" x14ac:dyDescent="0.15">
      <c r="A46" s="9" t="s">
        <v>61</v>
      </c>
      <c r="B46" s="9">
        <v>1943.92</v>
      </c>
      <c r="C46" s="9">
        <v>90</v>
      </c>
      <c r="D46" s="9">
        <v>88</v>
      </c>
      <c r="E46" s="9">
        <v>12.21</v>
      </c>
      <c r="F46" s="10">
        <f t="shared" si="5"/>
        <v>1943.92</v>
      </c>
      <c r="G46" s="9">
        <f>(F46-I46)-L46</f>
        <v>1420.6</v>
      </c>
      <c r="H46" s="9">
        <f t="shared" si="2"/>
        <v>291.58800000000002</v>
      </c>
      <c r="I46" s="4">
        <v>66.400000000000006</v>
      </c>
      <c r="J46" s="4"/>
      <c r="K46" s="4"/>
      <c r="L46" s="29">
        <v>456.92</v>
      </c>
      <c r="M46" s="28">
        <f>L46-H46</f>
        <v>165.33199999999999</v>
      </c>
      <c r="N46" s="36">
        <f>(C46)/20</f>
        <v>4.5</v>
      </c>
      <c r="O46" s="62">
        <f>(H46+M46)/F46</f>
        <v>0.23505082513683689</v>
      </c>
    </row>
    <row r="47" spans="1:15" x14ac:dyDescent="0.15">
      <c r="A47" s="9" t="s">
        <v>62</v>
      </c>
      <c r="B47" s="9">
        <v>807</v>
      </c>
      <c r="C47" s="9">
        <v>39</v>
      </c>
      <c r="D47" s="9">
        <v>39</v>
      </c>
      <c r="E47" s="9">
        <v>5.07</v>
      </c>
      <c r="F47" s="10">
        <f t="shared" si="5"/>
        <v>807</v>
      </c>
      <c r="G47" s="9">
        <f>(F47-I47)-L47</f>
        <v>651</v>
      </c>
      <c r="H47" s="9">
        <f t="shared" si="2"/>
        <v>121.05</v>
      </c>
      <c r="J47" s="4"/>
      <c r="K47" s="4"/>
      <c r="L47" s="29">
        <v>156</v>
      </c>
      <c r="M47" s="28">
        <f>L47-H47</f>
        <v>34.950000000000003</v>
      </c>
      <c r="N47" s="36">
        <f>(C47)/20</f>
        <v>1.95</v>
      </c>
      <c r="O47" s="62">
        <f>(H47+M47)/F47</f>
        <v>0.19330855018587362</v>
      </c>
    </row>
    <row r="48" spans="1:15" x14ac:dyDescent="0.2">
      <c r="A48" s="20" t="s">
        <v>98</v>
      </c>
      <c r="B48" s="9">
        <v>1409</v>
      </c>
      <c r="C48" s="9">
        <v>58</v>
      </c>
      <c r="D48" s="9">
        <v>44</v>
      </c>
      <c r="E48" s="9">
        <v>8.73</v>
      </c>
      <c r="F48" s="11">
        <f t="shared" si="5"/>
        <v>1409</v>
      </c>
      <c r="G48" s="9">
        <f>(F48-I48)*0.85</f>
        <v>1197.6499999999999</v>
      </c>
      <c r="H48" s="9">
        <f t="shared" si="2"/>
        <v>211.35</v>
      </c>
      <c r="I48" s="4"/>
      <c r="J48" s="4"/>
      <c r="K48" s="5"/>
      <c r="L48" s="5"/>
      <c r="M48" s="5"/>
      <c r="N48" s="5">
        <f>C48/20</f>
        <v>2.9</v>
      </c>
      <c r="O48" s="62">
        <f>H48/F48</f>
        <v>0.15</v>
      </c>
    </row>
    <row r="49" spans="1:15" x14ac:dyDescent="0.2">
      <c r="A49" s="20" t="s">
        <v>99</v>
      </c>
      <c r="B49" s="9">
        <v>569.5</v>
      </c>
      <c r="C49" s="9">
        <v>27</v>
      </c>
      <c r="D49" s="9">
        <v>21</v>
      </c>
      <c r="E49" s="9">
        <v>3.61</v>
      </c>
      <c r="F49" s="11">
        <f t="shared" si="5"/>
        <v>569.5</v>
      </c>
      <c r="G49" s="9">
        <f>(F49-I49)*0.85</f>
        <v>484.07499999999999</v>
      </c>
      <c r="H49" s="9">
        <f t="shared" si="2"/>
        <v>85.424999999999997</v>
      </c>
      <c r="I49" s="4"/>
      <c r="J49" s="4"/>
      <c r="K49" s="5"/>
      <c r="L49" s="5"/>
      <c r="M49" s="5"/>
      <c r="N49" s="5">
        <f>(C48+C49)/20</f>
        <v>4.25</v>
      </c>
      <c r="O49" s="62">
        <f>H49/F49</f>
        <v>0.15</v>
      </c>
    </row>
    <row r="50" spans="1:15" x14ac:dyDescent="0.2">
      <c r="A50" s="20" t="s">
        <v>100</v>
      </c>
      <c r="B50" s="9">
        <v>1337.16</v>
      </c>
      <c r="C50" s="9">
        <v>74</v>
      </c>
      <c r="D50" s="9">
        <v>72</v>
      </c>
      <c r="E50" s="9">
        <v>8.4600000000000009</v>
      </c>
      <c r="F50" s="11">
        <f t="shared" si="5"/>
        <v>1337.16</v>
      </c>
      <c r="G50" s="9">
        <f>(F50-I50)-L50</f>
        <v>1011</v>
      </c>
      <c r="H50" s="9">
        <f t="shared" si="2"/>
        <v>200.57400000000001</v>
      </c>
      <c r="I50" s="4"/>
      <c r="J50" s="4"/>
      <c r="K50" s="5"/>
      <c r="L50" s="29">
        <v>326.16000000000003</v>
      </c>
      <c r="M50" s="28">
        <f>L50-H50</f>
        <v>125.58600000000001</v>
      </c>
      <c r="N50" s="5">
        <f>(C49+C50)/20</f>
        <v>5.05</v>
      </c>
      <c r="O50" s="62">
        <f>(H50+M50)/F50</f>
        <v>0.24391994974423406</v>
      </c>
    </row>
    <row r="51" spans="1:15" x14ac:dyDescent="0.15">
      <c r="A51" s="21" t="s">
        <v>103</v>
      </c>
      <c r="B51" s="21">
        <v>1438.28</v>
      </c>
      <c r="C51" s="21">
        <v>55</v>
      </c>
      <c r="D51" s="21">
        <v>55</v>
      </c>
      <c r="E51" s="21">
        <v>8.91</v>
      </c>
      <c r="F51" s="11">
        <f t="shared" si="5"/>
        <v>1438.28</v>
      </c>
      <c r="G51" s="9">
        <f>(F51-I51)-L51</f>
        <v>791.51</v>
      </c>
      <c r="H51" s="9">
        <f t="shared" si="2"/>
        <v>215.74199999999999</v>
      </c>
      <c r="I51" s="22">
        <v>35.49</v>
      </c>
      <c r="J51" s="22"/>
      <c r="K51" s="22"/>
      <c r="L51" s="29">
        <v>611.28</v>
      </c>
      <c r="M51" s="28">
        <f>L51-H51</f>
        <v>395.53800000000001</v>
      </c>
      <c r="N51" s="5">
        <f>(C50+C51)/20</f>
        <v>6.45</v>
      </c>
      <c r="O51" s="62">
        <f>(H51+M51)/F51</f>
        <v>0.42500764802402868</v>
      </c>
    </row>
    <row r="52" spans="1:15" x14ac:dyDescent="0.15">
      <c r="A52" s="25" t="s">
        <v>97</v>
      </c>
      <c r="B52">
        <v>762.4</v>
      </c>
      <c r="C52">
        <v>38</v>
      </c>
      <c r="D52">
        <v>38</v>
      </c>
      <c r="E52">
        <v>4.84</v>
      </c>
      <c r="F52" s="8">
        <f t="shared" si="5"/>
        <v>762.4</v>
      </c>
      <c r="G52" s="4">
        <f>(F52-I52)*0.85</f>
        <v>648.04</v>
      </c>
      <c r="H52" s="4">
        <f t="shared" si="2"/>
        <v>114.36</v>
      </c>
      <c r="I52" s="4"/>
      <c r="J52" s="4"/>
      <c r="K52" s="5"/>
      <c r="L52" s="5"/>
      <c r="M52" s="5"/>
      <c r="N52" s="5">
        <f>(C52)/20</f>
        <v>1.9</v>
      </c>
      <c r="O52" s="62">
        <f>H52/F52</f>
        <v>0.15</v>
      </c>
    </row>
    <row r="53" spans="1:15" x14ac:dyDescent="0.15">
      <c r="A53" s="21" t="s">
        <v>107</v>
      </c>
      <c r="B53" s="21">
        <v>1588.6</v>
      </c>
      <c r="C53" s="21">
        <v>67</v>
      </c>
      <c r="D53" s="21">
        <v>54</v>
      </c>
      <c r="E53" s="21">
        <v>9.92</v>
      </c>
      <c r="F53" s="11">
        <f t="shared" si="5"/>
        <v>1588.6</v>
      </c>
      <c r="G53" s="9">
        <f>(F53-I53)-L53</f>
        <v>1305</v>
      </c>
      <c r="H53" s="9">
        <f t="shared" si="2"/>
        <v>238.28999999999996</v>
      </c>
      <c r="I53" s="22"/>
      <c r="J53" s="22"/>
      <c r="K53" s="22"/>
      <c r="L53" s="29">
        <v>283.60000000000002</v>
      </c>
      <c r="M53" s="28">
        <f>L53-H53</f>
        <v>45.310000000000059</v>
      </c>
      <c r="N53" s="5">
        <f>C53/20</f>
        <v>3.35</v>
      </c>
      <c r="O53" s="62">
        <f>(H53+M53)/F53</f>
        <v>0.17852196902933404</v>
      </c>
    </row>
    <row r="54" spans="1:15" x14ac:dyDescent="0.15">
      <c r="A54" t="s">
        <v>109</v>
      </c>
      <c r="B54">
        <v>3676.8</v>
      </c>
      <c r="C54">
        <v>134</v>
      </c>
      <c r="D54">
        <v>126</v>
      </c>
      <c r="E54">
        <v>22.93</v>
      </c>
      <c r="F54">
        <f t="shared" si="5"/>
        <v>3676.8</v>
      </c>
      <c r="G54">
        <f>(F54-I54)*0.8</f>
        <v>2919.2000000000003</v>
      </c>
      <c r="H54">
        <f>F54*0.2</f>
        <v>735.36000000000013</v>
      </c>
      <c r="I54">
        <v>27.8</v>
      </c>
      <c r="N54">
        <f>C54/20</f>
        <v>6.7</v>
      </c>
      <c r="O54" s="60">
        <f>H54/F54</f>
        <v>0.2</v>
      </c>
    </row>
    <row r="55" spans="1:15" x14ac:dyDescent="0.15">
      <c r="A55" t="s">
        <v>110</v>
      </c>
      <c r="B55">
        <v>590.1</v>
      </c>
      <c r="C55">
        <v>22</v>
      </c>
      <c r="D55">
        <v>22</v>
      </c>
      <c r="E55">
        <v>3.73</v>
      </c>
      <c r="F55">
        <f t="shared" si="5"/>
        <v>590.1</v>
      </c>
      <c r="G55">
        <f>(F55-I55)-L55</f>
        <v>397.5</v>
      </c>
      <c r="H55">
        <f>F55*0.15</f>
        <v>88.515000000000001</v>
      </c>
      <c r="I55">
        <v>52</v>
      </c>
      <c r="L55">
        <v>140.6</v>
      </c>
      <c r="M55">
        <f>L55-H55</f>
        <v>52.084999999999994</v>
      </c>
      <c r="N55">
        <f>C55/20</f>
        <v>1.1000000000000001</v>
      </c>
      <c r="O55" s="60">
        <f>(H55+M55)/F55</f>
        <v>0.23826470089815283</v>
      </c>
    </row>
    <row r="56" spans="1:15" x14ac:dyDescent="0.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66"/>
    </row>
    <row r="57" spans="1:15" x14ac:dyDescent="0.15">
      <c r="A57" s="23" t="s">
        <v>63</v>
      </c>
      <c r="B57" s="24"/>
      <c r="C57" s="24"/>
      <c r="D57" s="24"/>
      <c r="E57" s="24"/>
      <c r="F57" s="24"/>
      <c r="G57" s="24"/>
      <c r="H57" s="24"/>
      <c r="I57" s="4"/>
      <c r="J57" s="4"/>
      <c r="K57" s="5"/>
      <c r="L57" s="5"/>
      <c r="M57" s="5"/>
      <c r="N57" s="5"/>
      <c r="O57" s="62"/>
    </row>
    <row r="58" spans="1:15" x14ac:dyDescent="0.15">
      <c r="A58" s="57" t="s">
        <v>104</v>
      </c>
      <c r="B58" s="4">
        <v>701.1</v>
      </c>
      <c r="C58" s="4">
        <v>34</v>
      </c>
      <c r="D58" s="4">
        <v>31</v>
      </c>
      <c r="E58" s="4">
        <v>4.43</v>
      </c>
      <c r="F58" s="5"/>
      <c r="G58" s="4" t="s">
        <v>20</v>
      </c>
      <c r="H58" s="4"/>
      <c r="I58" s="5"/>
      <c r="J58" s="5"/>
      <c r="K58" s="5"/>
      <c r="L58" s="5"/>
      <c r="M58" s="5"/>
      <c r="N58" s="5"/>
      <c r="O58" s="62"/>
    </row>
    <row r="59" spans="1:15" x14ac:dyDescent="0.15">
      <c r="A59" s="57" t="s">
        <v>105</v>
      </c>
      <c r="B59" s="4">
        <v>967.7</v>
      </c>
      <c r="C59" s="4">
        <v>47</v>
      </c>
      <c r="D59" s="4">
        <v>43</v>
      </c>
      <c r="E59" s="4">
        <v>6.12</v>
      </c>
      <c r="F59" s="8">
        <f>B59+B58</f>
        <v>1668.8000000000002</v>
      </c>
      <c r="G59" s="4">
        <f>(F59-I59)*0.85</f>
        <v>1418.48</v>
      </c>
      <c r="H59" s="4">
        <f>F59*0.15</f>
        <v>250.32000000000002</v>
      </c>
      <c r="I59" s="5"/>
      <c r="J59" s="5"/>
      <c r="K59" s="5"/>
      <c r="L59" s="5"/>
      <c r="M59" s="5"/>
      <c r="N59" s="5">
        <f>(C58+C59)/20</f>
        <v>4.05</v>
      </c>
      <c r="O59" s="62">
        <f>H59/F59</f>
        <v>0.15</v>
      </c>
    </row>
    <row r="60" spans="1:15" x14ac:dyDescent="0.15">
      <c r="A60" s="58" t="s">
        <v>66</v>
      </c>
      <c r="B60" s="58">
        <v>1658.6</v>
      </c>
      <c r="C60" s="58">
        <v>89</v>
      </c>
      <c r="D60" s="58">
        <v>77</v>
      </c>
      <c r="E60" s="58">
        <v>10.43</v>
      </c>
      <c r="F60" s="21">
        <f>B60</f>
        <v>1658.6</v>
      </c>
      <c r="G60" s="58">
        <f>(F60-I60)*0.825</f>
        <v>1355.9699999999998</v>
      </c>
      <c r="H60" s="58">
        <f>F60*0.175</f>
        <v>290.25499999999994</v>
      </c>
      <c r="I60" s="25">
        <v>15</v>
      </c>
      <c r="J60" s="25"/>
      <c r="K60" s="25"/>
      <c r="L60" s="15"/>
      <c r="M60" s="25"/>
      <c r="N60" s="25">
        <f>(C60)/20</f>
        <v>4.45</v>
      </c>
      <c r="O60" s="67">
        <f>(H60+M60)/F60</f>
        <v>0.17499999999999996</v>
      </c>
    </row>
    <row r="61" spans="1:15" x14ac:dyDescent="0.15">
      <c r="A61" s="9" t="s">
        <v>108</v>
      </c>
      <c r="B61" s="9">
        <v>139.1</v>
      </c>
      <c r="C61" s="9">
        <v>10</v>
      </c>
      <c r="D61" s="9">
        <v>9</v>
      </c>
      <c r="E61" s="9">
        <v>0.87</v>
      </c>
      <c r="F61" s="11">
        <f>B61</f>
        <v>139.1</v>
      </c>
      <c r="G61" s="9">
        <f>(F61-I61)-L61</f>
        <v>106</v>
      </c>
      <c r="H61" s="9">
        <f>F61*0.15</f>
        <v>20.864999999999998</v>
      </c>
      <c r="I61" s="5"/>
      <c r="J61" s="5"/>
      <c r="K61" s="5"/>
      <c r="L61" s="28">
        <v>33.1</v>
      </c>
      <c r="M61" s="28">
        <f>L61-H61</f>
        <v>12.235000000000003</v>
      </c>
      <c r="N61" s="5">
        <f>(C61)/20</f>
        <v>0.5</v>
      </c>
      <c r="O61" s="62">
        <f>(H61+M61)/F61</f>
        <v>0.23795830337886414</v>
      </c>
    </row>
    <row r="62" spans="1:15" x14ac:dyDescent="0.15">
      <c r="A62" s="9" t="s">
        <v>67</v>
      </c>
      <c r="B62" s="9">
        <v>266</v>
      </c>
      <c r="C62" s="9">
        <v>23</v>
      </c>
      <c r="D62" s="9">
        <v>22</v>
      </c>
      <c r="E62" s="9">
        <v>1.85</v>
      </c>
      <c r="F62" s="10"/>
      <c r="G62" s="9" t="s">
        <v>20</v>
      </c>
      <c r="H62" s="9"/>
      <c r="I62" s="5"/>
      <c r="J62" s="5"/>
      <c r="K62" s="5"/>
      <c r="L62" s="28"/>
      <c r="M62" s="28"/>
      <c r="N62" s="5"/>
      <c r="O62" s="62"/>
    </row>
    <row r="63" spans="1:15" x14ac:dyDescent="0.15">
      <c r="A63" s="9" t="s">
        <v>68</v>
      </c>
      <c r="B63" s="9">
        <v>550</v>
      </c>
      <c r="C63" s="9">
        <v>47</v>
      </c>
      <c r="D63" s="9">
        <v>41</v>
      </c>
      <c r="E63" s="9">
        <v>3.75</v>
      </c>
      <c r="F63" s="11">
        <f>B63+B62</f>
        <v>816</v>
      </c>
      <c r="G63" s="9">
        <f>F63-L63-I63</f>
        <v>632.4</v>
      </c>
      <c r="H63" s="9">
        <f>F63*0.15</f>
        <v>122.39999999999999</v>
      </c>
      <c r="I63" s="5"/>
      <c r="J63" s="5"/>
      <c r="K63" s="5"/>
      <c r="L63" s="28">
        <f>F63*0.225</f>
        <v>183.6</v>
      </c>
      <c r="M63" s="28">
        <f>L63-H63</f>
        <v>61.2</v>
      </c>
      <c r="N63" s="5">
        <f>(C62+C63)/20</f>
        <v>3.5</v>
      </c>
      <c r="O63" s="62">
        <f>(H63+M63)/F63</f>
        <v>0.22500000000000001</v>
      </c>
    </row>
    <row r="64" spans="1:15" x14ac:dyDescent="0.15">
      <c r="A64" s="9" t="s">
        <v>69</v>
      </c>
      <c r="B64" s="9">
        <v>1451</v>
      </c>
      <c r="C64" s="9">
        <v>97</v>
      </c>
      <c r="D64" s="9">
        <v>93</v>
      </c>
      <c r="E64" s="9">
        <v>9.1999999999999993</v>
      </c>
      <c r="F64" s="11">
        <f>B64</f>
        <v>1451</v>
      </c>
      <c r="G64" s="9">
        <f>(F64-L64)</f>
        <v>1160.8</v>
      </c>
      <c r="H64" s="9">
        <f>F64*0.15</f>
        <v>217.65</v>
      </c>
      <c r="I64" s="5"/>
      <c r="J64" s="5"/>
      <c r="K64" s="5"/>
      <c r="L64" s="28">
        <f>F64*0.2</f>
        <v>290.2</v>
      </c>
      <c r="M64" s="28">
        <f>L64-H64</f>
        <v>72.549999999999983</v>
      </c>
      <c r="N64" s="5">
        <f>(C64)/20</f>
        <v>4.8499999999999996</v>
      </c>
      <c r="O64" s="62">
        <f>(H64+M64)/F64</f>
        <v>0.19999999999999998</v>
      </c>
    </row>
    <row r="65" spans="1:15" x14ac:dyDescent="0.15">
      <c r="A65" s="9" t="s">
        <v>70</v>
      </c>
      <c r="B65" s="9">
        <v>207</v>
      </c>
      <c r="C65" s="9">
        <v>9</v>
      </c>
      <c r="D65" s="9">
        <v>9</v>
      </c>
      <c r="E65" s="9">
        <v>1.28</v>
      </c>
      <c r="F65" s="11">
        <f>B65</f>
        <v>207</v>
      </c>
      <c r="G65" s="9">
        <f>(F65-I65)-L65</f>
        <v>166.9</v>
      </c>
      <c r="H65" s="9">
        <f>F65*0.15</f>
        <v>31.049999999999997</v>
      </c>
      <c r="I65" s="5"/>
      <c r="J65" s="5"/>
      <c r="K65" s="5"/>
      <c r="L65" s="28">
        <v>40.1</v>
      </c>
      <c r="M65" s="28">
        <f>L65-H65</f>
        <v>9.0500000000000043</v>
      </c>
      <c r="N65" s="5">
        <f>(C65)/20</f>
        <v>0.45</v>
      </c>
      <c r="O65" s="62">
        <f>(H65+M65)/F65</f>
        <v>0.19371980676328504</v>
      </c>
    </row>
    <row r="66" spans="1:15" x14ac:dyDescent="0.15">
      <c r="A66" s="9" t="s">
        <v>106</v>
      </c>
      <c r="B66" s="59">
        <v>18</v>
      </c>
      <c r="C66" s="59">
        <v>1</v>
      </c>
      <c r="D66" s="59">
        <v>1</v>
      </c>
      <c r="E66" s="59">
        <v>0.11</v>
      </c>
      <c r="F66" s="11">
        <f>B66</f>
        <v>18</v>
      </c>
      <c r="G66" s="9">
        <f>(F66-I66)*0.85</f>
        <v>15.299999999999999</v>
      </c>
      <c r="H66" s="9">
        <f>F66*0.15</f>
        <v>2.6999999999999997</v>
      </c>
      <c r="I66" s="5"/>
      <c r="J66" s="5"/>
      <c r="K66" s="5"/>
      <c r="L66" s="5"/>
      <c r="M66" s="5"/>
      <c r="N66" s="5">
        <f>(C66)/20</f>
        <v>0.05</v>
      </c>
      <c r="O66" s="62">
        <f>H66/F66</f>
        <v>0.15</v>
      </c>
    </row>
    <row r="67" spans="1:15" ht="25.5" customHeight="1" x14ac:dyDescent="0.15">
      <c r="A67" s="4" t="s">
        <v>102</v>
      </c>
      <c r="B67">
        <v>598</v>
      </c>
      <c r="C67">
        <v>51</v>
      </c>
      <c r="D67">
        <v>36</v>
      </c>
      <c r="E67">
        <v>4.03</v>
      </c>
      <c r="F67" s="8">
        <f>B67</f>
        <v>598</v>
      </c>
      <c r="G67" s="4">
        <f>(F67-I67)*0.85</f>
        <v>508.3</v>
      </c>
      <c r="H67" s="4">
        <f>F67*0.15</f>
        <v>89.7</v>
      </c>
      <c r="I67" s="5"/>
      <c r="J67" s="5"/>
      <c r="K67" s="5"/>
      <c r="L67" s="5"/>
      <c r="M67" s="5"/>
      <c r="N67" s="5">
        <f>(C67)/20</f>
        <v>2.5499999999999998</v>
      </c>
      <c r="O67" s="62">
        <f>H67/F67</f>
        <v>0.15</v>
      </c>
    </row>
    <row r="69" spans="1:15" ht="25.5" customHeight="1" x14ac:dyDescent="0.15">
      <c r="A69" s="5"/>
      <c r="B69" s="26">
        <f>SUM(B2:B67)</f>
        <v>73459.210000000021</v>
      </c>
      <c r="C69" s="26">
        <f>SUM(C2:C67)</f>
        <v>3437</v>
      </c>
      <c r="D69" s="26">
        <f>SUM(D2:D67)</f>
        <v>3099</v>
      </c>
      <c r="E69" s="5"/>
      <c r="F69" s="5"/>
      <c r="G69" s="26">
        <f>SUM(G6:G67)</f>
        <v>51258.858420000011</v>
      </c>
      <c r="H69" s="5"/>
      <c r="I69" s="5"/>
      <c r="J69" s="5"/>
      <c r="K69" s="5"/>
      <c r="L69" s="5"/>
      <c r="M69" s="5"/>
      <c r="N69" s="5"/>
      <c r="O69" s="5"/>
    </row>
    <row r="70" spans="1:15" x14ac:dyDescent="0.15">
      <c r="A70" s="5"/>
      <c r="B70" s="5"/>
      <c r="C70" s="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</row>
    <row r="71" spans="1:15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 x14ac:dyDescent="0.15">
      <c r="A74" s="37" t="s">
        <v>73</v>
      </c>
      <c r="B74" s="4"/>
      <c r="C74" s="37" t="s">
        <v>74</v>
      </c>
      <c r="D74" s="4"/>
      <c r="E74" s="4"/>
      <c r="F74" s="4"/>
      <c r="G74" s="4"/>
      <c r="H74" s="5"/>
      <c r="I74" s="5"/>
      <c r="J74" s="5"/>
      <c r="K74" s="5"/>
      <c r="L74" s="5"/>
      <c r="M74" s="5"/>
      <c r="N74" s="5"/>
      <c r="O74" s="5"/>
    </row>
    <row r="75" spans="1:15" x14ac:dyDescent="0.15">
      <c r="A75" s="38" t="s">
        <v>75</v>
      </c>
      <c r="B75" s="4">
        <v>1680</v>
      </c>
      <c r="C75" s="38" t="s">
        <v>76</v>
      </c>
      <c r="D75" s="4">
        <f>SUM(C2:C67)</f>
        <v>3437</v>
      </c>
      <c r="E75" s="4"/>
      <c r="F75" s="38" t="s">
        <v>77</v>
      </c>
      <c r="G75" s="4"/>
      <c r="H75" s="5"/>
      <c r="I75" s="5"/>
      <c r="J75" s="5"/>
      <c r="K75" s="5"/>
      <c r="L75" s="5"/>
      <c r="M75" s="5"/>
      <c r="N75" s="5"/>
      <c r="O75" s="5"/>
    </row>
    <row r="76" spans="1:15" x14ac:dyDescent="0.15">
      <c r="A76" s="38" t="s">
        <v>78</v>
      </c>
      <c r="B76" s="3">
        <v>0</v>
      </c>
      <c r="C76" s="38" t="s">
        <v>79</v>
      </c>
      <c r="D76" s="4">
        <f>SUM(H4:H67)</f>
        <v>11295.376500000002</v>
      </c>
      <c r="E76" s="4"/>
      <c r="F76" s="5" t="s">
        <v>80</v>
      </c>
      <c r="G76" s="5">
        <v>152</v>
      </c>
      <c r="H76" s="5"/>
      <c r="I76" s="5"/>
      <c r="J76" s="5"/>
      <c r="K76" s="5"/>
      <c r="L76" s="5"/>
      <c r="M76" s="5"/>
      <c r="N76" s="5"/>
      <c r="O76" s="5"/>
    </row>
    <row r="77" spans="1:15" x14ac:dyDescent="0.15">
      <c r="A77" s="38" t="s">
        <v>81</v>
      </c>
      <c r="B77" s="4">
        <v>1575</v>
      </c>
      <c r="C77" s="5"/>
      <c r="D77" s="5"/>
      <c r="E77" s="4"/>
      <c r="F77" s="40" t="s">
        <v>85</v>
      </c>
      <c r="G77" s="40">
        <v>935</v>
      </c>
      <c r="H77" s="5">
        <f>G77-G76</f>
        <v>783</v>
      </c>
      <c r="I77" s="5"/>
      <c r="J77" s="5"/>
      <c r="K77" s="5"/>
      <c r="L77" s="5"/>
      <c r="M77" s="5"/>
      <c r="N77" s="5"/>
      <c r="O77" s="5"/>
    </row>
    <row r="78" spans="1:15" x14ac:dyDescent="0.15">
      <c r="A78" s="38" t="s">
        <v>83</v>
      </c>
      <c r="B78" s="4">
        <v>525</v>
      </c>
      <c r="C78" s="39" t="s">
        <v>84</v>
      </c>
      <c r="D78" s="39">
        <f>SUM(D2:D59)</f>
        <v>2811</v>
      </c>
      <c r="E78" s="4"/>
      <c r="F78" s="4"/>
      <c r="G78" s="4"/>
      <c r="I78" s="5"/>
      <c r="J78" s="5"/>
      <c r="K78" s="5"/>
      <c r="L78" s="5"/>
      <c r="M78" s="5"/>
      <c r="N78" s="5"/>
      <c r="O78" s="5"/>
    </row>
    <row r="79" spans="1:15" x14ac:dyDescent="0.15">
      <c r="A79" s="38" t="s">
        <v>86</v>
      </c>
      <c r="B79" s="3">
        <v>0</v>
      </c>
      <c r="C79" s="24" t="s">
        <v>87</v>
      </c>
      <c r="D79" s="24">
        <f>SUM(C60:C66)</f>
        <v>276</v>
      </c>
      <c r="E79" s="4"/>
      <c r="F79" s="40" t="s">
        <v>89</v>
      </c>
      <c r="G79" s="40">
        <f>SUM(M14:M65)</f>
        <v>2326.3070800000005</v>
      </c>
      <c r="H79" s="5"/>
      <c r="I79" s="5"/>
      <c r="J79" s="5"/>
      <c r="K79" s="5"/>
      <c r="L79" s="5"/>
      <c r="M79" s="5"/>
      <c r="N79" s="5"/>
      <c r="O79" s="5"/>
    </row>
    <row r="80" spans="1:15" x14ac:dyDescent="0.15">
      <c r="A80" s="38" t="s">
        <v>88</v>
      </c>
      <c r="B80" s="4"/>
      <c r="C80" s="24" t="s">
        <v>77</v>
      </c>
      <c r="D80" s="24">
        <f>SUM(C61:C67)</f>
        <v>238</v>
      </c>
      <c r="E80" s="4"/>
      <c r="F80" s="4"/>
      <c r="G80" s="4"/>
      <c r="H80" s="5"/>
      <c r="I80" s="5"/>
      <c r="J80" s="5"/>
      <c r="K80" s="5"/>
      <c r="L80" s="5"/>
      <c r="M80" s="5"/>
      <c r="N80" s="5"/>
      <c r="O80" s="5"/>
    </row>
    <row r="81" spans="1:15" x14ac:dyDescent="0.15">
      <c r="A81" s="37" t="s">
        <v>90</v>
      </c>
      <c r="B81" s="5"/>
      <c r="C81" s="24" t="s">
        <v>91</v>
      </c>
      <c r="D81" s="24">
        <f>D78*0.5</f>
        <v>1405.5</v>
      </c>
      <c r="E81" s="4"/>
      <c r="F81" s="4"/>
      <c r="G81" s="4"/>
      <c r="H81" s="5"/>
      <c r="I81" s="5"/>
      <c r="J81" s="5"/>
      <c r="K81" s="5"/>
      <c r="L81" s="5"/>
      <c r="M81" s="5"/>
      <c r="N81" s="5"/>
      <c r="O81" s="5"/>
    </row>
    <row r="82" spans="1:15" x14ac:dyDescent="0.15">
      <c r="A82" s="38" t="s">
        <v>4</v>
      </c>
      <c r="B82" s="4">
        <f>SUM(E2:E72)</f>
        <v>466.92</v>
      </c>
      <c r="C82" s="4"/>
      <c r="D82" s="4"/>
      <c r="E82" s="4"/>
      <c r="F82" s="4"/>
      <c r="G82" s="4"/>
      <c r="H82" s="5"/>
      <c r="I82" s="5"/>
      <c r="J82" s="5"/>
      <c r="K82" s="5"/>
      <c r="L82" s="5"/>
      <c r="M82" s="5"/>
      <c r="N82" s="5"/>
      <c r="O82" s="5"/>
    </row>
    <row r="83" spans="1:15" x14ac:dyDescent="0.15">
      <c r="A83" s="38" t="s">
        <v>92</v>
      </c>
      <c r="B83" s="4">
        <f>D81</f>
        <v>1405.5</v>
      </c>
      <c r="C83" s="4"/>
      <c r="D83" s="4"/>
      <c r="E83" s="4"/>
      <c r="F83" s="4"/>
      <c r="G83" s="4"/>
      <c r="H83" s="5"/>
      <c r="I83" s="5"/>
      <c r="J83" s="5"/>
      <c r="K83" s="5"/>
      <c r="L83" s="5"/>
      <c r="M83" s="5"/>
      <c r="N83" s="5"/>
      <c r="O83" s="5"/>
    </row>
    <row r="84" spans="1:15" x14ac:dyDescent="0.15">
      <c r="A84" s="38" t="s">
        <v>93</v>
      </c>
      <c r="B84" s="4">
        <f>D78+D79</f>
        <v>3087</v>
      </c>
      <c r="C84" s="4"/>
      <c r="D84" s="4"/>
      <c r="E84" s="4"/>
      <c r="F84" s="4"/>
      <c r="G84" s="4"/>
      <c r="H84" s="5"/>
      <c r="I84" s="5"/>
      <c r="J84" s="5"/>
      <c r="K84" s="5"/>
      <c r="L84" s="5"/>
      <c r="M84" s="5"/>
      <c r="N84" s="5"/>
      <c r="O84" s="5"/>
    </row>
    <row r="85" spans="1:15" x14ac:dyDescent="0.15">
      <c r="A85" s="38" t="s">
        <v>8</v>
      </c>
      <c r="B85" s="3">
        <f>SUM(I4:I72)</f>
        <v>433.87000000000006</v>
      </c>
      <c r="C85" s="4"/>
      <c r="D85" s="4"/>
      <c r="E85" s="4"/>
      <c r="F85" s="4"/>
      <c r="G85" s="4"/>
      <c r="H85" s="5"/>
      <c r="I85" s="5"/>
      <c r="J85" s="5"/>
      <c r="K85" s="5"/>
      <c r="L85" s="5"/>
      <c r="M85" s="5"/>
      <c r="N85" s="5"/>
      <c r="O85" s="5"/>
    </row>
    <row r="86" spans="1:15" x14ac:dyDescent="0.15">
      <c r="A86" s="38" t="s">
        <v>94</v>
      </c>
      <c r="B86" s="4"/>
      <c r="C86" s="4"/>
      <c r="D86" s="4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x14ac:dyDescent="0.15">
      <c r="A87" s="5"/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1:15" x14ac:dyDescent="0.15">
      <c r="A88" s="3" t="s">
        <v>95</v>
      </c>
      <c r="B88" s="41">
        <f>SUM(B75:B87)</f>
        <v>9173.2900000000009</v>
      </c>
      <c r="C88" s="41"/>
      <c r="D88" s="41">
        <f>SUM(D75:D76)</f>
        <v>14732.376500000002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1:15" x14ac:dyDescent="0.15">
      <c r="A89" s="3" t="s">
        <v>96</v>
      </c>
      <c r="B89" s="41"/>
      <c r="C89" s="41"/>
      <c r="D89" s="41">
        <f>D88-B88</f>
        <v>5559.0865000000013</v>
      </c>
      <c r="E89" s="5"/>
      <c r="H89" s="5"/>
      <c r="I89" s="5"/>
      <c r="J89" s="5"/>
      <c r="K89" s="5"/>
      <c r="L89" s="5"/>
      <c r="M89" s="5"/>
      <c r="N89" s="5"/>
      <c r="O89" s="5"/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2.21~2.27</vt:lpstr>
      <vt:lpstr>2.28~3.6</vt:lpstr>
      <vt:lpstr>3.7~3.13</vt:lpstr>
      <vt:lpstr>3.14~3.17</vt:lpstr>
      <vt:lpstr>4.4~4.10</vt:lpstr>
      <vt:lpstr>4.11~4.17</vt:lpstr>
      <vt:lpstr>4.18~4.24</vt:lpstr>
      <vt:lpstr>4.25~5.1</vt:lpstr>
      <vt:lpstr>5.2~5.8</vt:lpstr>
      <vt:lpstr>5.9~5.15</vt:lpstr>
      <vt:lpstr>5.16~5.22</vt:lpstr>
      <vt:lpstr>5.23~5.29</vt:lpstr>
      <vt:lpstr>5.30~6.5</vt:lpstr>
      <vt:lpstr>6.6~6.12</vt:lpstr>
      <vt:lpstr>6.13~6.19</vt:lpstr>
      <vt:lpstr>6.20~6.26</vt:lpstr>
      <vt:lpstr>6.27~7.3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wanghongyu</dc:creator>
  <cp:lastModifiedBy>justin</cp:lastModifiedBy>
  <dcterms:created xsi:type="dcterms:W3CDTF">2022-03-07T00:53:00Z</dcterms:created>
  <dcterms:modified xsi:type="dcterms:W3CDTF">2022-08-31T13:28:29Z</dcterms:modified>
</cp:coreProperties>
</file>