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rai/Desktop/"/>
    </mc:Choice>
  </mc:AlternateContent>
  <xr:revisionPtr revIDLastSave="0" documentId="13_ncr:1_{AABE8F2E-20E2-D240-AAA3-FD391BE5E6EC}" xr6:coauthVersionLast="47" xr6:coauthVersionMax="47" xr10:uidLastSave="{00000000-0000-0000-0000-000000000000}"/>
  <bookViews>
    <workbookView xWindow="28800" yWindow="500" windowWidth="38400" windowHeight="21100" activeTab="3" xr2:uid="{4B36E28E-349A-6842-ABF2-5C68B2171313}"/>
  </bookViews>
  <sheets>
    <sheet name="PL Common Rate Card" sheetId="2" r:id="rId1"/>
    <sheet name="PL Custom Rate Card" sheetId="3" r:id="rId2"/>
    <sheet name="PP Common Rate Card" sheetId="5" r:id="rId3"/>
    <sheet name="PP Custom Rate C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3" i="3"/>
  <c r="N2" i="3"/>
  <c r="K5" i="5"/>
  <c r="L5" i="5" s="1"/>
  <c r="K4" i="5"/>
  <c r="L4" i="5" s="1"/>
  <c r="K3" i="5"/>
  <c r="L3" i="5" s="1"/>
  <c r="K2" i="5"/>
  <c r="L2" i="5" s="1"/>
  <c r="K2" i="4"/>
  <c r="L2" i="4" s="1"/>
  <c r="M3" i="3" a="1"/>
  <c r="M3" i="3" s="1"/>
  <c r="M4" i="3"/>
  <c r="D13" i="3"/>
  <c r="M2" i="3"/>
  <c r="H5" i="2"/>
  <c r="H4" i="2"/>
  <c r="H3" i="2"/>
  <c r="H2" i="2"/>
  <c r="G5" i="2"/>
  <c r="G4" i="2"/>
  <c r="G3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<sst xmlns="http://schemas.openxmlformats.org/spreadsheetml/2006/main" count="220" uniqueCount="84">
  <si>
    <t>Plan Type</t>
  </si>
  <si>
    <t>Hours</t>
  </si>
  <si>
    <t>Participants</t>
  </si>
  <si>
    <t>Outputs</t>
  </si>
  <si>
    <t>Gallery</t>
  </si>
  <si>
    <t>Commentator</t>
  </si>
  <si>
    <t>Conference</t>
  </si>
  <si>
    <t>-</t>
  </si>
  <si>
    <t>3x3</t>
  </si>
  <si>
    <t>Plan Name</t>
  </si>
  <si>
    <t>Output</t>
  </si>
  <si>
    <t>Cost (Shown on Rate Card)</t>
  </si>
  <si>
    <t>Cost (Calculated)</t>
  </si>
  <si>
    <t>Free</t>
  </si>
  <si>
    <t>Standard</t>
  </si>
  <si>
    <t>Advanced</t>
  </si>
  <si>
    <t>Pro</t>
  </si>
  <si>
    <t>Participant Markup%</t>
  </si>
  <si>
    <t>Output Markup%</t>
  </si>
  <si>
    <t>Mosaic 1</t>
  </si>
  <si>
    <t>Mosaic 2</t>
  </si>
  <si>
    <t>Mosaic 3</t>
  </si>
  <si>
    <t>Mosaic 4</t>
  </si>
  <si>
    <t>Mosaic 5</t>
  </si>
  <si>
    <t>Mosiac 6</t>
  </si>
  <si>
    <t>Mosaic 7</t>
  </si>
  <si>
    <t>Mosaic 8</t>
  </si>
  <si>
    <t>Per Hour Cost (Rate card)</t>
  </si>
  <si>
    <t>Per Hour Cost (Caluclated)</t>
  </si>
  <si>
    <t>Per Hour Cost (Calculated)</t>
  </si>
  <si>
    <t>Mosaic Markup%</t>
  </si>
  <si>
    <t>Common Custom</t>
  </si>
  <si>
    <t>Note markups shown here are for Gallery/Commentator/Conference. Common Custom still uses Common Party Markups (see formula)</t>
  </si>
  <si>
    <t>5x5</t>
  </si>
  <si>
    <t>2x2</t>
  </si>
  <si>
    <t>4x4</t>
  </si>
  <si>
    <t>6x6</t>
  </si>
  <si>
    <t>7x7</t>
  </si>
  <si>
    <t>8x8</t>
  </si>
  <si>
    <t>Recording Type</t>
  </si>
  <si>
    <t>Input Sources</t>
  </si>
  <si>
    <t>Input Source Type</t>
  </si>
  <si>
    <t>Output Type</t>
  </si>
  <si>
    <t>Seats</t>
  </si>
  <si>
    <t>Producer Custom</t>
  </si>
  <si>
    <t>Replay</t>
  </si>
  <si>
    <t>SCTE</t>
  </si>
  <si>
    <t>PGM</t>
  </si>
  <si>
    <t>PGM + ISO</t>
  </si>
  <si>
    <t>Any IP Source</t>
  </si>
  <si>
    <t>TVU Anywhere Source</t>
  </si>
  <si>
    <t>Streaming</t>
  </si>
  <si>
    <t>Streaming+Grid</t>
  </si>
  <si>
    <t>None</t>
  </si>
  <si>
    <t>Seat</t>
  </si>
  <si>
    <t>Input Soure Type</t>
  </si>
  <si>
    <t>Value</t>
  </si>
  <si>
    <t>Mosaic Type</t>
  </si>
  <si>
    <t>Addon ID</t>
  </si>
  <si>
    <t>mosaic2x2</t>
  </si>
  <si>
    <t>mosaic3x3</t>
  </si>
  <si>
    <t>mosaic4x4</t>
  </si>
  <si>
    <t>mosaic5x5</t>
  </si>
  <si>
    <t>mosaic6x6</t>
  </si>
  <si>
    <t>mosaic7x7</t>
  </si>
  <si>
    <t>mosaic8x8</t>
  </si>
  <si>
    <t>pp_pgm</t>
  </si>
  <si>
    <t>pp_pgm+iso</t>
  </si>
  <si>
    <t>Billing Type</t>
  </si>
  <si>
    <t>Source</t>
  </si>
  <si>
    <t>Stream</t>
  </si>
  <si>
    <t>pp_tvuanywheresource</t>
  </si>
  <si>
    <t>pp_anyipsource</t>
  </si>
  <si>
    <t>pp_streaming</t>
  </si>
  <si>
    <t>pp_streaming+grid</t>
  </si>
  <si>
    <t>pp_seat</t>
  </si>
  <si>
    <t>pp_replay</t>
  </si>
  <si>
    <t>pp_replay_none</t>
  </si>
  <si>
    <t>pp_scte</t>
  </si>
  <si>
    <t>pp_scte_none</t>
  </si>
  <si>
    <t>Producer Live Streamer Package</t>
  </si>
  <si>
    <t>Producer Small Production</t>
  </si>
  <si>
    <t>Producer Medium Production</t>
  </si>
  <si>
    <t>Producer Large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</si>
</sst>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AF2B-65DB-474C-9D25-8463C625BDAF}">
  <dimension ref="A1:H10"/>
  <sheetViews>
    <sheetView zoomScale="125" zoomScaleNormal="125" workbookViewId="0">
      <selection activeCell="G2" sqref="G2"/>
    </sheetView>
  </sheetViews>
  <sheetFormatPr baseColWidth="10" defaultRowHeight="16" x14ac:dyDescent="0.2"/>
  <cols>
    <col min="3" max="3" width="18.33203125" bestFit="1" customWidth="1"/>
    <col min="4" max="4" width="15" bestFit="1" customWidth="1"/>
    <col min="5" max="5" width="23.33203125" customWidth="1"/>
    <col min="6" max="6" width="22.33203125" bestFit="1" customWidth="1"/>
    <col min="7" max="7" width="15" bestFit="1" customWidth="1"/>
  </cols>
  <sheetData>
    <row r="1" spans="1:8" s="1" customFormat="1" x14ac:dyDescent="0.2">
      <c r="A1" s="1" t="s">
        <v>9</v>
      </c>
      <c r="B1" s="7" t="s">
        <v>1</v>
      </c>
      <c r="C1" s="7" t="s">
        <v>2</v>
      </c>
      <c r="D1" s="7" t="s">
        <v>10</v>
      </c>
      <c r="E1" s="1" t="s">
        <v>11</v>
      </c>
      <c r="F1" s="1" t="s">
        <v>27</v>
      </c>
      <c r="G1" s="1" t="s">
        <v>12</v>
      </c>
      <c r="H1" s="1" t="s">
        <v>28</v>
      </c>
    </row>
    <row r="2" spans="1:8" x14ac:dyDescent="0.2">
      <c r="A2" t="s">
        <v>13</v>
      </c>
      <c r="B2">
        <v>3</v>
      </c>
      <c r="C2">
        <v>6</v>
      </c>
      <c r="D2">
        <v>1</v>
      </c>
      <c r="E2">
        <v>0</v>
      </c>
      <c r="F2" s="3" t="s">
        <v>7</v>
      </c>
      <c r="G2" s="2">
        <f>B2*0.25*(2*C2*(1+$C$10/100)+D2*(1+$D$10/100))</f>
        <v>31.6875</v>
      </c>
      <c r="H2">
        <f>G2/B2</f>
        <v>10.5625</v>
      </c>
    </row>
    <row r="3" spans="1:8" x14ac:dyDescent="0.2">
      <c r="A3" t="s">
        <v>14</v>
      </c>
      <c r="B3">
        <v>5</v>
      </c>
      <c r="C3">
        <v>6</v>
      </c>
      <c r="D3">
        <v>2</v>
      </c>
      <c r="E3">
        <v>59</v>
      </c>
      <c r="F3">
        <v>12</v>
      </c>
      <c r="G3" s="2">
        <f>B3*0.25*(2*C3*(1+$C$10/100)+D3*(1+$D$10/100))</f>
        <v>56.875</v>
      </c>
      <c r="H3">
        <f t="shared" ref="H3:H5" si="0">G3/B3</f>
        <v>11.375</v>
      </c>
    </row>
    <row r="4" spans="1:8" x14ac:dyDescent="0.2">
      <c r="A4" t="s">
        <v>15</v>
      </c>
      <c r="B4">
        <v>10</v>
      </c>
      <c r="C4">
        <v>8</v>
      </c>
      <c r="D4">
        <v>4</v>
      </c>
      <c r="E4">
        <v>169</v>
      </c>
      <c r="F4">
        <v>17</v>
      </c>
      <c r="G4" s="2">
        <f>B4*0.25*(2*C4*(1+$C$10/100)+D4*(1+$D$10/100))</f>
        <v>162.5</v>
      </c>
      <c r="H4">
        <f t="shared" si="0"/>
        <v>16.25</v>
      </c>
    </row>
    <row r="5" spans="1:8" x14ac:dyDescent="0.2">
      <c r="A5" t="s">
        <v>16</v>
      </c>
      <c r="B5">
        <v>20</v>
      </c>
      <c r="C5">
        <v>16</v>
      </c>
      <c r="D5">
        <v>8</v>
      </c>
      <c r="E5">
        <v>649</v>
      </c>
      <c r="F5">
        <v>32</v>
      </c>
      <c r="G5" s="2">
        <f>B5*0.25*(2*C5*(1+$C$10/100)+D5*(1+$D$10/100))</f>
        <v>650</v>
      </c>
      <c r="H5">
        <f t="shared" si="0"/>
        <v>32.5</v>
      </c>
    </row>
    <row r="9" spans="1:8" x14ac:dyDescent="0.2">
      <c r="C9" s="7" t="s">
        <v>17</v>
      </c>
      <c r="D9" s="7" t="s">
        <v>18</v>
      </c>
    </row>
    <row r="10" spans="1:8" x14ac:dyDescent="0.2">
      <c r="C10">
        <v>225</v>
      </c>
      <c r="D10">
        <v>225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E82E-6504-CB45-B030-7E74BD650D85}">
  <dimension ref="A1:N20"/>
  <sheetViews>
    <sheetView zoomScale="125" zoomScaleNormal="125" workbookViewId="0">
      <selection activeCell="A5" sqref="A5"/>
    </sheetView>
  </sheetViews>
  <sheetFormatPr baseColWidth="10" defaultRowHeight="16" x14ac:dyDescent="0.2"/>
  <cols>
    <col min="1" max="1" width="15.1640625" bestFit="1" customWidth="1"/>
    <col min="3" max="3" width="18.33203125" bestFit="1" customWidth="1"/>
    <col min="4" max="4" width="15" bestFit="1" customWidth="1"/>
    <col min="5" max="5" width="15.1640625" bestFit="1" customWidth="1"/>
    <col min="13" max="13" width="15" bestFit="1" customWidth="1"/>
    <col min="14" max="14" width="23" bestFit="1" customWidth="1"/>
  </cols>
  <sheetData>
    <row r="1" spans="1:14" s="1" customFormat="1" x14ac:dyDescent="0.2">
      <c r="A1" s="1" t="s">
        <v>0</v>
      </c>
      <c r="B1" s="7" t="s">
        <v>1</v>
      </c>
      <c r="C1" s="7" t="s">
        <v>2</v>
      </c>
      <c r="D1" s="7" t="s">
        <v>3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1" t="s">
        <v>12</v>
      </c>
      <c r="N1" s="1" t="s">
        <v>29</v>
      </c>
    </row>
    <row r="2" spans="1:14" x14ac:dyDescent="0.2">
      <c r="A2" t="s">
        <v>31</v>
      </c>
      <c r="B2">
        <v>6</v>
      </c>
      <c r="C2">
        <v>9</v>
      </c>
      <c r="D2">
        <v>2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s="2">
        <f>B2*0.25*(2*C2*(1+'PL Common Rate Card'!$C$10/100)+D2*(1+'PL Common Rate Card'!$D$10/100))</f>
        <v>97.5</v>
      </c>
      <c r="N2">
        <f>M2/B2</f>
        <v>16.25</v>
      </c>
    </row>
    <row r="3" spans="1:14" x14ac:dyDescent="0.2">
      <c r="A3" t="s">
        <v>4</v>
      </c>
      <c r="B3">
        <v>8</v>
      </c>
      <c r="C3">
        <v>400</v>
      </c>
      <c r="D3">
        <v>4</v>
      </c>
      <c r="E3" t="s">
        <v>8</v>
      </c>
      <c r="F3" t="s">
        <v>37</v>
      </c>
      <c r="G3" t="s">
        <v>35</v>
      </c>
      <c r="H3" t="s">
        <v>33</v>
      </c>
      <c r="I3">
        <v>0</v>
      </c>
      <c r="J3">
        <v>0</v>
      </c>
      <c r="K3">
        <v>0</v>
      </c>
      <c r="L3">
        <v>0</v>
      </c>
      <c r="M3" cm="1">
        <f t="array" ref="M3">B3*(0.25*(C3*(1+$C$10/100)+D3*(1+$D$10/100)+(VLOOKUP(E3,$C$13:$D$20,2)+VLOOKUP(F3,$C$13:$D$20,2)+VLOOKUP(G3,$C$13:$D$20,2)+VLOOKUP(H3,$C$13:$D$20,2)+VLOOKUP(I3,$C$13:$D$20,2)+VLOOKUP(J3,$C$13:$D$20,2)+VLOOKUP(K3,$C$13:$D$20,2)+VLOOKUP(L3,$C$13:$D$20,2))*(1+$E$10/100))+0.085*MAX(VLOOKUP(E3:L3,$C$13:$D$20,2)*(1+$E$10/100)))</f>
        <v>3637.62</v>
      </c>
      <c r="N3">
        <f>M3/B3</f>
        <v>454.70249999999999</v>
      </c>
    </row>
    <row r="4" spans="1:14" x14ac:dyDescent="0.2">
      <c r="A4" t="s">
        <v>5</v>
      </c>
      <c r="B4">
        <v>4</v>
      </c>
      <c r="C4">
        <v>2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f>B4*35*C4</f>
        <v>280</v>
      </c>
      <c r="N4">
        <f>M4/B4</f>
        <v>70</v>
      </c>
    </row>
    <row r="5" spans="1:14" x14ac:dyDescent="0.2">
      <c r="A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9" spans="1:14" x14ac:dyDescent="0.2">
      <c r="C9" s="7" t="s">
        <v>17</v>
      </c>
      <c r="D9" s="7" t="s">
        <v>18</v>
      </c>
      <c r="E9" s="7" t="s">
        <v>30</v>
      </c>
      <c r="F9" s="4" t="s">
        <v>32</v>
      </c>
    </row>
    <row r="10" spans="1:14" x14ac:dyDescent="0.2">
      <c r="C10">
        <v>250</v>
      </c>
      <c r="D10">
        <v>250</v>
      </c>
      <c r="E10">
        <v>250</v>
      </c>
    </row>
    <row r="12" spans="1:14" x14ac:dyDescent="0.2">
      <c r="C12" s="1" t="s">
        <v>57</v>
      </c>
      <c r="D12" s="1" t="s">
        <v>56</v>
      </c>
      <c r="E12" s="1" t="s">
        <v>58</v>
      </c>
    </row>
    <row r="13" spans="1:14" x14ac:dyDescent="0.2">
      <c r="C13" s="5">
        <v>0</v>
      </c>
      <c r="D13" s="9">
        <f>SUM(C13)</f>
        <v>0</v>
      </c>
      <c r="E13" s="6" t="s">
        <v>7</v>
      </c>
    </row>
    <row r="14" spans="1:14" x14ac:dyDescent="0.2">
      <c r="C14" t="s">
        <v>34</v>
      </c>
      <c r="D14" s="9">
        <v>4</v>
      </c>
      <c r="E14" s="6" t="s">
        <v>59</v>
      </c>
    </row>
    <row r="15" spans="1:14" x14ac:dyDescent="0.2">
      <c r="C15" t="s">
        <v>8</v>
      </c>
      <c r="D15" s="9">
        <v>9</v>
      </c>
      <c r="E15" s="6" t="s">
        <v>60</v>
      </c>
    </row>
    <row r="16" spans="1:14" x14ac:dyDescent="0.2">
      <c r="C16" t="s">
        <v>35</v>
      </c>
      <c r="D16" s="9">
        <v>16</v>
      </c>
      <c r="E16" s="6" t="s">
        <v>61</v>
      </c>
    </row>
    <row r="17" spans="3:5" x14ac:dyDescent="0.2">
      <c r="C17" t="s">
        <v>33</v>
      </c>
      <c r="D17" s="9">
        <v>25</v>
      </c>
      <c r="E17" s="6" t="s">
        <v>62</v>
      </c>
    </row>
    <row r="18" spans="3:5" x14ac:dyDescent="0.2">
      <c r="C18" t="s">
        <v>36</v>
      </c>
      <c r="D18" s="9">
        <v>36</v>
      </c>
      <c r="E18" s="6" t="s">
        <v>63</v>
      </c>
    </row>
    <row r="19" spans="3:5" x14ac:dyDescent="0.2">
      <c r="C19" t="s">
        <v>37</v>
      </c>
      <c r="D19" s="9">
        <v>49</v>
      </c>
      <c r="E19" s="6" t="s">
        <v>64</v>
      </c>
    </row>
    <row r="20" spans="3:5" x14ac:dyDescent="0.2">
      <c r="C20" t="s">
        <v>38</v>
      </c>
      <c r="D20" s="9">
        <v>64</v>
      </c>
      <c r="E20" s="6" t="s">
        <v>65</v>
      </c>
    </row>
  </sheetData>
  <dataValidations count="1">
    <dataValidation type="list" allowBlank="1" showInputMessage="1" showErrorMessage="1" sqref="E3:L3" xr:uid="{F31F8B14-FFDF-D441-9BBB-DC32F5C24822}">
      <formula1>"0,2x2,3x3,4x4,5x5,6x6,7x7,8x8"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63E0-45CD-2B4E-BE99-67B7FF50498B}">
  <dimension ref="A1:L26"/>
  <sheetViews>
    <sheetView zoomScale="125" zoomScaleNormal="125" workbookViewId="0">
      <selection activeCell="C5" sqref="C5"/>
    </sheetView>
  </sheetViews>
  <sheetFormatPr baseColWidth="10" defaultRowHeight="16" x14ac:dyDescent="0.2"/>
  <cols>
    <col min="1" max="1" width="27.83203125" bestFit="1" customWidth="1"/>
    <col min="2" max="2" width="15.6640625" bestFit="1" customWidth="1"/>
    <col min="3" max="3" width="19.6640625" bestFit="1" customWidth="1"/>
    <col min="4" max="4" width="12.1640625" bestFit="1" customWidth="1"/>
    <col min="5" max="5" width="20.1640625" bestFit="1" customWidth="1"/>
    <col min="7" max="7" width="14.1640625" bestFit="1" customWidth="1"/>
    <col min="11" max="11" width="15" bestFit="1" customWidth="1"/>
    <col min="12" max="12" width="23" bestFit="1" customWidth="1"/>
  </cols>
  <sheetData>
    <row r="1" spans="1:12" s="1" customFormat="1" x14ac:dyDescent="0.2">
      <c r="A1" s="1" t="s">
        <v>0</v>
      </c>
      <c r="B1" s="7" t="s">
        <v>1</v>
      </c>
      <c r="C1" s="10" t="s">
        <v>39</v>
      </c>
      <c r="D1" s="7" t="s">
        <v>40</v>
      </c>
      <c r="E1" s="10" t="s">
        <v>41</v>
      </c>
      <c r="F1" s="7" t="s">
        <v>3</v>
      </c>
      <c r="G1" s="10" t="s">
        <v>42</v>
      </c>
      <c r="H1" s="7" t="s">
        <v>43</v>
      </c>
      <c r="I1" s="10" t="s">
        <v>45</v>
      </c>
      <c r="J1" s="10" t="s">
        <v>46</v>
      </c>
      <c r="K1" s="1" t="s">
        <v>12</v>
      </c>
      <c r="L1" s="1" t="s">
        <v>29</v>
      </c>
    </row>
    <row r="2" spans="1:12" x14ac:dyDescent="0.2">
      <c r="A2" t="s">
        <v>80</v>
      </c>
      <c r="B2">
        <v>5</v>
      </c>
      <c r="C2" t="s">
        <v>47</v>
      </c>
      <c r="D2">
        <v>4</v>
      </c>
      <c r="E2" t="s">
        <v>50</v>
      </c>
      <c r="F2">
        <v>2</v>
      </c>
      <c r="G2" t="s">
        <v>51</v>
      </c>
      <c r="H2">
        <v>0</v>
      </c>
      <c r="I2" t="s">
        <v>53</v>
      </c>
      <c r="J2" t="s">
        <v>46</v>
      </c>
      <c r="K2">
        <f>B2*((IF(C2="PGM",(1),((D2+1)*1.75)))+D2*(IF(E2="TVU Anywhere Source",(1.25),(1.75)))+F2*(IF(G2="Streaming",(3.25),(4.75)))+5*H2+(IF(I2="Replay",(1),(0)))+(IF(J2="SCTE",(5),(0))))</f>
        <v>87.5</v>
      </c>
      <c r="L2">
        <f>K2/B2</f>
        <v>17.5</v>
      </c>
    </row>
    <row r="3" spans="1:12" x14ac:dyDescent="0.2">
      <c r="A3" t="s">
        <v>81</v>
      </c>
      <c r="B3">
        <v>15</v>
      </c>
      <c r="C3" t="s">
        <v>47</v>
      </c>
      <c r="D3">
        <v>4</v>
      </c>
      <c r="E3" t="s">
        <v>49</v>
      </c>
      <c r="F3">
        <v>4</v>
      </c>
      <c r="G3" t="s">
        <v>51</v>
      </c>
      <c r="H3">
        <v>0</v>
      </c>
      <c r="I3" t="s">
        <v>53</v>
      </c>
      <c r="J3" t="s">
        <v>46</v>
      </c>
      <c r="K3">
        <f>B3*((IF(C3="PGM",(1),((D3+1)*1.75)))+D3*(IF(E3="TVU Anywhere Source",(1.25),(1.75)))+F3*(IF(G3="Streaming",(3.25),(4.75)))+5*H3+(IF(I3="Replay",(1),(0)))+(IF(J3="SCTE",(5),(0))))</f>
        <v>390</v>
      </c>
      <c r="L3">
        <f>K3/B3</f>
        <v>26</v>
      </c>
    </row>
    <row r="4" spans="1:12" x14ac:dyDescent="0.2">
      <c r="A4" t="s">
        <v>82</v>
      </c>
      <c r="B4">
        <v>25</v>
      </c>
      <c r="C4" t="s">
        <v>47</v>
      </c>
      <c r="D4">
        <v>8</v>
      </c>
      <c r="E4" t="s">
        <v>49</v>
      </c>
      <c r="F4">
        <v>4</v>
      </c>
      <c r="G4" t="s">
        <v>51</v>
      </c>
      <c r="H4">
        <v>0</v>
      </c>
      <c r="I4" t="s">
        <v>45</v>
      </c>
      <c r="J4" t="s">
        <v>46</v>
      </c>
      <c r="K4">
        <f>B4*((IF(C4="PGM",(1),((D4+1)*1.75)))+D4*(IF(E4="TVU Anywhere Source",(1.25),(1.75)))+F4*(IF(G4="Streaming",(3.25),(4.75)))+5*H4+(IF(I4="Replay",(1),(0)))+(IF(J4="SCTE",(5),(0))))</f>
        <v>850</v>
      </c>
      <c r="L4">
        <f>K4/B4</f>
        <v>34</v>
      </c>
    </row>
    <row r="5" spans="1:12" x14ac:dyDescent="0.2">
      <c r="A5" t="s">
        <v>83</v>
      </c>
      <c r="B5">
        <v>50</v>
      </c>
      <c r="C5" t="s">
        <v>47</v>
      </c>
      <c r="D5">
        <v>12</v>
      </c>
      <c r="E5" t="s">
        <v>49</v>
      </c>
      <c r="F5">
        <v>4</v>
      </c>
      <c r="G5" t="s">
        <v>51</v>
      </c>
      <c r="H5">
        <v>0</v>
      </c>
      <c r="I5" t="s">
        <v>45</v>
      </c>
      <c r="J5" t="s">
        <v>46</v>
      </c>
      <c r="K5">
        <f>B5*((IF(C5="PGM",(1),((D5+1)*1.75)))+D5*(IF(E5="TVU Anywhere Source",(1.25),(1.75)))+F5*(IF(G5="Streaming",(3.25),(4.75)))+5*H5+(IF(I5="Replay",(1),(0)))+(IF(J5="SCTE",(5),(0))))</f>
        <v>2050</v>
      </c>
      <c r="L5">
        <f>K5/B5</f>
        <v>41</v>
      </c>
    </row>
    <row r="10" spans="1:12" x14ac:dyDescent="0.2">
      <c r="E10" s="1" t="s">
        <v>58</v>
      </c>
      <c r="F10" s="1" t="s">
        <v>68</v>
      </c>
    </row>
    <row r="11" spans="1:12" x14ac:dyDescent="0.2">
      <c r="B11" s="8" t="s">
        <v>39</v>
      </c>
      <c r="C11" s="7" t="s">
        <v>47</v>
      </c>
      <c r="D11">
        <v>1</v>
      </c>
      <c r="E11" t="s">
        <v>66</v>
      </c>
      <c r="F11" t="s">
        <v>47</v>
      </c>
    </row>
    <row r="12" spans="1:12" x14ac:dyDescent="0.2">
      <c r="C12" s="7" t="s">
        <v>48</v>
      </c>
      <c r="D12">
        <v>1.75</v>
      </c>
      <c r="E12" t="s">
        <v>67</v>
      </c>
      <c r="F12" t="s">
        <v>47</v>
      </c>
    </row>
    <row r="14" spans="1:12" x14ac:dyDescent="0.2">
      <c r="B14" s="8" t="s">
        <v>55</v>
      </c>
      <c r="C14" s="7" t="s">
        <v>50</v>
      </c>
      <c r="D14">
        <v>1.25</v>
      </c>
      <c r="E14" t="s">
        <v>71</v>
      </c>
      <c r="F14" t="s">
        <v>69</v>
      </c>
    </row>
    <row r="15" spans="1:12" x14ac:dyDescent="0.2">
      <c r="C15" s="7" t="s">
        <v>49</v>
      </c>
      <c r="D15">
        <v>1.75</v>
      </c>
      <c r="E15" t="s">
        <v>72</v>
      </c>
      <c r="F15" t="s">
        <v>69</v>
      </c>
    </row>
    <row r="17" spans="2:6" x14ac:dyDescent="0.2">
      <c r="B17" s="8" t="s">
        <v>42</v>
      </c>
      <c r="C17" s="7" t="s">
        <v>51</v>
      </c>
      <c r="D17">
        <v>3.25</v>
      </c>
      <c r="E17" t="s">
        <v>73</v>
      </c>
      <c r="F17" t="s">
        <v>70</v>
      </c>
    </row>
    <row r="18" spans="2:6" x14ac:dyDescent="0.2">
      <c r="C18" s="7" t="s">
        <v>52</v>
      </c>
      <c r="D18">
        <v>4.75</v>
      </c>
      <c r="E18" t="s">
        <v>74</v>
      </c>
      <c r="F18" t="s">
        <v>70</v>
      </c>
    </row>
    <row r="20" spans="2:6" x14ac:dyDescent="0.2">
      <c r="B20" s="8" t="s">
        <v>43</v>
      </c>
      <c r="C20" s="7" t="s">
        <v>54</v>
      </c>
      <c r="D20">
        <v>5</v>
      </c>
      <c r="E20" t="s">
        <v>75</v>
      </c>
      <c r="F20" t="s">
        <v>54</v>
      </c>
    </row>
    <row r="22" spans="2:6" x14ac:dyDescent="0.2">
      <c r="B22" s="8" t="s">
        <v>45</v>
      </c>
      <c r="C22" s="7" t="s">
        <v>45</v>
      </c>
      <c r="D22">
        <v>1</v>
      </c>
      <c r="E22" t="s">
        <v>76</v>
      </c>
      <c r="F22" t="s">
        <v>45</v>
      </c>
    </row>
    <row r="23" spans="2:6" x14ac:dyDescent="0.2">
      <c r="C23" s="7" t="s">
        <v>53</v>
      </c>
      <c r="D23">
        <v>2</v>
      </c>
      <c r="E23" t="s">
        <v>77</v>
      </c>
      <c r="F23" t="s">
        <v>45</v>
      </c>
    </row>
    <row r="25" spans="2:6" x14ac:dyDescent="0.2">
      <c r="B25" s="8" t="s">
        <v>46</v>
      </c>
      <c r="C25" s="7" t="s">
        <v>46</v>
      </c>
      <c r="D25">
        <v>5</v>
      </c>
      <c r="E25" t="s">
        <v>78</v>
      </c>
      <c r="F25" t="s">
        <v>46</v>
      </c>
    </row>
    <row r="26" spans="2:6" x14ac:dyDescent="0.2">
      <c r="C26" s="7" t="s">
        <v>53</v>
      </c>
      <c r="D26">
        <v>0</v>
      </c>
      <c r="E26" t="s">
        <v>79</v>
      </c>
      <c r="F26" t="s">
        <v>46</v>
      </c>
    </row>
  </sheetData>
  <dataValidations count="5">
    <dataValidation type="list" allowBlank="1" showInputMessage="1" showErrorMessage="1" sqref="J2:J6" xr:uid="{BFC1D399-BDBE-D045-88C3-90B62D888692}">
      <formula1>"SCTE,None"</formula1>
    </dataValidation>
    <dataValidation type="list" allowBlank="1" showInputMessage="1" showErrorMessage="1" sqref="I2:I6" xr:uid="{3475A20C-E4EA-D94E-A5F8-15EB05343C66}">
      <formula1>"Replay,None"</formula1>
    </dataValidation>
    <dataValidation type="list" allowBlank="1" showInputMessage="1" showErrorMessage="1" sqref="G2:G6" xr:uid="{349F503B-CD01-9243-9CFE-BDF6371F0EE0}">
      <formula1>"Streaming,Streaming+Grid"</formula1>
    </dataValidation>
    <dataValidation type="list" allowBlank="1" showInputMessage="1" showErrorMessage="1" sqref="E2:E6" xr:uid="{D2AE1DD4-EDE3-884A-9F1B-35D7816F083C}">
      <formula1>"TVU Anywhere Source,Any IP Source"</formula1>
    </dataValidation>
    <dataValidation type="list" allowBlank="1" showInputMessage="1" showErrorMessage="1" sqref="C2:C6" xr:uid="{BA4DE6C4-788C-9C41-AA50-D59B57CC59B0}">
      <formula1>"PGM,PGM + ISO"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08F-CB91-F84B-91FD-FAA691B95EF2}">
  <dimension ref="A1:L26"/>
  <sheetViews>
    <sheetView tabSelected="1" zoomScale="125" zoomScaleNormal="125" workbookViewId="0">
      <selection activeCell="F8" sqref="F8"/>
    </sheetView>
  </sheetViews>
  <sheetFormatPr baseColWidth="10" defaultRowHeight="16" x14ac:dyDescent="0.2"/>
  <cols>
    <col min="1" max="1" width="15" bestFit="1" customWidth="1"/>
    <col min="2" max="2" width="15.6640625" bestFit="1" customWidth="1"/>
    <col min="3" max="3" width="19.6640625" bestFit="1" customWidth="1"/>
    <col min="4" max="4" width="12.1640625" bestFit="1" customWidth="1"/>
    <col min="5" max="5" width="20.1640625" bestFit="1" customWidth="1"/>
    <col min="7" max="7" width="14.1640625" bestFit="1" customWidth="1"/>
    <col min="11" max="11" width="15" bestFit="1" customWidth="1"/>
    <col min="12" max="12" width="23" bestFit="1" customWidth="1"/>
  </cols>
  <sheetData>
    <row r="1" spans="1:12" s="1" customFormat="1" x14ac:dyDescent="0.2">
      <c r="A1" s="1" t="s">
        <v>0</v>
      </c>
      <c r="B1" s="7" t="s">
        <v>1</v>
      </c>
      <c r="C1" s="10" t="s">
        <v>39</v>
      </c>
      <c r="D1" s="7" t="s">
        <v>40</v>
      </c>
      <c r="E1" s="10" t="s">
        <v>41</v>
      </c>
      <c r="F1" s="7" t="s">
        <v>3</v>
      </c>
      <c r="G1" s="10" t="s">
        <v>42</v>
      </c>
      <c r="H1" s="7" t="s">
        <v>43</v>
      </c>
      <c r="I1" s="10" t="s">
        <v>45</v>
      </c>
      <c r="J1" s="10" t="s">
        <v>46</v>
      </c>
      <c r="K1" s="1" t="s">
        <v>12</v>
      </c>
      <c r="L1" s="1" t="s">
        <v>29</v>
      </c>
    </row>
    <row r="2" spans="1:12" x14ac:dyDescent="0.2">
      <c r="A2" t="s">
        <v>44</v>
      </c>
      <c r="B2">
        <v>10</v>
      </c>
      <c r="C2" t="s">
        <v>48</v>
      </c>
      <c r="D2">
        <v>5</v>
      </c>
      <c r="E2" t="s">
        <v>49</v>
      </c>
      <c r="F2">
        <v>2</v>
      </c>
      <c r="G2" t="s">
        <v>52</v>
      </c>
      <c r="H2">
        <v>3</v>
      </c>
      <c r="I2" t="s">
        <v>45</v>
      </c>
      <c r="J2" t="s">
        <v>46</v>
      </c>
      <c r="K2">
        <f>B2*((IF(C2="PGM",(1),((D2+1)*1.75)))+D2*(IF(E2="TVU Anywhere Source",(1.25),(1.75)))+F2*(IF(G2="Streaming",(3.25),(4.75)))+5*H2+(IF(I2="Replay",(1),(0)))+(IF(J2="SCTE",(5),(0))))</f>
        <v>497.5</v>
      </c>
      <c r="L2">
        <f>K2/B2</f>
        <v>49.75</v>
      </c>
    </row>
    <row r="6" spans="1:12" x14ac:dyDescent="0.2">
      <c r="K6" s="11"/>
    </row>
    <row r="10" spans="1:12" x14ac:dyDescent="0.2">
      <c r="E10" s="1" t="s">
        <v>58</v>
      </c>
      <c r="F10" s="1" t="s">
        <v>68</v>
      </c>
    </row>
    <row r="11" spans="1:12" x14ac:dyDescent="0.2">
      <c r="B11" s="8" t="s">
        <v>39</v>
      </c>
      <c r="C11" s="7" t="s">
        <v>47</v>
      </c>
      <c r="D11">
        <v>1</v>
      </c>
      <c r="E11" t="s">
        <v>66</v>
      </c>
      <c r="F11" t="s">
        <v>47</v>
      </c>
    </row>
    <row r="12" spans="1:12" x14ac:dyDescent="0.2">
      <c r="C12" s="7" t="s">
        <v>48</v>
      </c>
      <c r="D12">
        <v>1.75</v>
      </c>
      <c r="E12" t="s">
        <v>67</v>
      </c>
      <c r="F12" t="s">
        <v>47</v>
      </c>
    </row>
    <row r="14" spans="1:12" x14ac:dyDescent="0.2">
      <c r="B14" s="8" t="s">
        <v>55</v>
      </c>
      <c r="C14" s="7" t="s">
        <v>50</v>
      </c>
      <c r="D14">
        <v>1.25</v>
      </c>
      <c r="E14" t="s">
        <v>71</v>
      </c>
      <c r="F14" t="s">
        <v>69</v>
      </c>
    </row>
    <row r="15" spans="1:12" x14ac:dyDescent="0.2">
      <c r="C15" s="7" t="s">
        <v>49</v>
      </c>
      <c r="D15">
        <v>1.75</v>
      </c>
      <c r="E15" t="s">
        <v>72</v>
      </c>
      <c r="F15" t="s">
        <v>69</v>
      </c>
    </row>
    <row r="17" spans="2:6" x14ac:dyDescent="0.2">
      <c r="B17" s="8" t="s">
        <v>42</v>
      </c>
      <c r="C17" s="7" t="s">
        <v>51</v>
      </c>
      <c r="D17">
        <v>3.25</v>
      </c>
      <c r="E17" t="s">
        <v>73</v>
      </c>
      <c r="F17" t="s">
        <v>70</v>
      </c>
    </row>
    <row r="18" spans="2:6" x14ac:dyDescent="0.2">
      <c r="C18" s="7" t="s">
        <v>52</v>
      </c>
      <c r="D18">
        <v>4.75</v>
      </c>
      <c r="E18" t="s">
        <v>74</v>
      </c>
      <c r="F18" t="s">
        <v>70</v>
      </c>
    </row>
    <row r="20" spans="2:6" x14ac:dyDescent="0.2">
      <c r="B20" s="8" t="s">
        <v>43</v>
      </c>
      <c r="C20" s="7" t="s">
        <v>54</v>
      </c>
      <c r="D20">
        <v>5</v>
      </c>
      <c r="E20" t="s">
        <v>75</v>
      </c>
      <c r="F20" t="s">
        <v>54</v>
      </c>
    </row>
    <row r="22" spans="2:6" x14ac:dyDescent="0.2">
      <c r="B22" s="8" t="s">
        <v>45</v>
      </c>
      <c r="C22" s="7" t="s">
        <v>45</v>
      </c>
      <c r="D22">
        <v>1</v>
      </c>
      <c r="E22" t="s">
        <v>76</v>
      </c>
      <c r="F22" t="s">
        <v>45</v>
      </c>
    </row>
    <row r="23" spans="2:6" x14ac:dyDescent="0.2">
      <c r="C23" s="7" t="s">
        <v>53</v>
      </c>
      <c r="D23">
        <v>2</v>
      </c>
      <c r="E23" t="s">
        <v>77</v>
      </c>
      <c r="F23" t="s">
        <v>45</v>
      </c>
    </row>
    <row r="25" spans="2:6" x14ac:dyDescent="0.2">
      <c r="B25" s="8" t="s">
        <v>46</v>
      </c>
      <c r="C25" s="7" t="s">
        <v>46</v>
      </c>
      <c r="D25">
        <v>5</v>
      </c>
      <c r="E25" t="s">
        <v>78</v>
      </c>
      <c r="F25" t="s">
        <v>46</v>
      </c>
    </row>
    <row r="26" spans="2:6" x14ac:dyDescent="0.2">
      <c r="C26" s="7" t="s">
        <v>53</v>
      </c>
      <c r="D26">
        <v>0</v>
      </c>
      <c r="E26" t="s">
        <v>79</v>
      </c>
      <c r="F26" t="s">
        <v>46</v>
      </c>
    </row>
  </sheetData>
  <dataValidations count="5">
    <dataValidation type="list" allowBlank="1" showInputMessage="1" showErrorMessage="1" sqref="C2" xr:uid="{D844D64F-8664-8444-9792-B4674B387A05}">
      <formula1>"PGM,PGM + ISO"</formula1>
    </dataValidation>
    <dataValidation type="list" allowBlank="1" showInputMessage="1" showErrorMessage="1" sqref="E2" xr:uid="{53DFC86F-69E7-3D43-9E9D-2B8B6D073E37}">
      <formula1>"TVU Anywhere Source,Any IP Source"</formula1>
    </dataValidation>
    <dataValidation type="list" allowBlank="1" showInputMessage="1" showErrorMessage="1" sqref="G2" xr:uid="{A2403532-9D2C-8745-BF62-875A6B5ADAD0}">
      <formula1>"Streaming,Streaming+Grid"</formula1>
    </dataValidation>
    <dataValidation type="list" allowBlank="1" showInputMessage="1" showErrorMessage="1" sqref="I2" xr:uid="{2BBE53B9-40A7-1F4B-857C-F8F011E1BC24}">
      <formula1>"Replay,None"</formula1>
    </dataValidation>
    <dataValidation type="list" allowBlank="1" showInputMessage="1" showErrorMessage="1" sqref="J2" xr:uid="{57FF6CEF-1D02-564B-8B9D-491154333DDB}">
      <formula1>"SCTE,None"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 Common Rate Card</vt:lpstr>
      <vt:lpstr>PL Custom Rate Card</vt:lpstr>
      <vt:lpstr>PP Common Rate Card</vt:lpstr>
      <vt:lpstr>PP Custom Rate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Rai</dc:creator>
  <cp:lastModifiedBy>Devansh Rai</cp:lastModifiedBy>
  <dcterms:created xsi:type="dcterms:W3CDTF">2021-07-16T14:47:32Z</dcterms:created>
  <dcterms:modified xsi:type="dcterms:W3CDTF">2021-08-03T16:45:59Z</dcterms:modified>
</cp:coreProperties>
</file>