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<sst xmlns="http://schemas.openxmlformats.org/spreadsheetml/2006/main" count="56" uniqueCount="44">
  <si>
    <t xml:space="preserve">Tax Mistake Information</t>
  </si>
  <si>
    <t xml:space="preserve">Note:</t>
  </si>
  <si>
    <t xml:space="preserve"> </t>
  </si>
  <si>
    <t xml:space="preserve">n</t>
  </si>
  <si>
    <t xml:space="preserve">np</t>
  </si>
  <si>
    <t xml:space="preserve">p</t>
  </si>
  <si>
    <t xml:space="preserve">Pbar</t>
  </si>
  <si>
    <t xml:space="preserve">UCL</t>
  </si>
  <si>
    <t xml:space="preserve">LCL</t>
  </si>
  <si>
    <t xml:space="preserve">LCL=</t>
  </si>
  <si>
    <t xml:space="preserve">We cannot have a negative number of mistakes, thus we must round to 0</t>
  </si>
  <si>
    <t xml:space="preserve">Traffic Fatalities</t>
  </si>
  <si>
    <t xml:space="preserve">Subgroup</t>
  </si>
  <si>
    <t xml:space="preserve">Number</t>
  </si>
  <si>
    <t xml:space="preserve">pbar</t>
  </si>
  <si>
    <t xml:space="preserve">Total</t>
  </si>
  <si>
    <t xml:space="preserve">Average</t>
  </si>
  <si>
    <t xml:space="preserve">N=5</t>
  </si>
  <si>
    <t xml:space="preserve">MEAN</t>
  </si>
  <si>
    <t xml:space="preserve">RANGE</t>
  </si>
  <si>
    <t xml:space="preserve">Sample No.</t>
  </si>
  <si>
    <t xml:space="preserve">Obs 1</t>
  </si>
  <si>
    <t xml:space="preserve">Obs 2</t>
  </si>
  <si>
    <t xml:space="preserve">Obs 3</t>
  </si>
  <si>
    <t xml:space="preserve">Obs 4</t>
  </si>
  <si>
    <t xml:space="preserve">Obs 5</t>
  </si>
  <si>
    <t xml:space="preserve">xbar_i</t>
  </si>
  <si>
    <t xml:space="preserve">Mean</t>
  </si>
  <si>
    <t xml:space="preserve">R_i</t>
  </si>
  <si>
    <t xml:space="preserve">R_bar</t>
  </si>
  <si>
    <t xml:space="preserve">Histogram Stuff</t>
  </si>
  <si>
    <t xml:space="preserve">Range:</t>
  </si>
  <si>
    <t xml:space="preserve">X_bar_bar</t>
  </si>
  <si>
    <t xml:space="preserve">Bins</t>
  </si>
  <si>
    <t xml:space="preserve">Freq</t>
  </si>
  <si>
    <t xml:space="preserve">LCL=R_bar*D_3</t>
  </si>
  <si>
    <t xml:space="preserve">UCL=R_bar*D_4</t>
  </si>
  <si>
    <t xml:space="preserve">sigma_x</t>
  </si>
  <si>
    <t xml:space="preserve">Mean:</t>
  </si>
  <si>
    <t xml:space="preserve">LCL=x_bar_bar-A_2R_bar</t>
  </si>
  <si>
    <t xml:space="preserve">zinv</t>
  </si>
  <si>
    <t xml:space="preserve">UCL=x_bar_bar+A_2R_bar</t>
  </si>
  <si>
    <t xml:space="preserve">P(zinv&lt;x)</t>
  </si>
  <si>
    <t xml:space="preserve">Data Appears Roughly Normal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</si>
</sst>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2"/>
      <color rgb="FF000000"/>
      <name val="Calibri"/>
      <family val="1"/>
    </font>
    <font>
      <sz val="13"/>
      <name val="Arial"/>
      <family val="2"/>
    </font>
    <font>
      <b val="true"/>
      <sz val="22"/>
      <name val="Arial"/>
      <family val="2"/>
    </font>
    <font>
      <sz val="11"/>
      <color rgb="FF000000"/>
      <name val="Calibri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0.05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0.15</c:v>
                </c:pt>
                <c:pt idx="11">
                  <c:v>0.05</c:v>
                </c:pt>
                <c:pt idx="12">
                  <c:v>0.05</c:v>
                </c:pt>
                <c:pt idx="13">
                  <c:v>0</c:v>
                </c:pt>
                <c:pt idx="14">
                  <c:v>0.1</c:v>
                </c:pt>
                <c:pt idx="15">
                  <c:v>0.5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0.05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0.2</c:v>
                </c:pt>
                <c:pt idx="28">
                  <c:v>0.05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Pbar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Sheet1!$E$4:$E$33</c:f>
              <c:numCache>
                <c:formatCode>General</c:formatCode>
                <c:ptCount val="30"/>
                <c:pt idx="0">
                  <c:v>0.0683333333333333</c:v>
                </c:pt>
                <c:pt idx="1">
                  <c:v>0.0683333333333333</c:v>
                </c:pt>
                <c:pt idx="2">
                  <c:v>0.0683333333333333</c:v>
                </c:pt>
                <c:pt idx="3">
                  <c:v>0.0683333333333333</c:v>
                </c:pt>
                <c:pt idx="4">
                  <c:v>0.0683333333333333</c:v>
                </c:pt>
                <c:pt idx="5">
                  <c:v>0.0683333333333333</c:v>
                </c:pt>
                <c:pt idx="6">
                  <c:v>0.0683333333333333</c:v>
                </c:pt>
                <c:pt idx="7">
                  <c:v>0.0683333333333333</c:v>
                </c:pt>
                <c:pt idx="8">
                  <c:v>0.0683333333333333</c:v>
                </c:pt>
                <c:pt idx="9">
                  <c:v>0.0683333333333333</c:v>
                </c:pt>
                <c:pt idx="10">
                  <c:v>0.0683333333333333</c:v>
                </c:pt>
                <c:pt idx="11">
                  <c:v>0.0683333333333333</c:v>
                </c:pt>
                <c:pt idx="12">
                  <c:v>0.0683333333333333</c:v>
                </c:pt>
                <c:pt idx="13">
                  <c:v>0.0683333333333333</c:v>
                </c:pt>
                <c:pt idx="14">
                  <c:v>0.0683333333333333</c:v>
                </c:pt>
                <c:pt idx="15">
                  <c:v>0.0683333333333333</c:v>
                </c:pt>
                <c:pt idx="16">
                  <c:v>0.0683333333333333</c:v>
                </c:pt>
                <c:pt idx="17">
                  <c:v>0.0683333333333333</c:v>
                </c:pt>
                <c:pt idx="18">
                  <c:v>0.0683333333333333</c:v>
                </c:pt>
                <c:pt idx="19">
                  <c:v>0.0683333333333333</c:v>
                </c:pt>
                <c:pt idx="20">
                  <c:v>0.0683333333333333</c:v>
                </c:pt>
                <c:pt idx="21">
                  <c:v>0.0683333333333333</c:v>
                </c:pt>
                <c:pt idx="22">
                  <c:v>0.0683333333333333</c:v>
                </c:pt>
                <c:pt idx="23">
                  <c:v>0.0683333333333333</c:v>
                </c:pt>
                <c:pt idx="24">
                  <c:v>0.0683333333333333</c:v>
                </c:pt>
                <c:pt idx="25">
                  <c:v>0.0683333333333333</c:v>
                </c:pt>
                <c:pt idx="26">
                  <c:v>0.0683333333333333</c:v>
                </c:pt>
                <c:pt idx="27">
                  <c:v>0.0683333333333333</c:v>
                </c:pt>
                <c:pt idx="28">
                  <c:v>0.0683333333333333</c:v>
                </c:pt>
                <c:pt idx="29">
                  <c:v>0.0683333333333333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Sheet1!$F$4:$F$33</c:f>
              <c:numCache>
                <c:formatCode>General</c:formatCode>
                <c:ptCount val="30"/>
                <c:pt idx="0">
                  <c:v>0.237592749614969</c:v>
                </c:pt>
                <c:pt idx="1">
                  <c:v>0.237592749614969</c:v>
                </c:pt>
                <c:pt idx="2">
                  <c:v>0.237592749614969</c:v>
                </c:pt>
                <c:pt idx="3">
                  <c:v>0.237592749614969</c:v>
                </c:pt>
                <c:pt idx="4">
                  <c:v>0.237592749614969</c:v>
                </c:pt>
                <c:pt idx="5">
                  <c:v>0.237592749614969</c:v>
                </c:pt>
                <c:pt idx="6">
                  <c:v>0.237592749614969</c:v>
                </c:pt>
                <c:pt idx="7">
                  <c:v>0.237592749614969</c:v>
                </c:pt>
                <c:pt idx="8">
                  <c:v>0.237592749614969</c:v>
                </c:pt>
                <c:pt idx="9">
                  <c:v>0.237592749614969</c:v>
                </c:pt>
                <c:pt idx="10">
                  <c:v>0.237592749614969</c:v>
                </c:pt>
                <c:pt idx="11">
                  <c:v>0.237592749614969</c:v>
                </c:pt>
                <c:pt idx="12">
                  <c:v>0.237592749614969</c:v>
                </c:pt>
                <c:pt idx="13">
                  <c:v>0.237592749614969</c:v>
                </c:pt>
                <c:pt idx="14">
                  <c:v>0.237592749614969</c:v>
                </c:pt>
                <c:pt idx="15">
                  <c:v>0.237592749614969</c:v>
                </c:pt>
                <c:pt idx="16">
                  <c:v>0.237592749614969</c:v>
                </c:pt>
                <c:pt idx="17">
                  <c:v>0.237592749614969</c:v>
                </c:pt>
                <c:pt idx="18">
                  <c:v>0.237592749614969</c:v>
                </c:pt>
                <c:pt idx="19">
                  <c:v>0.237592749614969</c:v>
                </c:pt>
                <c:pt idx="20">
                  <c:v>0.237592749614969</c:v>
                </c:pt>
                <c:pt idx="21">
                  <c:v>0.237592749614969</c:v>
                </c:pt>
                <c:pt idx="22">
                  <c:v>0.237592749614969</c:v>
                </c:pt>
                <c:pt idx="23">
                  <c:v>0.237592749614969</c:v>
                </c:pt>
                <c:pt idx="24">
                  <c:v>0.237592749614969</c:v>
                </c:pt>
                <c:pt idx="25">
                  <c:v>0.237592749614969</c:v>
                </c:pt>
                <c:pt idx="26">
                  <c:v>0.237592749614969</c:v>
                </c:pt>
                <c:pt idx="27">
                  <c:v>0.237592749614969</c:v>
                </c:pt>
                <c:pt idx="28">
                  <c:v>0.237592749614969</c:v>
                </c:pt>
                <c:pt idx="29">
                  <c:v>0.237592749614969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575071"/>
        <c:axId val="95001265"/>
      </c:lineChart>
      <c:catAx>
        <c:axId val="23575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01265"/>
        <c:crosses val="autoZero"/>
        <c:auto val="1"/>
        <c:lblAlgn val="ctr"/>
        <c:lblOffset val="100"/>
      </c:catAx>
      <c:valAx>
        <c:axId val="950012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750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Variable n P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Sheet2!$D$5:$D$19</c:f>
              <c:numCache>
                <c:formatCode>General</c:formatCode>
                <c:ptCount val="15"/>
                <c:pt idx="0">
                  <c:v>0.542048929663608</c:v>
                </c:pt>
                <c:pt idx="1">
                  <c:v>0.515290519877676</c:v>
                </c:pt>
                <c:pt idx="2">
                  <c:v>0.525229357798165</c:v>
                </c:pt>
                <c:pt idx="3">
                  <c:v>0.495412844036697</c:v>
                </c:pt>
                <c:pt idx="4">
                  <c:v>0.445718654434251</c:v>
                </c:pt>
                <c:pt idx="5">
                  <c:v>0.510703363914373</c:v>
                </c:pt>
                <c:pt idx="6">
                  <c:v>0.508409785932722</c:v>
                </c:pt>
                <c:pt idx="7">
                  <c:v>0.490061162079511</c:v>
                </c:pt>
                <c:pt idx="8">
                  <c:v>0.420489296636086</c:v>
                </c:pt>
                <c:pt idx="9">
                  <c:v>0.416666666666667</c:v>
                </c:pt>
                <c:pt idx="10">
                  <c:v>0.412079510703364</c:v>
                </c:pt>
                <c:pt idx="11">
                  <c:v>0.409021406727829</c:v>
                </c:pt>
                <c:pt idx="12">
                  <c:v>0.425840978593272</c:v>
                </c:pt>
                <c:pt idx="13">
                  <c:v>0.410550458715596</c:v>
                </c:pt>
                <c:pt idx="14">
                  <c:v>0.399847094801223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pbar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Sheet2!$E$5:$E$19</c:f>
              <c:numCache>
                <c:formatCode>General</c:formatCode>
                <c:ptCount val="15"/>
                <c:pt idx="0">
                  <c:v>0.461824668705403</c:v>
                </c:pt>
                <c:pt idx="1">
                  <c:v>0.461824668705403</c:v>
                </c:pt>
                <c:pt idx="2">
                  <c:v>0.461824668705403</c:v>
                </c:pt>
                <c:pt idx="3">
                  <c:v>0.461824668705403</c:v>
                </c:pt>
                <c:pt idx="4">
                  <c:v>0.461824668705403</c:v>
                </c:pt>
                <c:pt idx="5">
                  <c:v>0.461824668705403</c:v>
                </c:pt>
                <c:pt idx="6">
                  <c:v>0.461824668705403</c:v>
                </c:pt>
                <c:pt idx="7">
                  <c:v>0.461824668705403</c:v>
                </c:pt>
                <c:pt idx="8">
                  <c:v>0.461824668705403</c:v>
                </c:pt>
                <c:pt idx="9">
                  <c:v>0.461824668705403</c:v>
                </c:pt>
                <c:pt idx="10">
                  <c:v>0.461824668705403</c:v>
                </c:pt>
                <c:pt idx="11">
                  <c:v>0.461824668705403</c:v>
                </c:pt>
                <c:pt idx="12">
                  <c:v>0.461824668705403</c:v>
                </c:pt>
                <c:pt idx="13">
                  <c:v>0.461824668705403</c:v>
                </c:pt>
                <c:pt idx="14">
                  <c:v>0.461824668705403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Sheet2!$F$4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Sheet2!$F$5:$F$19</c:f>
              <c:numCache>
                <c:formatCode>General</c:formatCode>
                <c:ptCount val="15"/>
                <c:pt idx="0">
                  <c:v>0.503178698834202</c:v>
                </c:pt>
                <c:pt idx="1">
                  <c:v>0.503178698834202</c:v>
                </c:pt>
                <c:pt idx="2">
                  <c:v>0.503178698834202</c:v>
                </c:pt>
                <c:pt idx="3">
                  <c:v>0.503178698834202</c:v>
                </c:pt>
                <c:pt idx="4">
                  <c:v>0.503178698834202</c:v>
                </c:pt>
                <c:pt idx="5">
                  <c:v>0.503178698834202</c:v>
                </c:pt>
                <c:pt idx="6">
                  <c:v>0.503178698834202</c:v>
                </c:pt>
                <c:pt idx="7">
                  <c:v>0.503178698834202</c:v>
                </c:pt>
                <c:pt idx="8">
                  <c:v>0.503178698834202</c:v>
                </c:pt>
                <c:pt idx="9">
                  <c:v>0.503178698834202</c:v>
                </c:pt>
                <c:pt idx="10">
                  <c:v>0.503178698834202</c:v>
                </c:pt>
                <c:pt idx="11">
                  <c:v>0.503178698834202</c:v>
                </c:pt>
                <c:pt idx="12">
                  <c:v>0.503178698834202</c:v>
                </c:pt>
                <c:pt idx="13">
                  <c:v>0.503178698834202</c:v>
                </c:pt>
                <c:pt idx="14">
                  <c:v>0.503178698834202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Sheet2!$G$4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Sheet2!$G$5:$G$19</c:f>
              <c:numCache>
                <c:formatCode>General</c:formatCode>
                <c:ptCount val="15"/>
                <c:pt idx="0">
                  <c:v>0.420470638576603</c:v>
                </c:pt>
                <c:pt idx="1">
                  <c:v>0.420470638576603</c:v>
                </c:pt>
                <c:pt idx="2">
                  <c:v>0.420470638576603</c:v>
                </c:pt>
                <c:pt idx="3">
                  <c:v>0.420470638576603</c:v>
                </c:pt>
                <c:pt idx="4">
                  <c:v>0.420470638576603</c:v>
                </c:pt>
                <c:pt idx="5">
                  <c:v>0.420470638576603</c:v>
                </c:pt>
                <c:pt idx="6">
                  <c:v>0.420470638576603</c:v>
                </c:pt>
                <c:pt idx="7">
                  <c:v>0.420470638576603</c:v>
                </c:pt>
                <c:pt idx="8">
                  <c:v>0.420470638576603</c:v>
                </c:pt>
                <c:pt idx="9">
                  <c:v>0.420470638576603</c:v>
                </c:pt>
                <c:pt idx="10">
                  <c:v>0.420470638576603</c:v>
                </c:pt>
                <c:pt idx="11">
                  <c:v>0.420470638576603</c:v>
                </c:pt>
                <c:pt idx="12">
                  <c:v>0.420470638576603</c:v>
                </c:pt>
                <c:pt idx="13">
                  <c:v>0.420470638576603</c:v>
                </c:pt>
                <c:pt idx="14">
                  <c:v>0.420470638576603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199211"/>
        <c:axId val="7907106"/>
      </c:lineChart>
      <c:catAx>
        <c:axId val="841992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7106"/>
        <c:crosses val="autoZero"/>
        <c:auto val="1"/>
        <c:lblAlgn val="ctr"/>
        <c:lblOffset val="100"/>
      </c:catAx>
      <c:valAx>
        <c:axId val="7907106"/>
        <c:scaling>
          <c:orientation val="minMax"/>
          <c:min val="0.3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9921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Xbar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Sheet3!$G$6</c:f>
              <c:strCache>
                <c:ptCount val="1"/>
                <c:pt idx="0">
                  <c:v>xbar_i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Sheet3!$G$7:$G$26</c:f>
              <c:numCache>
                <c:formatCode>General</c:formatCode>
                <c:ptCount val="20"/>
                <c:pt idx="0">
                  <c:v>16.2</c:v>
                </c:pt>
                <c:pt idx="1">
                  <c:v>16.18</c:v>
                </c:pt>
                <c:pt idx="2">
                  <c:v>16.4</c:v>
                </c:pt>
                <c:pt idx="3">
                  <c:v>16.32</c:v>
                </c:pt>
                <c:pt idx="4">
                  <c:v>16.28</c:v>
                </c:pt>
                <c:pt idx="5">
                  <c:v>16.3</c:v>
                </c:pt>
                <c:pt idx="6">
                  <c:v>16.1</c:v>
                </c:pt>
                <c:pt idx="7">
                  <c:v>16.32</c:v>
                </c:pt>
                <c:pt idx="8">
                  <c:v>16.34</c:v>
                </c:pt>
                <c:pt idx="9">
                  <c:v>16.36</c:v>
                </c:pt>
                <c:pt idx="10">
                  <c:v>16.24</c:v>
                </c:pt>
                <c:pt idx="11">
                  <c:v>16.2</c:v>
                </c:pt>
                <c:pt idx="12">
                  <c:v>16.3</c:v>
                </c:pt>
                <c:pt idx="13">
                  <c:v>16.28</c:v>
                </c:pt>
                <c:pt idx="14">
                  <c:v>16.36</c:v>
                </c:pt>
                <c:pt idx="15">
                  <c:v>16.16</c:v>
                </c:pt>
                <c:pt idx="16">
                  <c:v>16.3</c:v>
                </c:pt>
                <c:pt idx="17">
                  <c:v>16.32</c:v>
                </c:pt>
                <c:pt idx="18">
                  <c:v>16.2</c:v>
                </c:pt>
                <c:pt idx="19">
                  <c:v>16.2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Sheet3!$H$6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Sheet3!$H$7:$H$26</c:f>
              <c:numCache>
                <c:formatCode>General</c:formatCode>
                <c:ptCount val="20"/>
                <c:pt idx="0">
                  <c:v>16.268</c:v>
                </c:pt>
                <c:pt idx="1">
                  <c:v>16.268</c:v>
                </c:pt>
                <c:pt idx="2">
                  <c:v>16.268</c:v>
                </c:pt>
                <c:pt idx="3">
                  <c:v>16.268</c:v>
                </c:pt>
                <c:pt idx="4">
                  <c:v>16.268</c:v>
                </c:pt>
                <c:pt idx="5">
                  <c:v>16.268</c:v>
                </c:pt>
                <c:pt idx="6">
                  <c:v>16.268</c:v>
                </c:pt>
                <c:pt idx="7">
                  <c:v>16.268</c:v>
                </c:pt>
                <c:pt idx="8">
                  <c:v>16.268</c:v>
                </c:pt>
                <c:pt idx="9">
                  <c:v>16.268</c:v>
                </c:pt>
                <c:pt idx="10">
                  <c:v>16.268</c:v>
                </c:pt>
                <c:pt idx="11">
                  <c:v>16.268</c:v>
                </c:pt>
                <c:pt idx="12">
                  <c:v>16.268</c:v>
                </c:pt>
                <c:pt idx="13">
                  <c:v>16.268</c:v>
                </c:pt>
                <c:pt idx="14">
                  <c:v>16.268</c:v>
                </c:pt>
                <c:pt idx="15">
                  <c:v>16.268</c:v>
                </c:pt>
                <c:pt idx="16">
                  <c:v>16.268</c:v>
                </c:pt>
                <c:pt idx="17">
                  <c:v>16.268</c:v>
                </c:pt>
                <c:pt idx="18">
                  <c:v>16.268</c:v>
                </c:pt>
                <c:pt idx="19">
                  <c:v>16.268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Sheet3!$I$6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Sheet3!$I$7:$I$26</c:f>
              <c:numCache>
                <c:formatCode>General</c:formatCode>
                <c:ptCount val="20"/>
                <c:pt idx="0">
                  <c:v>16.55073</c:v>
                </c:pt>
                <c:pt idx="1">
                  <c:v>16.55073</c:v>
                </c:pt>
                <c:pt idx="2">
                  <c:v>16.55073</c:v>
                </c:pt>
                <c:pt idx="3">
                  <c:v>16.55073</c:v>
                </c:pt>
                <c:pt idx="4">
                  <c:v>16.55073</c:v>
                </c:pt>
                <c:pt idx="5">
                  <c:v>16.55073</c:v>
                </c:pt>
                <c:pt idx="6">
                  <c:v>16.55073</c:v>
                </c:pt>
                <c:pt idx="7">
                  <c:v>16.55073</c:v>
                </c:pt>
                <c:pt idx="8">
                  <c:v>16.55073</c:v>
                </c:pt>
                <c:pt idx="9">
                  <c:v>16.55073</c:v>
                </c:pt>
                <c:pt idx="10">
                  <c:v>16.55073</c:v>
                </c:pt>
                <c:pt idx="11">
                  <c:v>16.55073</c:v>
                </c:pt>
                <c:pt idx="12">
                  <c:v>16.55073</c:v>
                </c:pt>
                <c:pt idx="13">
                  <c:v>16.55073</c:v>
                </c:pt>
                <c:pt idx="14">
                  <c:v>16.55073</c:v>
                </c:pt>
                <c:pt idx="15">
                  <c:v>16.55073</c:v>
                </c:pt>
                <c:pt idx="16">
                  <c:v>16.55073</c:v>
                </c:pt>
                <c:pt idx="17">
                  <c:v>16.55073</c:v>
                </c:pt>
                <c:pt idx="18">
                  <c:v>16.55073</c:v>
                </c:pt>
                <c:pt idx="19">
                  <c:v>16.55073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Sheet3!$J$6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Sheet3!$J$7:$J$26</c:f>
              <c:numCache>
                <c:formatCode>General</c:formatCode>
                <c:ptCount val="20"/>
                <c:pt idx="0">
                  <c:v>15.98527</c:v>
                </c:pt>
                <c:pt idx="1">
                  <c:v>15.98527</c:v>
                </c:pt>
                <c:pt idx="2">
                  <c:v>15.98527</c:v>
                </c:pt>
                <c:pt idx="3">
                  <c:v>15.98527</c:v>
                </c:pt>
                <c:pt idx="4">
                  <c:v>15.98527</c:v>
                </c:pt>
                <c:pt idx="5">
                  <c:v>15.98527</c:v>
                </c:pt>
                <c:pt idx="6">
                  <c:v>15.98527</c:v>
                </c:pt>
                <c:pt idx="7">
                  <c:v>15.98527</c:v>
                </c:pt>
                <c:pt idx="8">
                  <c:v>15.98527</c:v>
                </c:pt>
                <c:pt idx="9">
                  <c:v>15.98527</c:v>
                </c:pt>
                <c:pt idx="10">
                  <c:v>15.98527</c:v>
                </c:pt>
                <c:pt idx="11">
                  <c:v>15.98527</c:v>
                </c:pt>
                <c:pt idx="12">
                  <c:v>15.98527</c:v>
                </c:pt>
                <c:pt idx="13">
                  <c:v>15.98527</c:v>
                </c:pt>
                <c:pt idx="14">
                  <c:v>15.98527</c:v>
                </c:pt>
                <c:pt idx="15">
                  <c:v>15.98527</c:v>
                </c:pt>
                <c:pt idx="16">
                  <c:v>15.98527</c:v>
                </c:pt>
                <c:pt idx="17">
                  <c:v>15.98527</c:v>
                </c:pt>
                <c:pt idx="18">
                  <c:v>15.98527</c:v>
                </c:pt>
                <c:pt idx="19">
                  <c:v>15.98527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147155"/>
        <c:axId val="18299416"/>
      </c:lineChart>
      <c:catAx>
        <c:axId val="79147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99416"/>
        <c:crosses val="autoZero"/>
        <c:auto val="1"/>
        <c:lblAlgn val="ctr"/>
        <c:lblOffset val="100"/>
      </c:catAx>
      <c:valAx>
        <c:axId val="18299416"/>
        <c:scaling>
          <c:orientation val="minMax"/>
          <c:min val="15.9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4715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Sheet3!$K$6</c:f>
              <c:strCache>
                <c:ptCount val="1"/>
                <c:pt idx="0">
                  <c:v>R_i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Sheet3!$K$7:$K$26</c:f>
              <c:numCache>
                <c:formatCode>General</c:formatCode>
                <c:ptCount val="20"/>
                <c:pt idx="0">
                  <c:v>0.599999999999998</c:v>
                </c:pt>
                <c:pt idx="1">
                  <c:v>0.199999999999999</c:v>
                </c:pt>
                <c:pt idx="2">
                  <c:v>0.400000000000002</c:v>
                </c:pt>
                <c:pt idx="3">
                  <c:v>0.399999999999999</c:v>
                </c:pt>
                <c:pt idx="4">
                  <c:v>0.600000000000001</c:v>
                </c:pt>
                <c:pt idx="5">
                  <c:v>0.600000000000001</c:v>
                </c:pt>
                <c:pt idx="6">
                  <c:v>0.5</c:v>
                </c:pt>
                <c:pt idx="7">
                  <c:v>0.799999999999999</c:v>
                </c:pt>
                <c:pt idx="8">
                  <c:v>0.5</c:v>
                </c:pt>
                <c:pt idx="9">
                  <c:v>0.399999999999999</c:v>
                </c:pt>
                <c:pt idx="10">
                  <c:v>0.299999999999997</c:v>
                </c:pt>
                <c:pt idx="11">
                  <c:v>0.399999999999999</c:v>
                </c:pt>
                <c:pt idx="12">
                  <c:v>0.6</c:v>
                </c:pt>
                <c:pt idx="13">
                  <c:v>0.299999999999997</c:v>
                </c:pt>
                <c:pt idx="14">
                  <c:v>0.300000000000001</c:v>
                </c:pt>
                <c:pt idx="15">
                  <c:v>0.499999999999998</c:v>
                </c:pt>
                <c:pt idx="16">
                  <c:v>0.5</c:v>
                </c:pt>
                <c:pt idx="17">
                  <c:v>0.799999999999999</c:v>
                </c:pt>
                <c:pt idx="18">
                  <c:v>0.399999999999999</c:v>
                </c:pt>
                <c:pt idx="19">
                  <c:v>0.699999999999999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Sheet3!$L$6</c:f>
              <c:strCache>
                <c:ptCount val="1"/>
                <c:pt idx="0">
                  <c:v>R_bar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Sheet3!$L$7:$L$26</c:f>
              <c:numCache>
                <c:formatCode>General</c:formatCode>
                <c:ptCount val="20"/>
                <c:pt idx="0">
                  <c:v>0.489999999999999</c:v>
                </c:pt>
                <c:pt idx="1">
                  <c:v>0.489999999999999</c:v>
                </c:pt>
                <c:pt idx="2">
                  <c:v>0.489999999999999</c:v>
                </c:pt>
                <c:pt idx="3">
                  <c:v>0.489999999999999</c:v>
                </c:pt>
                <c:pt idx="4">
                  <c:v>0.489999999999999</c:v>
                </c:pt>
                <c:pt idx="5">
                  <c:v>0.489999999999999</c:v>
                </c:pt>
                <c:pt idx="6">
                  <c:v>0.489999999999999</c:v>
                </c:pt>
                <c:pt idx="7">
                  <c:v>0.489999999999999</c:v>
                </c:pt>
                <c:pt idx="8">
                  <c:v>0.489999999999999</c:v>
                </c:pt>
                <c:pt idx="9">
                  <c:v>0.489999999999999</c:v>
                </c:pt>
                <c:pt idx="10">
                  <c:v>0.489999999999999</c:v>
                </c:pt>
                <c:pt idx="11">
                  <c:v>0.489999999999999</c:v>
                </c:pt>
                <c:pt idx="12">
                  <c:v>0.489999999999999</c:v>
                </c:pt>
                <c:pt idx="13">
                  <c:v>0.489999999999999</c:v>
                </c:pt>
                <c:pt idx="14">
                  <c:v>0.489999999999999</c:v>
                </c:pt>
                <c:pt idx="15">
                  <c:v>0.489999999999999</c:v>
                </c:pt>
                <c:pt idx="16">
                  <c:v>0.489999999999999</c:v>
                </c:pt>
                <c:pt idx="17">
                  <c:v>0.489999999999999</c:v>
                </c:pt>
                <c:pt idx="18">
                  <c:v>0.489999999999999</c:v>
                </c:pt>
                <c:pt idx="19">
                  <c:v>0.489999999999999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Sheet3!$M$6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Sheet3!$M$7:$M$26</c:f>
              <c:numCache>
                <c:formatCode>General</c:formatCode>
                <c:ptCount val="20"/>
                <c:pt idx="0">
                  <c:v>1.03586</c:v>
                </c:pt>
                <c:pt idx="1">
                  <c:v>1.03586</c:v>
                </c:pt>
                <c:pt idx="2">
                  <c:v>1.03586</c:v>
                </c:pt>
                <c:pt idx="3">
                  <c:v>1.03586</c:v>
                </c:pt>
                <c:pt idx="4">
                  <c:v>1.03586</c:v>
                </c:pt>
                <c:pt idx="5">
                  <c:v>1.03586</c:v>
                </c:pt>
                <c:pt idx="6">
                  <c:v>1.03586</c:v>
                </c:pt>
                <c:pt idx="7">
                  <c:v>1.03586</c:v>
                </c:pt>
                <c:pt idx="8">
                  <c:v>1.03586</c:v>
                </c:pt>
                <c:pt idx="9">
                  <c:v>1.03586</c:v>
                </c:pt>
                <c:pt idx="10">
                  <c:v>1.03586</c:v>
                </c:pt>
                <c:pt idx="11">
                  <c:v>1.03586</c:v>
                </c:pt>
                <c:pt idx="12">
                  <c:v>1.03586</c:v>
                </c:pt>
                <c:pt idx="13">
                  <c:v>1.03586</c:v>
                </c:pt>
                <c:pt idx="14">
                  <c:v>1.03586</c:v>
                </c:pt>
                <c:pt idx="15">
                  <c:v>1.03586</c:v>
                </c:pt>
                <c:pt idx="16">
                  <c:v>1.03586</c:v>
                </c:pt>
                <c:pt idx="17">
                  <c:v>1.03586</c:v>
                </c:pt>
                <c:pt idx="18">
                  <c:v>1.03586</c:v>
                </c:pt>
                <c:pt idx="19">
                  <c:v>1.03586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Sheet3!$N$6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Sheet3!$N$7:$N$26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772626"/>
        <c:axId val="79237654"/>
      </c:lineChart>
      <c:catAx>
        <c:axId val="407726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37654"/>
        <c:crosses val="autoZero"/>
        <c:auto val="1"/>
        <c:lblAlgn val="ctr"/>
        <c:lblOffset val="100"/>
      </c:catAx>
      <c:valAx>
        <c:axId val="79237654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7262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Sheet3!$J$30:$J$39</c:f>
              <c:strCache>
                <c:ptCount val="10"/>
                <c:pt idx="0">
                  <c:v>15.8</c:v>
                </c:pt>
                <c:pt idx="1">
                  <c:v>15.9</c:v>
                </c:pt>
                <c:pt idx="2">
                  <c:v>16</c:v>
                </c:pt>
                <c:pt idx="3">
                  <c:v>16.1</c:v>
                </c:pt>
                <c:pt idx="4">
                  <c:v>16.2</c:v>
                </c:pt>
                <c:pt idx="5">
                  <c:v>16.3</c:v>
                </c:pt>
                <c:pt idx="6">
                  <c:v>16.4</c:v>
                </c:pt>
                <c:pt idx="7">
                  <c:v>16.5</c:v>
                </c:pt>
                <c:pt idx="8">
                  <c:v>16.6</c:v>
                </c:pt>
                <c:pt idx="9">
                  <c:v>16.7</c:v>
                </c:pt>
              </c:strCache>
            </c:strRef>
          </c:cat>
          <c:val>
            <c:numRef>
              <c:f>Sheet3!$K$30:$K$39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18</c:v>
                </c:pt>
                <c:pt idx="5">
                  <c:v>17</c:v>
                </c:pt>
                <c:pt idx="6">
                  <c:v>21</c:v>
                </c:pt>
                <c:pt idx="7">
                  <c:v>10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gapWidth val="0"/>
        <c:overlap val="0"/>
        <c:axId val="28790163"/>
        <c:axId val="94048279"/>
      </c:barChart>
      <c:catAx>
        <c:axId val="287901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48279"/>
        <c:crosses val="autoZero"/>
        <c:auto val="1"/>
        <c:lblAlgn val="ctr"/>
        <c:lblOffset val="100"/>
      </c:catAx>
      <c:valAx>
        <c:axId val="94048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9016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38</xdr:row>
      <xdr:rowOff>93600</xdr:rowOff>
    </xdr:from>
    <xdr:to>
      <xdr:col>7</xdr:col>
      <xdr:colOff>70200</xdr:colOff>
      <xdr:row>58</xdr:row>
      <xdr:rowOff>82080</xdr:rowOff>
    </xdr:to>
    <xdr:graphicFrame>
      <xdr:nvGraphicFramePr>
        <xdr:cNvPr id="0" name=""/>
        <xdr:cNvGraphicFramePr/>
      </xdr:nvGraphicFramePr>
      <xdr:xfrm>
        <a:off x="0" y="7179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247680</xdr:colOff>
      <xdr:row>23</xdr:row>
      <xdr:rowOff>28080</xdr:rowOff>
    </xdr:from>
    <xdr:to>
      <xdr:col>7</xdr:col>
      <xdr:colOff>317160</xdr:colOff>
      <xdr:row>43</xdr:row>
      <xdr:rowOff>13320</xdr:rowOff>
    </xdr:to>
    <xdr:graphicFrame>
      <xdr:nvGraphicFramePr>
        <xdr:cNvPr id="1" name=""/>
        <xdr:cNvGraphicFramePr/>
      </xdr:nvGraphicFramePr>
      <xdr:xfrm>
        <a:off x="247680" y="4391640"/>
        <a:ext cx="57589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36</xdr:row>
      <xdr:rowOff>72720</xdr:rowOff>
    </xdr:from>
    <xdr:to>
      <xdr:col>6</xdr:col>
      <xdr:colOff>133920</xdr:colOff>
      <xdr:row>56</xdr:row>
      <xdr:rowOff>62280</xdr:rowOff>
    </xdr:to>
    <xdr:graphicFrame>
      <xdr:nvGraphicFramePr>
        <xdr:cNvPr id="2" name=""/>
        <xdr:cNvGraphicFramePr/>
      </xdr:nvGraphicFramePr>
      <xdr:xfrm>
        <a:off x="0" y="6432840"/>
        <a:ext cx="57560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59</xdr:row>
      <xdr:rowOff>147240</xdr:rowOff>
    </xdr:from>
    <xdr:to>
      <xdr:col>6</xdr:col>
      <xdr:colOff>134280</xdr:colOff>
      <xdr:row>79</xdr:row>
      <xdr:rowOff>136440</xdr:rowOff>
    </xdr:to>
    <xdr:graphicFrame>
      <xdr:nvGraphicFramePr>
        <xdr:cNvPr id="3" name=""/>
        <xdr:cNvGraphicFramePr/>
      </xdr:nvGraphicFramePr>
      <xdr:xfrm>
        <a:off x="0" y="10245960"/>
        <a:ext cx="57564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4680</xdr:colOff>
      <xdr:row>41</xdr:row>
      <xdr:rowOff>94680</xdr:rowOff>
    </xdr:from>
    <xdr:to>
      <xdr:col>14</xdr:col>
      <xdr:colOff>71640</xdr:colOff>
      <xdr:row>61</xdr:row>
      <xdr:rowOff>83880</xdr:rowOff>
    </xdr:to>
    <xdr:graphicFrame>
      <xdr:nvGraphicFramePr>
        <xdr:cNvPr id="4" name=""/>
        <xdr:cNvGraphicFramePr/>
      </xdr:nvGraphicFramePr>
      <xdr:xfrm>
        <a:off x="6439680" y="7267320"/>
        <a:ext cx="57564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22" activeCellId="0" sqref="I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6.15" hidden="false" customHeight="false" outlineLevel="0" collapsed="false">
      <c r="A1" s="1" t="s">
        <v>0</v>
      </c>
      <c r="B1" s="1"/>
      <c r="C1" s="1"/>
    </row>
    <row r="2" customFormat="false" ht="12.8" hidden="false" customHeight="false" outlineLevel="0" collapsed="false">
      <c r="I2" s="0" t="s">
        <v>1</v>
      </c>
    </row>
    <row r="3" customFormat="false" ht="15" hidden="false" customHeight="false" outlineLevel="0" collapsed="false">
      <c r="A3" s="2" t="s">
        <v>2</v>
      </c>
      <c r="B3" s="3" t="s">
        <v>3</v>
      </c>
      <c r="C3" s="3" t="s">
        <v>4</v>
      </c>
      <c r="D3" s="4" t="s">
        <v>5</v>
      </c>
      <c r="E3" s="0" t="s">
        <v>6</v>
      </c>
      <c r="F3" s="0" t="s">
        <v>7</v>
      </c>
      <c r="G3" s="0" t="s">
        <v>8</v>
      </c>
      <c r="I3" s="0" t="s">
        <v>9</v>
      </c>
      <c r="J3" s="0" t="n">
        <f aca="false">E4-3*SQRT(E4*(1-E4)/B4)</f>
        <v>-0.100926082948302</v>
      </c>
    </row>
    <row r="4" customFormat="false" ht="15" hidden="false" customHeight="false" outlineLevel="0" collapsed="false">
      <c r="A4" s="5" t="n">
        <v>1</v>
      </c>
      <c r="B4" s="6" t="n">
        <v>20</v>
      </c>
      <c r="C4" s="6" t="n">
        <v>0</v>
      </c>
      <c r="D4" s="0" t="n">
        <f aca="false">C4/B4</f>
        <v>0</v>
      </c>
      <c r="E4" s="0" t="n">
        <f aca="false">SUM($C$4:$C$33)/SUM($B$4:$B$33)</f>
        <v>0.0683333333333333</v>
      </c>
      <c r="F4" s="0" t="n">
        <f aca="false">E4+3*SQRT(E4*(1-E4)/B4)</f>
        <v>0.237592749614969</v>
      </c>
      <c r="G4" s="0" t="n">
        <f aca="false">IF(E4-3*SQRT(E4*(1-E4)/B4)&gt;=0,E4-3*SQRT(E4*(1-E4)/B4),0)</f>
        <v>0</v>
      </c>
      <c r="I4" s="0" t="s">
        <v>10</v>
      </c>
    </row>
    <row r="5" customFormat="false" ht="15" hidden="false" customHeight="false" outlineLevel="0" collapsed="false">
      <c r="A5" s="5" t="n">
        <v>2</v>
      </c>
      <c r="B5" s="6" t="n">
        <v>20</v>
      </c>
      <c r="C5" s="6" t="n">
        <v>0</v>
      </c>
      <c r="D5" s="0" t="n">
        <f aca="false">C5/B5</f>
        <v>0</v>
      </c>
      <c r="E5" s="0" t="n">
        <f aca="false">SUM($C$4:$C$33)/SUM($B$4:$B$33)</f>
        <v>0.0683333333333333</v>
      </c>
      <c r="F5" s="0" t="n">
        <f aca="false">E5+3*SQRT(E5*(1-E5)/B5)</f>
        <v>0.237592749614969</v>
      </c>
      <c r="G5" s="0" t="n">
        <f aca="false">IF(E5-3*SQRT(E5*(1-E5)/B5)&gt;=0,E5-3*SQRT(E5*(1-E5)/B5),0)</f>
        <v>0</v>
      </c>
    </row>
    <row r="6" customFormat="false" ht="15" hidden="false" customHeight="false" outlineLevel="0" collapsed="false">
      <c r="A6" s="5" t="n">
        <v>3</v>
      </c>
      <c r="B6" s="6" t="n">
        <v>20</v>
      </c>
      <c r="C6" s="6" t="n">
        <v>0</v>
      </c>
      <c r="D6" s="0" t="n">
        <f aca="false">C6/B6</f>
        <v>0</v>
      </c>
      <c r="E6" s="0" t="n">
        <f aca="false">SUM($C$4:$C$33)/SUM($B$4:$B$33)</f>
        <v>0.0683333333333333</v>
      </c>
      <c r="F6" s="0" t="n">
        <f aca="false">E6+3*SQRT(E6*(1-E6)/B6)</f>
        <v>0.237592749614969</v>
      </c>
      <c r="G6" s="0" t="n">
        <f aca="false">IF(E6-3*SQRT(E6*(1-E6)/B6)&gt;=0,E6-3*SQRT(E6*(1-E6)/B6),0)</f>
        <v>0</v>
      </c>
    </row>
    <row r="7" customFormat="false" ht="15" hidden="false" customHeight="false" outlineLevel="0" collapsed="false">
      <c r="A7" s="5" t="n">
        <v>4</v>
      </c>
      <c r="B7" s="6" t="n">
        <v>20</v>
      </c>
      <c r="C7" s="6" t="n">
        <v>2</v>
      </c>
      <c r="D7" s="0" t="n">
        <f aca="false">C7/B7</f>
        <v>0.1</v>
      </c>
      <c r="E7" s="0" t="n">
        <f aca="false">SUM($C$4:$C$33)/SUM($B$4:$B$33)</f>
        <v>0.0683333333333333</v>
      </c>
      <c r="F7" s="0" t="n">
        <f aca="false">E7+3*SQRT(E7*(1-E7)/B7)</f>
        <v>0.237592749614969</v>
      </c>
      <c r="G7" s="0" t="n">
        <f aca="false">IF(E7-3*SQRT(E7*(1-E7)/B7)&gt;=0,E7-3*SQRT(E7*(1-E7)/B7),0)</f>
        <v>0</v>
      </c>
    </row>
    <row r="8" customFormat="false" ht="15" hidden="false" customHeight="false" outlineLevel="0" collapsed="false">
      <c r="A8" s="5" t="n">
        <v>5</v>
      </c>
      <c r="B8" s="6" t="n">
        <v>20</v>
      </c>
      <c r="C8" s="6" t="n">
        <v>0</v>
      </c>
      <c r="D8" s="0" t="n">
        <f aca="false">C8/B8</f>
        <v>0</v>
      </c>
      <c r="E8" s="0" t="n">
        <f aca="false">SUM($C$4:$C$33)/SUM($B$4:$B$33)</f>
        <v>0.0683333333333333</v>
      </c>
      <c r="F8" s="0" t="n">
        <f aca="false">E8+3*SQRT(E8*(1-E8)/B8)</f>
        <v>0.237592749614969</v>
      </c>
      <c r="G8" s="0" t="n">
        <f aca="false">IF(E8-3*SQRT(E8*(1-E8)/B8)&gt;=0,E8-3*SQRT(E8*(1-E8)/B8),0)</f>
        <v>0</v>
      </c>
    </row>
    <row r="9" customFormat="false" ht="15" hidden="false" customHeight="false" outlineLevel="0" collapsed="false">
      <c r="A9" s="5" t="n">
        <v>6</v>
      </c>
      <c r="B9" s="6" t="n">
        <v>20</v>
      </c>
      <c r="C9" s="6" t="n">
        <v>1</v>
      </c>
      <c r="D9" s="0" t="n">
        <f aca="false">C9/B9</f>
        <v>0.05</v>
      </c>
      <c r="E9" s="0" t="n">
        <f aca="false">SUM($C$4:$C$33)/SUM($B$4:$B$33)</f>
        <v>0.0683333333333333</v>
      </c>
      <c r="F9" s="0" t="n">
        <f aca="false">E9+3*SQRT(E9*(1-E9)/B9)</f>
        <v>0.237592749614969</v>
      </c>
      <c r="G9" s="0" t="n">
        <f aca="false">IF(E9-3*SQRT(E9*(1-E9)/B9)&gt;=0,E9-3*SQRT(E9*(1-E9)/B9),0)</f>
        <v>0</v>
      </c>
    </row>
    <row r="10" customFormat="false" ht="15" hidden="false" customHeight="false" outlineLevel="0" collapsed="false">
      <c r="A10" s="5" t="n">
        <v>7</v>
      </c>
      <c r="B10" s="6" t="n">
        <v>20</v>
      </c>
      <c r="C10" s="6" t="n">
        <v>6</v>
      </c>
      <c r="D10" s="0" t="n">
        <f aca="false">C10/B10</f>
        <v>0.3</v>
      </c>
      <c r="E10" s="0" t="n">
        <f aca="false">SUM($C$4:$C$33)/SUM($B$4:$B$33)</f>
        <v>0.0683333333333333</v>
      </c>
      <c r="F10" s="0" t="n">
        <f aca="false">E10+3*SQRT(E10*(1-E10)/B10)</f>
        <v>0.237592749614969</v>
      </c>
      <c r="G10" s="0" t="n">
        <f aca="false">IF(E10-3*SQRT(E10*(1-E10)/B10)&gt;=0,E10-3*SQRT(E10*(1-E10)/B10),0)</f>
        <v>0</v>
      </c>
    </row>
    <row r="11" customFormat="false" ht="15" hidden="false" customHeight="false" outlineLevel="0" collapsed="false">
      <c r="A11" s="5" t="n">
        <v>8</v>
      </c>
      <c r="B11" s="6" t="n">
        <v>20</v>
      </c>
      <c r="C11" s="6" t="n">
        <v>0</v>
      </c>
      <c r="D11" s="0" t="n">
        <f aca="false">C11/B11</f>
        <v>0</v>
      </c>
      <c r="E11" s="0" t="n">
        <f aca="false">SUM($C$4:$C$33)/SUM($B$4:$B$33)</f>
        <v>0.0683333333333333</v>
      </c>
      <c r="F11" s="0" t="n">
        <f aca="false">E11+3*SQRT(E11*(1-E11)/B11)</f>
        <v>0.237592749614969</v>
      </c>
      <c r="G11" s="0" t="n">
        <f aca="false">IF(E11-3*SQRT(E11*(1-E11)/B11)&gt;=0,E11-3*SQRT(E11*(1-E11)/B11),0)</f>
        <v>0</v>
      </c>
    </row>
    <row r="12" customFormat="false" ht="15" hidden="false" customHeight="false" outlineLevel="0" collapsed="false">
      <c r="A12" s="5" t="n">
        <v>9</v>
      </c>
      <c r="B12" s="6" t="n">
        <v>20</v>
      </c>
      <c r="C12" s="6" t="n">
        <v>0</v>
      </c>
      <c r="D12" s="0" t="n">
        <f aca="false">C12/B12</f>
        <v>0</v>
      </c>
      <c r="E12" s="0" t="n">
        <f aca="false">SUM($C$4:$C$33)/SUM($B$4:$B$33)</f>
        <v>0.0683333333333333</v>
      </c>
      <c r="F12" s="0" t="n">
        <f aca="false">E12+3*SQRT(E12*(1-E12)/B12)</f>
        <v>0.237592749614969</v>
      </c>
      <c r="G12" s="0" t="n">
        <f aca="false">IF(E12-3*SQRT(E12*(1-E12)/B12)&gt;=0,E12-3*SQRT(E12*(1-E12)/B12),0)</f>
        <v>0</v>
      </c>
    </row>
    <row r="13" customFormat="false" ht="15" hidden="false" customHeight="false" outlineLevel="0" collapsed="false">
      <c r="A13" s="5" t="n">
        <v>10</v>
      </c>
      <c r="B13" s="6" t="n">
        <v>20</v>
      </c>
      <c r="C13" s="6" t="n">
        <v>2</v>
      </c>
      <c r="D13" s="0" t="n">
        <f aca="false">C13/B13</f>
        <v>0.1</v>
      </c>
      <c r="E13" s="0" t="n">
        <f aca="false">SUM($C$4:$C$33)/SUM($B$4:$B$33)</f>
        <v>0.0683333333333333</v>
      </c>
      <c r="F13" s="0" t="n">
        <f aca="false">E13+3*SQRT(E13*(1-E13)/B13)</f>
        <v>0.237592749614969</v>
      </c>
      <c r="G13" s="0" t="n">
        <f aca="false">IF(E13-3*SQRT(E13*(1-E13)/B13)&gt;=0,E13-3*SQRT(E13*(1-E13)/B13),0)</f>
        <v>0</v>
      </c>
    </row>
    <row r="14" customFormat="false" ht="15" hidden="false" customHeight="false" outlineLevel="0" collapsed="false">
      <c r="A14" s="5" t="n">
        <v>11</v>
      </c>
      <c r="B14" s="6" t="n">
        <v>20</v>
      </c>
      <c r="C14" s="6" t="n">
        <v>3</v>
      </c>
      <c r="D14" s="0" t="n">
        <f aca="false">C14/B14</f>
        <v>0.15</v>
      </c>
      <c r="E14" s="0" t="n">
        <f aca="false">SUM($C$4:$C$33)/SUM($B$4:$B$33)</f>
        <v>0.0683333333333333</v>
      </c>
      <c r="F14" s="0" t="n">
        <f aca="false">E14+3*SQRT(E14*(1-E14)/B14)</f>
        <v>0.237592749614969</v>
      </c>
      <c r="G14" s="0" t="n">
        <f aca="false">IF(E14-3*SQRT(E14*(1-E14)/B14)&gt;=0,E14-3*SQRT(E14*(1-E14)/B14),0)</f>
        <v>0</v>
      </c>
    </row>
    <row r="15" customFormat="false" ht="15" hidden="false" customHeight="false" outlineLevel="0" collapsed="false">
      <c r="A15" s="5" t="n">
        <v>12</v>
      </c>
      <c r="B15" s="6" t="n">
        <v>20</v>
      </c>
      <c r="C15" s="6" t="n">
        <v>1</v>
      </c>
      <c r="D15" s="0" t="n">
        <f aca="false">C15/B15</f>
        <v>0.05</v>
      </c>
      <c r="E15" s="0" t="n">
        <f aca="false">SUM($C$4:$C$33)/SUM($B$4:$B$33)</f>
        <v>0.0683333333333333</v>
      </c>
      <c r="F15" s="0" t="n">
        <f aca="false">E15+3*SQRT(E15*(1-E15)/B15)</f>
        <v>0.237592749614969</v>
      </c>
      <c r="G15" s="0" t="n">
        <f aca="false">IF(E15-3*SQRT(E15*(1-E15)/B15)&gt;=0,E15-3*SQRT(E15*(1-E15)/B15),0)</f>
        <v>0</v>
      </c>
    </row>
    <row r="16" customFormat="false" ht="15" hidden="false" customHeight="false" outlineLevel="0" collapsed="false">
      <c r="A16" s="5" t="n">
        <v>13</v>
      </c>
      <c r="B16" s="6" t="n">
        <v>20</v>
      </c>
      <c r="C16" s="6" t="n">
        <v>1</v>
      </c>
      <c r="D16" s="0" t="n">
        <f aca="false">C16/B16</f>
        <v>0.05</v>
      </c>
      <c r="E16" s="0" t="n">
        <f aca="false">SUM($C$4:$C$33)/SUM($B$4:$B$33)</f>
        <v>0.0683333333333333</v>
      </c>
      <c r="F16" s="0" t="n">
        <f aca="false">E16+3*SQRT(E16*(1-E16)/B16)</f>
        <v>0.237592749614969</v>
      </c>
      <c r="G16" s="0" t="n">
        <f aca="false">IF(E16-3*SQRT(E16*(1-E16)/B16)&gt;=0,E16-3*SQRT(E16*(1-E16)/B16),0)</f>
        <v>0</v>
      </c>
    </row>
    <row r="17" customFormat="false" ht="15" hidden="false" customHeight="false" outlineLevel="0" collapsed="false">
      <c r="A17" s="5" t="n">
        <v>14</v>
      </c>
      <c r="B17" s="6" t="n">
        <v>20</v>
      </c>
      <c r="C17" s="6" t="n">
        <v>0</v>
      </c>
      <c r="D17" s="0" t="n">
        <f aca="false">C17/B17</f>
        <v>0</v>
      </c>
      <c r="E17" s="0" t="n">
        <f aca="false">SUM($C$4:$C$33)/SUM($B$4:$B$33)</f>
        <v>0.0683333333333333</v>
      </c>
      <c r="F17" s="0" t="n">
        <f aca="false">E17+3*SQRT(E17*(1-E17)/B17)</f>
        <v>0.237592749614969</v>
      </c>
      <c r="G17" s="0" t="n">
        <f aca="false">IF(E17-3*SQRT(E17*(1-E17)/B17)&gt;=0,E17-3*SQRT(E17*(1-E17)/B17),0)</f>
        <v>0</v>
      </c>
    </row>
    <row r="18" customFormat="false" ht="15" hidden="false" customHeight="false" outlineLevel="0" collapsed="false">
      <c r="A18" s="5" t="n">
        <v>15</v>
      </c>
      <c r="B18" s="6" t="n">
        <v>20</v>
      </c>
      <c r="C18" s="6" t="n">
        <v>2</v>
      </c>
      <c r="D18" s="0" t="n">
        <f aca="false">C18/B18</f>
        <v>0.1</v>
      </c>
      <c r="E18" s="0" t="n">
        <f aca="false">SUM($C$4:$C$33)/SUM($B$4:$B$33)</f>
        <v>0.0683333333333333</v>
      </c>
      <c r="F18" s="0" t="n">
        <f aca="false">E18+3*SQRT(E18*(1-E18)/B18)</f>
        <v>0.237592749614969</v>
      </c>
      <c r="G18" s="0" t="n">
        <f aca="false">IF(E18-3*SQRT(E18*(1-E18)/B18)&gt;=0,E18-3*SQRT(E18*(1-E18)/B18),0)</f>
        <v>0</v>
      </c>
    </row>
    <row r="19" customFormat="false" ht="15" hidden="false" customHeight="false" outlineLevel="0" collapsed="false">
      <c r="A19" s="5" t="n">
        <v>16</v>
      </c>
      <c r="B19" s="6" t="n">
        <v>20</v>
      </c>
      <c r="C19" s="6" t="n">
        <v>10</v>
      </c>
      <c r="D19" s="0" t="n">
        <f aca="false">C19/B19</f>
        <v>0.5</v>
      </c>
      <c r="E19" s="0" t="n">
        <f aca="false">SUM($C$4:$C$33)/SUM($B$4:$B$33)</f>
        <v>0.0683333333333333</v>
      </c>
      <c r="F19" s="0" t="n">
        <f aca="false">E19+3*SQRT(E19*(1-E19)/B19)</f>
        <v>0.237592749614969</v>
      </c>
      <c r="G19" s="0" t="n">
        <f aca="false">IF(E19-3*SQRT(E19*(1-E19)/B19)&gt;=0,E19-3*SQRT(E19*(1-E19)/B19),0)</f>
        <v>0</v>
      </c>
    </row>
    <row r="20" customFormat="false" ht="15" hidden="false" customHeight="false" outlineLevel="0" collapsed="false">
      <c r="A20" s="5" t="n">
        <v>17</v>
      </c>
      <c r="B20" s="6" t="n">
        <v>20</v>
      </c>
      <c r="C20" s="6" t="n">
        <v>2</v>
      </c>
      <c r="D20" s="0" t="n">
        <f aca="false">C20/B20</f>
        <v>0.1</v>
      </c>
      <c r="E20" s="0" t="n">
        <f aca="false">SUM($C$4:$C$33)/SUM($B$4:$B$33)</f>
        <v>0.0683333333333333</v>
      </c>
      <c r="F20" s="0" t="n">
        <f aca="false">E20+3*SQRT(E20*(1-E20)/B20)</f>
        <v>0.237592749614969</v>
      </c>
      <c r="G20" s="0" t="n">
        <f aca="false">IF(E20-3*SQRT(E20*(1-E20)/B20)&gt;=0,E20-3*SQRT(E20*(1-E20)/B20),0)</f>
        <v>0</v>
      </c>
    </row>
    <row r="21" customFormat="false" ht="15" hidden="false" customHeight="false" outlineLevel="0" collapsed="false">
      <c r="A21" s="5" t="n">
        <v>18</v>
      </c>
      <c r="B21" s="6" t="n">
        <v>20</v>
      </c>
      <c r="C21" s="6" t="n">
        <v>1</v>
      </c>
      <c r="D21" s="0" t="n">
        <f aca="false">C21/B21</f>
        <v>0.05</v>
      </c>
      <c r="E21" s="0" t="n">
        <f aca="false">SUM($C$4:$C$33)/SUM($B$4:$B$33)</f>
        <v>0.0683333333333333</v>
      </c>
      <c r="F21" s="0" t="n">
        <f aca="false">E21+3*SQRT(E21*(1-E21)/B21)</f>
        <v>0.237592749614969</v>
      </c>
      <c r="G21" s="0" t="n">
        <f aca="false">IF(E21-3*SQRT(E21*(1-E21)/B21)&gt;=0,E21-3*SQRT(E21*(1-E21)/B21),0)</f>
        <v>0</v>
      </c>
    </row>
    <row r="22" customFormat="false" ht="15" hidden="false" customHeight="false" outlineLevel="0" collapsed="false">
      <c r="A22" s="5" t="n">
        <v>19</v>
      </c>
      <c r="B22" s="6" t="n">
        <v>20</v>
      </c>
      <c r="C22" s="6" t="n">
        <v>0</v>
      </c>
      <c r="D22" s="0" t="n">
        <f aca="false">C22/B22</f>
        <v>0</v>
      </c>
      <c r="E22" s="0" t="n">
        <f aca="false">SUM($C$4:$C$33)/SUM($B$4:$B$33)</f>
        <v>0.0683333333333333</v>
      </c>
      <c r="F22" s="0" t="n">
        <f aca="false">E22+3*SQRT(E22*(1-E22)/B22)</f>
        <v>0.237592749614969</v>
      </c>
      <c r="G22" s="0" t="n">
        <f aca="false">IF(E22-3*SQRT(E22*(1-E22)/B22)&gt;=0,E22-3*SQRT(E22*(1-E22)/B22),0)</f>
        <v>0</v>
      </c>
    </row>
    <row r="23" customFormat="false" ht="15" hidden="false" customHeight="false" outlineLevel="0" collapsed="false">
      <c r="A23" s="5" t="n">
        <v>20</v>
      </c>
      <c r="B23" s="6" t="n">
        <v>20</v>
      </c>
      <c r="C23" s="6" t="n">
        <v>1</v>
      </c>
      <c r="D23" s="0" t="n">
        <f aca="false">C23/B23</f>
        <v>0.05</v>
      </c>
      <c r="E23" s="0" t="n">
        <f aca="false">SUM($C$4:$C$33)/SUM($B$4:$B$33)</f>
        <v>0.0683333333333333</v>
      </c>
      <c r="F23" s="0" t="n">
        <f aca="false">E23+3*SQRT(E23*(1-E23)/B23)</f>
        <v>0.237592749614969</v>
      </c>
      <c r="G23" s="0" t="n">
        <f aca="false">IF(E23-3*SQRT(E23*(1-E23)/B23)&gt;=0,E23-3*SQRT(E23*(1-E23)/B23),0)</f>
        <v>0</v>
      </c>
    </row>
    <row r="24" customFormat="false" ht="15" hidden="false" customHeight="false" outlineLevel="0" collapsed="false">
      <c r="A24" s="5" t="n">
        <v>21</v>
      </c>
      <c r="B24" s="6" t="n">
        <v>20</v>
      </c>
      <c r="C24" s="6" t="n">
        <v>0</v>
      </c>
      <c r="D24" s="0" t="n">
        <f aca="false">C24/B24</f>
        <v>0</v>
      </c>
      <c r="E24" s="0" t="n">
        <f aca="false">SUM($C$4:$C$33)/SUM($B$4:$B$33)</f>
        <v>0.0683333333333333</v>
      </c>
      <c r="F24" s="0" t="n">
        <f aca="false">E24+3*SQRT(E24*(1-E24)/B24)</f>
        <v>0.237592749614969</v>
      </c>
      <c r="G24" s="0" t="n">
        <f aca="false">IF(E24-3*SQRT(E24*(1-E24)/B24)&gt;=0,E24-3*SQRT(E24*(1-E24)/B24),0)</f>
        <v>0</v>
      </c>
    </row>
    <row r="25" customFormat="false" ht="15" hidden="false" customHeight="false" outlineLevel="0" collapsed="false">
      <c r="A25" s="5" t="n">
        <v>22</v>
      </c>
      <c r="B25" s="6" t="n">
        <v>20</v>
      </c>
      <c r="C25" s="6" t="n">
        <v>0</v>
      </c>
      <c r="D25" s="0" t="n">
        <f aca="false">C25/B25</f>
        <v>0</v>
      </c>
      <c r="E25" s="0" t="n">
        <f aca="false">SUM($C$4:$C$33)/SUM($B$4:$B$33)</f>
        <v>0.0683333333333333</v>
      </c>
      <c r="F25" s="0" t="n">
        <f aca="false">E25+3*SQRT(E25*(1-E25)/B25)</f>
        <v>0.237592749614969</v>
      </c>
      <c r="G25" s="0" t="n">
        <f aca="false">IF(E25-3*SQRT(E25*(1-E25)/B25)&gt;=0,E25-3*SQRT(E25*(1-E25)/B25),0)</f>
        <v>0</v>
      </c>
    </row>
    <row r="26" customFormat="false" ht="15" hidden="false" customHeight="false" outlineLevel="0" collapsed="false">
      <c r="A26" s="5" t="n">
        <v>23</v>
      </c>
      <c r="B26" s="6" t="n">
        <v>20</v>
      </c>
      <c r="C26" s="6" t="n">
        <v>1</v>
      </c>
      <c r="D26" s="0" t="n">
        <f aca="false">C26/B26</f>
        <v>0.05</v>
      </c>
      <c r="E26" s="0" t="n">
        <f aca="false">SUM($C$4:$C$33)/SUM($B$4:$B$33)</f>
        <v>0.0683333333333333</v>
      </c>
      <c r="F26" s="0" t="n">
        <f aca="false">E26+3*SQRT(E26*(1-E26)/B26)</f>
        <v>0.237592749614969</v>
      </c>
      <c r="G26" s="0" t="n">
        <f aca="false">IF(E26-3*SQRT(E26*(1-E26)/B26)&gt;=0,E26-3*SQRT(E26*(1-E26)/B26),0)</f>
        <v>0</v>
      </c>
    </row>
    <row r="27" customFormat="false" ht="15" hidden="false" customHeight="false" outlineLevel="0" collapsed="false">
      <c r="A27" s="5" t="n">
        <v>24</v>
      </c>
      <c r="B27" s="6" t="n">
        <v>20</v>
      </c>
      <c r="C27" s="6" t="n">
        <v>1</v>
      </c>
      <c r="D27" s="0" t="n">
        <f aca="false">C27/B27</f>
        <v>0.05</v>
      </c>
      <c r="E27" s="0" t="n">
        <f aca="false">SUM($C$4:$C$33)/SUM($B$4:$B$33)</f>
        <v>0.0683333333333333</v>
      </c>
      <c r="F27" s="0" t="n">
        <f aca="false">E27+3*SQRT(E27*(1-E27)/B27)</f>
        <v>0.237592749614969</v>
      </c>
      <c r="G27" s="0" t="n">
        <f aca="false">IF(E27-3*SQRT(E27*(1-E27)/B27)&gt;=0,E27-3*SQRT(E27*(1-E27)/B27),0)</f>
        <v>0</v>
      </c>
    </row>
    <row r="28" customFormat="false" ht="15" hidden="false" customHeight="false" outlineLevel="0" collapsed="false">
      <c r="A28" s="5" t="n">
        <v>25</v>
      </c>
      <c r="B28" s="6" t="n">
        <v>20</v>
      </c>
      <c r="C28" s="6" t="n">
        <v>0</v>
      </c>
      <c r="D28" s="0" t="n">
        <f aca="false">C28/B28</f>
        <v>0</v>
      </c>
      <c r="E28" s="0" t="n">
        <f aca="false">SUM($C$4:$C$33)/SUM($B$4:$B$33)</f>
        <v>0.0683333333333333</v>
      </c>
      <c r="F28" s="0" t="n">
        <f aca="false">E28+3*SQRT(E28*(1-E28)/B28)</f>
        <v>0.237592749614969</v>
      </c>
      <c r="G28" s="0" t="n">
        <f aca="false">IF(E28-3*SQRT(E28*(1-E28)/B28)&gt;=0,E28-3*SQRT(E28*(1-E28)/B28),0)</f>
        <v>0</v>
      </c>
    </row>
    <row r="29" customFormat="false" ht="15" hidden="false" customHeight="false" outlineLevel="0" collapsed="false">
      <c r="A29" s="5" t="n">
        <v>26</v>
      </c>
      <c r="B29" s="6" t="n">
        <v>20</v>
      </c>
      <c r="C29" s="6" t="n">
        <v>2</v>
      </c>
      <c r="D29" s="0" t="n">
        <f aca="false">C29/B29</f>
        <v>0.1</v>
      </c>
      <c r="E29" s="0" t="n">
        <f aca="false">SUM($C$4:$C$33)/SUM($B$4:$B$33)</f>
        <v>0.0683333333333333</v>
      </c>
      <c r="F29" s="0" t="n">
        <f aca="false">E29+3*SQRT(E29*(1-E29)/B29)</f>
        <v>0.237592749614969</v>
      </c>
      <c r="G29" s="0" t="n">
        <f aca="false">IF(E29-3*SQRT(E29*(1-E29)/B29)&gt;=0,E29-3*SQRT(E29*(1-E29)/B29),0)</f>
        <v>0</v>
      </c>
    </row>
    <row r="30" customFormat="false" ht="15" hidden="false" customHeight="false" outlineLevel="0" collapsed="false">
      <c r="A30" s="5" t="n">
        <v>27</v>
      </c>
      <c r="B30" s="6" t="n">
        <v>20</v>
      </c>
      <c r="C30" s="6" t="n">
        <v>0</v>
      </c>
      <c r="D30" s="0" t="n">
        <f aca="false">C30/B30</f>
        <v>0</v>
      </c>
      <c r="E30" s="0" t="n">
        <f aca="false">SUM($C$4:$C$33)/SUM($B$4:$B$33)</f>
        <v>0.0683333333333333</v>
      </c>
      <c r="F30" s="0" t="n">
        <f aca="false">E30+3*SQRT(E30*(1-E30)/B30)</f>
        <v>0.237592749614969</v>
      </c>
      <c r="G30" s="0" t="n">
        <f aca="false">IF(E30-3*SQRT(E30*(1-E30)/B30)&gt;=0,E30-3*SQRT(E30*(1-E30)/B30),0)</f>
        <v>0</v>
      </c>
    </row>
    <row r="31" customFormat="false" ht="15" hidden="false" customHeight="false" outlineLevel="0" collapsed="false">
      <c r="A31" s="5" t="n">
        <v>28</v>
      </c>
      <c r="B31" s="6" t="n">
        <v>20</v>
      </c>
      <c r="C31" s="6" t="n">
        <v>4</v>
      </c>
      <c r="D31" s="0" t="n">
        <f aca="false">C31/B31</f>
        <v>0.2</v>
      </c>
      <c r="E31" s="0" t="n">
        <f aca="false">SUM($C$4:$C$33)/SUM($B$4:$B$33)</f>
        <v>0.0683333333333333</v>
      </c>
      <c r="F31" s="0" t="n">
        <f aca="false">E31+3*SQRT(E31*(1-E31)/B31)</f>
        <v>0.237592749614969</v>
      </c>
      <c r="G31" s="0" t="n">
        <f aca="false">IF(E31-3*SQRT(E31*(1-E31)/B31)&gt;=0,E31-3*SQRT(E31*(1-E31)/B31),0)</f>
        <v>0</v>
      </c>
    </row>
    <row r="32" customFormat="false" ht="15" hidden="false" customHeight="false" outlineLevel="0" collapsed="false">
      <c r="A32" s="5" t="n">
        <v>29</v>
      </c>
      <c r="B32" s="6" t="n">
        <v>20</v>
      </c>
      <c r="C32" s="6" t="n">
        <v>1</v>
      </c>
      <c r="D32" s="0" t="n">
        <f aca="false">C32/B32</f>
        <v>0.05</v>
      </c>
      <c r="E32" s="0" t="n">
        <f aca="false">SUM($C$4:$C$33)/SUM($B$4:$B$33)</f>
        <v>0.0683333333333333</v>
      </c>
      <c r="F32" s="0" t="n">
        <f aca="false">E32+3*SQRT(E32*(1-E32)/B32)</f>
        <v>0.237592749614969</v>
      </c>
      <c r="G32" s="0" t="n">
        <f aca="false">IF(E32-3*SQRT(E32*(1-E32)/B32)&gt;=0,E32-3*SQRT(E32*(1-E32)/B32),0)</f>
        <v>0</v>
      </c>
    </row>
    <row r="33" customFormat="false" ht="15" hidden="false" customHeight="false" outlineLevel="0" collapsed="false">
      <c r="A33" s="5" t="n">
        <v>30</v>
      </c>
      <c r="B33" s="6" t="n">
        <v>20</v>
      </c>
      <c r="C33" s="6" t="n">
        <v>0</v>
      </c>
      <c r="D33" s="0" t="n">
        <f aca="false">C33/B33</f>
        <v>0</v>
      </c>
      <c r="E33" s="0" t="n">
        <f aca="false">SUM($C$4:$C$33)/SUM($B$4:$B$33)</f>
        <v>0.0683333333333333</v>
      </c>
      <c r="F33" s="0" t="n">
        <f aca="false">E33+3*SQRT(E33*(1-E33)/B33)</f>
        <v>0.237592749614969</v>
      </c>
      <c r="G33" s="0" t="n">
        <f aca="false">IF(E33-3*SQRT(E33*(1-E33)/B33)&gt;=0,E33-3*SQRT(E33*(1-E33)/B33),0)</f>
        <v>0</v>
      </c>
    </row>
    <row r="34" customFormat="false" ht="12.8" hidden="false" customHeight="false" outlineLevel="0" collapsed="false">
      <c r="B34" s="0" t="n">
        <f aca="false">SUM(B4:B33)</f>
        <v>600</v>
      </c>
      <c r="C34" s="0" t="n">
        <f aca="false">SUM(C4:C33)</f>
        <v>41</v>
      </c>
    </row>
  </sheetData>
  <mergeCells count="1">
    <mergeCell ref="A1:C1"/>
  </mergeCells>
  <conditionalFormatting sqref="D4:D33">
    <cfRule type="cellIs" priority="2" operator="greaterThanOrEqual" aboveAverage="0" equalAverage="0" bottom="0" percent="0" rank="0" text="" dxfId="0">
      <formula>Sheet1!$F$4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6.8" hidden="false" customHeight="false" outlineLevel="0" collapsed="false">
      <c r="A1" s="7" t="s">
        <v>11</v>
      </c>
      <c r="B1" s="7"/>
      <c r="C1" s="7"/>
    </row>
    <row r="3" customFormat="false" ht="12.8" hidden="false" customHeight="false" outlineLevel="0" collapsed="false">
      <c r="A3" s="0" t="s">
        <v>12</v>
      </c>
    </row>
    <row r="4" customFormat="false" ht="15" hidden="false" customHeight="false" outlineLevel="0" collapsed="false">
      <c r="A4" s="0" t="s">
        <v>13</v>
      </c>
      <c r="B4" s="2" t="s">
        <v>3</v>
      </c>
      <c r="C4" s="3" t="s">
        <v>4</v>
      </c>
      <c r="D4" s="0" t="s">
        <v>5</v>
      </c>
      <c r="E4" s="0" t="s">
        <v>14</v>
      </c>
      <c r="F4" s="0" t="s">
        <v>7</v>
      </c>
      <c r="G4" s="0" t="s">
        <v>8</v>
      </c>
    </row>
    <row r="5" customFormat="false" ht="15" hidden="false" customHeight="false" outlineLevel="0" collapsed="false">
      <c r="A5" s="8" t="n">
        <v>1</v>
      </c>
      <c r="B5" s="5" t="n">
        <v>1354</v>
      </c>
      <c r="C5" s="6" t="n">
        <v>709</v>
      </c>
      <c r="D5" s="0" t="n">
        <f aca="false">C5/$B$21</f>
        <v>0.542048929663608</v>
      </c>
      <c r="E5" s="0" t="n">
        <f aca="false">AVERAGE($D$5:$D$19)</f>
        <v>0.461824668705403</v>
      </c>
      <c r="F5" s="0" t="n">
        <f aca="false">E5+3*SQRT(E5*(1-E5)/$B$21)</f>
        <v>0.503178698834202</v>
      </c>
      <c r="G5" s="0" t="n">
        <f aca="false">E5+-3*SQRT(E5*(1-E5)/$B$21)</f>
        <v>0.420470638576603</v>
      </c>
    </row>
    <row r="6" customFormat="false" ht="15" hidden="false" customHeight="false" outlineLevel="0" collapsed="false">
      <c r="A6" s="8" t="n">
        <v>2</v>
      </c>
      <c r="B6" s="5" t="n">
        <v>1501</v>
      </c>
      <c r="C6" s="6" t="n">
        <v>674</v>
      </c>
      <c r="D6" s="0" t="n">
        <f aca="false">C6/$B$21</f>
        <v>0.515290519877676</v>
      </c>
      <c r="E6" s="0" t="n">
        <f aca="false">AVERAGE($D$5:$D$19)</f>
        <v>0.461824668705403</v>
      </c>
      <c r="F6" s="0" t="n">
        <f aca="false">E6+3*SQRT(E6*(1-E6)/$B$21)</f>
        <v>0.503178698834202</v>
      </c>
      <c r="G6" s="0" t="n">
        <f aca="false">E6+-3*SQRT(E6*(1-E6)/$B$21)</f>
        <v>0.420470638576603</v>
      </c>
    </row>
    <row r="7" customFormat="false" ht="15" hidden="false" customHeight="false" outlineLevel="0" collapsed="false">
      <c r="A7" s="8" t="n">
        <v>3</v>
      </c>
      <c r="B7" s="5" t="n">
        <v>1479</v>
      </c>
      <c r="C7" s="6" t="n">
        <v>687</v>
      </c>
      <c r="D7" s="0" t="n">
        <f aca="false">C7/$B$21</f>
        <v>0.525229357798165</v>
      </c>
      <c r="E7" s="0" t="n">
        <f aca="false">AVERAGE($D$5:$D$19)</f>
        <v>0.461824668705403</v>
      </c>
      <c r="F7" s="0" t="n">
        <f aca="false">E7+3*SQRT(E7*(1-E7)/$B$21)</f>
        <v>0.503178698834202</v>
      </c>
      <c r="G7" s="0" t="n">
        <f aca="false">E7+-3*SQRT(E7*(1-E7)/$B$21)</f>
        <v>0.420470638576603</v>
      </c>
    </row>
    <row r="8" customFormat="false" ht="15" hidden="false" customHeight="false" outlineLevel="0" collapsed="false">
      <c r="A8" s="8" t="n">
        <v>4</v>
      </c>
      <c r="B8" s="5" t="n">
        <v>1265</v>
      </c>
      <c r="C8" s="6" t="n">
        <v>648</v>
      </c>
      <c r="D8" s="0" t="n">
        <f aca="false">C8/$B$21</f>
        <v>0.495412844036697</v>
      </c>
      <c r="E8" s="0" t="n">
        <f aca="false">AVERAGE($D$5:$D$19)</f>
        <v>0.461824668705403</v>
      </c>
      <c r="F8" s="0" t="n">
        <f aca="false">E8+3*SQRT(E8*(1-E8)/$B$21)</f>
        <v>0.503178698834202</v>
      </c>
      <c r="G8" s="0" t="n">
        <f aca="false">E8+-3*SQRT(E8*(1-E8)/$B$21)</f>
        <v>0.420470638576603</v>
      </c>
    </row>
    <row r="9" customFormat="false" ht="15" hidden="false" customHeight="false" outlineLevel="0" collapsed="false">
      <c r="A9" s="8" t="n">
        <v>5</v>
      </c>
      <c r="B9" s="5" t="n">
        <v>1261</v>
      </c>
      <c r="C9" s="6" t="n">
        <v>583</v>
      </c>
      <c r="D9" s="0" t="n">
        <f aca="false">C9/$B$21</f>
        <v>0.445718654434251</v>
      </c>
      <c r="E9" s="0" t="n">
        <f aca="false">AVERAGE($D$5:$D$19)</f>
        <v>0.461824668705403</v>
      </c>
      <c r="F9" s="0" t="n">
        <f aca="false">E9+3*SQRT(E9*(1-E9)/$B$21)</f>
        <v>0.503178698834202</v>
      </c>
      <c r="G9" s="0" t="n">
        <f aca="false">E9+-3*SQRT(E9*(1-E9)/$B$21)</f>
        <v>0.420470638576603</v>
      </c>
    </row>
    <row r="10" customFormat="false" ht="15" hidden="false" customHeight="false" outlineLevel="0" collapsed="false">
      <c r="A10" s="8" t="n">
        <v>6</v>
      </c>
      <c r="B10" s="5" t="n">
        <v>1209</v>
      </c>
      <c r="C10" s="6" t="n">
        <v>668</v>
      </c>
      <c r="D10" s="0" t="n">
        <f aca="false">C10/$B$21</f>
        <v>0.510703363914373</v>
      </c>
      <c r="E10" s="0" t="n">
        <f aca="false">AVERAGE($D$5:$D$19)</f>
        <v>0.461824668705403</v>
      </c>
      <c r="F10" s="0" t="n">
        <f aca="false">E10+3*SQRT(E10*(1-E10)/$B$21)</f>
        <v>0.503178698834202</v>
      </c>
      <c r="G10" s="0" t="n">
        <f aca="false">E10+-3*SQRT(E10*(1-E10)/$B$21)</f>
        <v>0.420470638576603</v>
      </c>
    </row>
    <row r="11" customFormat="false" ht="15" hidden="false" customHeight="false" outlineLevel="0" collapsed="false">
      <c r="A11" s="8" t="n">
        <v>7</v>
      </c>
      <c r="B11" s="5" t="n">
        <v>1333</v>
      </c>
      <c r="C11" s="6" t="n">
        <v>665</v>
      </c>
      <c r="D11" s="0" t="n">
        <f aca="false">C11/$B$21</f>
        <v>0.508409785932722</v>
      </c>
      <c r="E11" s="0" t="n">
        <f aca="false">AVERAGE($D$5:$D$19)</f>
        <v>0.461824668705403</v>
      </c>
      <c r="F11" s="0" t="n">
        <f aca="false">E11+3*SQRT(E11*(1-E11)/$B$21)</f>
        <v>0.503178698834202</v>
      </c>
      <c r="G11" s="0" t="n">
        <f aca="false">E11+-3*SQRT(E11*(1-E11)/$B$21)</f>
        <v>0.420470638576603</v>
      </c>
    </row>
    <row r="12" customFormat="false" ht="15" hidden="false" customHeight="false" outlineLevel="0" collapsed="false">
      <c r="A12" s="8" t="n">
        <v>8</v>
      </c>
      <c r="B12" s="5" t="n">
        <v>1233</v>
      </c>
      <c r="C12" s="6" t="n">
        <v>641</v>
      </c>
      <c r="D12" s="0" t="n">
        <f aca="false">C12/$B$21</f>
        <v>0.490061162079511</v>
      </c>
      <c r="E12" s="0" t="n">
        <f aca="false">AVERAGE($D$5:$D$19)</f>
        <v>0.461824668705403</v>
      </c>
      <c r="F12" s="0" t="n">
        <f aca="false">E12+3*SQRT(E12*(1-E12)/$B$21)</f>
        <v>0.503178698834202</v>
      </c>
      <c r="G12" s="0" t="n">
        <f aca="false">E12+-3*SQRT(E12*(1-E12)/$B$21)</f>
        <v>0.420470638576603</v>
      </c>
    </row>
    <row r="13" customFormat="false" ht="15" hidden="false" customHeight="false" outlineLevel="0" collapsed="false">
      <c r="A13" s="8" t="n">
        <v>9</v>
      </c>
      <c r="B13" s="5" t="n">
        <v>1400</v>
      </c>
      <c r="C13" s="6" t="n">
        <v>550</v>
      </c>
      <c r="D13" s="0" t="n">
        <f aca="false">C13/$B$21</f>
        <v>0.420489296636086</v>
      </c>
      <c r="E13" s="0" t="n">
        <f aca="false">AVERAGE($D$5:$D$19)</f>
        <v>0.461824668705403</v>
      </c>
      <c r="F13" s="0" t="n">
        <f aca="false">E13+3*SQRT(E13*(1-E13)/$B$21)</f>
        <v>0.503178698834202</v>
      </c>
      <c r="G13" s="0" t="n">
        <f aca="false">E13+-3*SQRT(E13*(1-E13)/$B$21)</f>
        <v>0.420470638576603</v>
      </c>
    </row>
    <row r="14" customFormat="false" ht="15" hidden="false" customHeight="false" outlineLevel="0" collapsed="false">
      <c r="A14" s="8" t="n">
        <v>10</v>
      </c>
      <c r="B14" s="5" t="n">
        <v>1181</v>
      </c>
      <c r="C14" s="6" t="n">
        <v>545</v>
      </c>
      <c r="D14" s="0" t="n">
        <f aca="false">C14/$B$21</f>
        <v>0.416666666666667</v>
      </c>
      <c r="E14" s="0" t="n">
        <f aca="false">AVERAGE($D$5:$D$19)</f>
        <v>0.461824668705403</v>
      </c>
      <c r="F14" s="0" t="n">
        <f aca="false">E14+3*SQRT(E14*(1-E14)/$B$21)</f>
        <v>0.503178698834202</v>
      </c>
      <c r="G14" s="0" t="n">
        <f aca="false">E14+-3*SQRT(E14*(1-E14)/$B$21)</f>
        <v>0.420470638576603</v>
      </c>
    </row>
    <row r="15" customFormat="false" ht="15" hidden="false" customHeight="false" outlineLevel="0" collapsed="false">
      <c r="A15" s="8" t="n">
        <v>11</v>
      </c>
      <c r="B15" s="5" t="n">
        <v>1237</v>
      </c>
      <c r="C15" s="6" t="n">
        <v>539</v>
      </c>
      <c r="D15" s="0" t="n">
        <f aca="false">C15/$B$21</f>
        <v>0.412079510703364</v>
      </c>
      <c r="E15" s="0" t="n">
        <f aca="false">AVERAGE($D$5:$D$19)</f>
        <v>0.461824668705403</v>
      </c>
      <c r="F15" s="0" t="n">
        <f aca="false">E15+3*SQRT(E15*(1-E15)/$B$21)</f>
        <v>0.503178698834202</v>
      </c>
      <c r="G15" s="0" t="n">
        <f aca="false">E15+-3*SQRT(E15*(1-E15)/$B$21)</f>
        <v>0.420470638576603</v>
      </c>
    </row>
    <row r="16" customFormat="false" ht="15" hidden="false" customHeight="false" outlineLevel="0" collapsed="false">
      <c r="A16" s="8" t="n">
        <v>12</v>
      </c>
      <c r="B16" s="5" t="n">
        <v>1186</v>
      </c>
      <c r="C16" s="6" t="n">
        <v>535</v>
      </c>
      <c r="D16" s="0" t="n">
        <f aca="false">C16/$B$21</f>
        <v>0.409021406727829</v>
      </c>
      <c r="E16" s="0" t="n">
        <f aca="false">AVERAGE($D$5:$D$19)</f>
        <v>0.461824668705403</v>
      </c>
      <c r="F16" s="0" t="n">
        <f aca="false">E16+3*SQRT(E16*(1-E16)/$B$21)</f>
        <v>0.503178698834202</v>
      </c>
      <c r="G16" s="0" t="n">
        <f aca="false">E16+-3*SQRT(E16*(1-E16)/$B$21)</f>
        <v>0.420470638576603</v>
      </c>
    </row>
    <row r="17" customFormat="false" ht="15" hidden="false" customHeight="false" outlineLevel="0" collapsed="false">
      <c r="A17" s="8" t="n">
        <v>13</v>
      </c>
      <c r="B17" s="5" t="n">
        <v>1291</v>
      </c>
      <c r="C17" s="6" t="n">
        <v>557</v>
      </c>
      <c r="D17" s="0" t="n">
        <f aca="false">C17/$B$21</f>
        <v>0.425840978593272</v>
      </c>
      <c r="E17" s="0" t="n">
        <f aca="false">AVERAGE($D$5:$D$19)</f>
        <v>0.461824668705403</v>
      </c>
      <c r="F17" s="0" t="n">
        <f aca="false">E17+3*SQRT(E17*(1-E17)/$B$21)</f>
        <v>0.503178698834202</v>
      </c>
      <c r="G17" s="0" t="n">
        <f aca="false">E17+-3*SQRT(E17*(1-E17)/$B$21)</f>
        <v>0.420470638576603</v>
      </c>
    </row>
    <row r="18" customFormat="false" ht="15" hidden="false" customHeight="false" outlineLevel="0" collapsed="false">
      <c r="A18" s="8" t="n">
        <v>14</v>
      </c>
      <c r="B18" s="5" t="n">
        <v>1356</v>
      </c>
      <c r="C18" s="6" t="n">
        <v>537</v>
      </c>
      <c r="D18" s="0" t="n">
        <f aca="false">C18/$B$21</f>
        <v>0.410550458715596</v>
      </c>
      <c r="E18" s="0" t="n">
        <f aca="false">AVERAGE($D$5:$D$19)</f>
        <v>0.461824668705403</v>
      </c>
      <c r="F18" s="0" t="n">
        <f aca="false">E18+3*SQRT(E18*(1-E18)/$B$21)</f>
        <v>0.503178698834202</v>
      </c>
      <c r="G18" s="0" t="n">
        <f aca="false">E18+-3*SQRT(E18*(1-E18)/$B$21)</f>
        <v>0.420470638576603</v>
      </c>
    </row>
    <row r="19" customFormat="false" ht="15" hidden="false" customHeight="false" outlineLevel="0" collapsed="false">
      <c r="A19" s="8" t="n">
        <v>15</v>
      </c>
      <c r="B19" s="5" t="n">
        <v>1341</v>
      </c>
      <c r="C19" s="6" t="n">
        <v>523</v>
      </c>
      <c r="D19" s="0" t="n">
        <f aca="false">C19/$B$21</f>
        <v>0.399847094801223</v>
      </c>
      <c r="E19" s="0" t="n">
        <f aca="false">AVERAGE($D$5:$D$19)</f>
        <v>0.461824668705403</v>
      </c>
      <c r="F19" s="0" t="n">
        <f aca="false">E19+3*SQRT(E19*(1-E19)/$B$21)</f>
        <v>0.503178698834202</v>
      </c>
      <c r="G19" s="0" t="n">
        <f aca="false">E19+-3*SQRT(E19*(1-E19)/$B$21)</f>
        <v>0.420470638576603</v>
      </c>
    </row>
    <row r="20" customFormat="false" ht="12.8" hidden="false" customHeight="false" outlineLevel="0" collapsed="false">
      <c r="A20" s="0" t="s">
        <v>15</v>
      </c>
      <c r="B20" s="0" t="n">
        <f aca="false">SUM(B5:B19)</f>
        <v>19627</v>
      </c>
      <c r="C20" s="0" t="n">
        <f aca="false">SUM(C5:C19)</f>
        <v>9061</v>
      </c>
    </row>
    <row r="21" customFormat="false" ht="12.8" hidden="false" customHeight="false" outlineLevel="0" collapsed="false">
      <c r="A21" s="0" t="s">
        <v>16</v>
      </c>
      <c r="B21" s="0" t="n">
        <f aca="false">_xlfn.FLOOR.MATH(AVERAGE(B5:B19))</f>
        <v>1308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N41"/>
  <sheetViews>
    <sheetView showFormulas="false" showGridLines="true" showRowColHeaders="true" showZeros="true" rightToLeft="false" tabSelected="true" showOutlineSymbols="true" defaultGridColor="true" view="normal" topLeftCell="C25" colorId="64" zoomScale="100" zoomScaleNormal="100" zoomScalePageLayoutView="100" workbookViewId="0">
      <selection pane="topLeft" activeCell="F36" activeCellId="0" sqref="F3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09"/>
    <col collapsed="false" customWidth="false" hidden="false" outlineLevel="0" max="1025" min="3" style="0" width="11.52"/>
  </cols>
  <sheetData>
    <row r="5" customFormat="false" ht="12.8" hidden="false" customHeight="false" outlineLevel="0" collapsed="false">
      <c r="B5" s="0" t="s">
        <v>17</v>
      </c>
      <c r="I5" s="0" t="s">
        <v>18</v>
      </c>
      <c r="J5" s="0" t="s">
        <v>18</v>
      </c>
      <c r="M5" s="0" t="s">
        <v>19</v>
      </c>
      <c r="N5" s="0" t="s">
        <v>19</v>
      </c>
    </row>
    <row r="6" customFormat="false" ht="15.8" hidden="false" customHeight="false" outlineLevel="0" collapsed="false">
      <c r="A6" s="9" t="s">
        <v>20</v>
      </c>
      <c r="B6" s="10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0" t="s">
        <v>26</v>
      </c>
      <c r="H6" s="0" t="s">
        <v>27</v>
      </c>
      <c r="I6" s="0" t="s">
        <v>7</v>
      </c>
      <c r="J6" s="0" t="s">
        <v>8</v>
      </c>
      <c r="K6" s="0" t="s">
        <v>28</v>
      </c>
      <c r="L6" s="0" t="s">
        <v>29</v>
      </c>
      <c r="M6" s="0" t="s">
        <v>7</v>
      </c>
      <c r="N6" s="0" t="s">
        <v>8</v>
      </c>
    </row>
    <row r="7" customFormat="false" ht="14.65" hidden="false" customHeight="false" outlineLevel="0" collapsed="false">
      <c r="A7" s="12" t="n">
        <v>1</v>
      </c>
      <c r="B7" s="13" t="n">
        <v>15.8</v>
      </c>
      <c r="C7" s="13" t="n">
        <v>16.1</v>
      </c>
      <c r="D7" s="13" t="n">
        <v>16.3</v>
      </c>
      <c r="E7" s="13" t="n">
        <v>16.4</v>
      </c>
      <c r="F7" s="13" t="n">
        <v>16.4</v>
      </c>
      <c r="G7" s="0" t="n">
        <f aca="false">AVERAGE(B7:F7)</f>
        <v>16.2</v>
      </c>
      <c r="H7" s="0" t="n">
        <f aca="false">AVERAGE($G$7:$G$26)</f>
        <v>16.268</v>
      </c>
      <c r="I7" s="0" t="n">
        <f aca="false">$C$35</f>
        <v>16.55073</v>
      </c>
      <c r="J7" s="0" t="n">
        <f aca="false">$C$34</f>
        <v>15.98527</v>
      </c>
      <c r="K7" s="0" t="n">
        <f aca="false">MAX(B7:F7)-MIN(B7:F7)</f>
        <v>0.599999999999998</v>
      </c>
      <c r="L7" s="0" t="n">
        <f aca="false">AVERAGE($K$7:$K$26)</f>
        <v>0.489999999999999</v>
      </c>
      <c r="M7" s="0" t="n">
        <f aca="false">$C$31</f>
        <v>1.03586</v>
      </c>
      <c r="N7" s="0" t="n">
        <f aca="false">$C$30</f>
        <v>0</v>
      </c>
    </row>
    <row r="8" customFormat="false" ht="14.65" hidden="false" customHeight="false" outlineLevel="0" collapsed="false">
      <c r="A8" s="12" t="n">
        <v>2</v>
      </c>
      <c r="B8" s="13" t="n">
        <v>16.3</v>
      </c>
      <c r="C8" s="13" t="n">
        <v>16.1</v>
      </c>
      <c r="D8" s="13" t="n">
        <v>16.2</v>
      </c>
      <c r="E8" s="13" t="n">
        <v>16.1</v>
      </c>
      <c r="F8" s="13" t="n">
        <v>16.2</v>
      </c>
      <c r="G8" s="0" t="n">
        <f aca="false">AVERAGE(B8:F8)</f>
        <v>16.18</v>
      </c>
      <c r="H8" s="0" t="n">
        <f aca="false">AVERAGE($G$7:$G$26)</f>
        <v>16.268</v>
      </c>
      <c r="I8" s="0" t="n">
        <f aca="false">$C$35</f>
        <v>16.55073</v>
      </c>
      <c r="J8" s="0" t="n">
        <f aca="false">$C$34</f>
        <v>15.98527</v>
      </c>
      <c r="K8" s="0" t="n">
        <f aca="false">MAX(B8:F8)-MIN(B8:F8)</f>
        <v>0.199999999999999</v>
      </c>
      <c r="L8" s="0" t="n">
        <f aca="false">AVERAGE($K$7:$K$26)</f>
        <v>0.489999999999999</v>
      </c>
      <c r="M8" s="0" t="n">
        <f aca="false">$C$31</f>
        <v>1.03586</v>
      </c>
      <c r="N8" s="0" t="n">
        <f aca="false">$C$30</f>
        <v>0</v>
      </c>
    </row>
    <row r="9" customFormat="false" ht="14.65" hidden="false" customHeight="false" outlineLevel="0" collapsed="false">
      <c r="A9" s="12" t="n">
        <v>3</v>
      </c>
      <c r="B9" s="13" t="n">
        <v>16.2</v>
      </c>
      <c r="C9" s="13" t="n">
        <v>16.4</v>
      </c>
      <c r="D9" s="13" t="n">
        <v>16.4</v>
      </c>
      <c r="E9" s="13" t="n">
        <v>16.6</v>
      </c>
      <c r="F9" s="13" t="n">
        <v>16.4</v>
      </c>
      <c r="G9" s="0" t="n">
        <f aca="false">AVERAGE(B9:F9)</f>
        <v>16.4</v>
      </c>
      <c r="H9" s="0" t="n">
        <f aca="false">AVERAGE($G$7:$G$26)</f>
        <v>16.268</v>
      </c>
      <c r="I9" s="0" t="n">
        <f aca="false">$C$35</f>
        <v>16.55073</v>
      </c>
      <c r="J9" s="0" t="n">
        <f aca="false">$C$34</f>
        <v>15.98527</v>
      </c>
      <c r="K9" s="0" t="n">
        <f aca="false">MAX(B9:F9)-MIN(B9:F9)</f>
        <v>0.400000000000002</v>
      </c>
      <c r="L9" s="0" t="n">
        <f aca="false">AVERAGE($K$7:$K$26)</f>
        <v>0.489999999999999</v>
      </c>
      <c r="M9" s="0" t="n">
        <f aca="false">$C$31</f>
        <v>1.03586</v>
      </c>
      <c r="N9" s="0" t="n">
        <f aca="false">$C$30</f>
        <v>0</v>
      </c>
    </row>
    <row r="10" customFormat="false" ht="14.65" hidden="false" customHeight="false" outlineLevel="0" collapsed="false">
      <c r="A10" s="12" t="n">
        <v>4</v>
      </c>
      <c r="B10" s="13" t="n">
        <v>16.1</v>
      </c>
      <c r="C10" s="13" t="n">
        <v>16.5</v>
      </c>
      <c r="D10" s="13" t="n">
        <v>16.3</v>
      </c>
      <c r="E10" s="13" t="n">
        <v>16.4</v>
      </c>
      <c r="F10" s="13" t="n">
        <v>16.3</v>
      </c>
      <c r="G10" s="0" t="n">
        <f aca="false">AVERAGE(B10:F10)</f>
        <v>16.32</v>
      </c>
      <c r="H10" s="0" t="n">
        <f aca="false">AVERAGE($G$7:$G$26)</f>
        <v>16.268</v>
      </c>
      <c r="I10" s="0" t="n">
        <f aca="false">$C$35</f>
        <v>16.55073</v>
      </c>
      <c r="J10" s="0" t="n">
        <f aca="false">$C$34</f>
        <v>15.98527</v>
      </c>
      <c r="K10" s="0" t="n">
        <f aca="false">MAX(B10:F10)-MIN(B10:F10)</f>
        <v>0.399999999999999</v>
      </c>
      <c r="L10" s="0" t="n">
        <f aca="false">AVERAGE($K$7:$K$26)</f>
        <v>0.489999999999999</v>
      </c>
      <c r="M10" s="0" t="n">
        <f aca="false">$C$31</f>
        <v>1.03586</v>
      </c>
      <c r="N10" s="0" t="n">
        <f aca="false">$C$30</f>
        <v>0</v>
      </c>
    </row>
    <row r="11" customFormat="false" ht="14.65" hidden="false" customHeight="false" outlineLevel="0" collapsed="false">
      <c r="A11" s="12" t="n">
        <v>5</v>
      </c>
      <c r="B11" s="13" t="n">
        <v>16.6</v>
      </c>
      <c r="C11" s="13" t="n">
        <v>16</v>
      </c>
      <c r="D11" s="13" t="n">
        <v>16.5</v>
      </c>
      <c r="E11" s="13" t="n">
        <v>16.1</v>
      </c>
      <c r="F11" s="13" t="n">
        <v>16.2</v>
      </c>
      <c r="G11" s="0" t="n">
        <f aca="false">AVERAGE(B11:F11)</f>
        <v>16.28</v>
      </c>
      <c r="H11" s="0" t="n">
        <f aca="false">AVERAGE($G$7:$G$26)</f>
        <v>16.268</v>
      </c>
      <c r="I11" s="0" t="n">
        <f aca="false">$C$35</f>
        <v>16.55073</v>
      </c>
      <c r="J11" s="0" t="n">
        <f aca="false">$C$34</f>
        <v>15.98527</v>
      </c>
      <c r="K11" s="0" t="n">
        <f aca="false">MAX(B11:F11)-MIN(B11:F11)</f>
        <v>0.600000000000001</v>
      </c>
      <c r="L11" s="0" t="n">
        <f aca="false">AVERAGE($K$7:$K$26)</f>
        <v>0.489999999999999</v>
      </c>
      <c r="M11" s="0" t="n">
        <f aca="false">$C$31</f>
        <v>1.03586</v>
      </c>
      <c r="N11" s="0" t="n">
        <f aca="false">$C$30</f>
        <v>0</v>
      </c>
    </row>
    <row r="12" customFormat="false" ht="14.65" hidden="false" customHeight="false" outlineLevel="0" collapsed="false">
      <c r="A12" s="12" t="n">
        <v>6</v>
      </c>
      <c r="B12" s="13" t="n">
        <v>16.3</v>
      </c>
      <c r="C12" s="13" t="n">
        <v>16.1</v>
      </c>
      <c r="D12" s="13" t="n">
        <v>16.6</v>
      </c>
      <c r="E12" s="13" t="n">
        <v>16.5</v>
      </c>
      <c r="F12" s="13" t="n">
        <v>16</v>
      </c>
      <c r="G12" s="0" t="n">
        <f aca="false">AVERAGE(B12:F12)</f>
        <v>16.3</v>
      </c>
      <c r="H12" s="0" t="n">
        <f aca="false">AVERAGE($G$7:$G$26)</f>
        <v>16.268</v>
      </c>
      <c r="I12" s="0" t="n">
        <f aca="false">$C$35</f>
        <v>16.55073</v>
      </c>
      <c r="J12" s="0" t="n">
        <f aca="false">$C$34</f>
        <v>15.98527</v>
      </c>
      <c r="K12" s="0" t="n">
        <f aca="false">MAX(B12:F12)-MIN(B12:F12)</f>
        <v>0.600000000000001</v>
      </c>
      <c r="L12" s="0" t="n">
        <f aca="false">AVERAGE($K$7:$K$26)</f>
        <v>0.489999999999999</v>
      </c>
      <c r="M12" s="0" t="n">
        <f aca="false">$C$31</f>
        <v>1.03586</v>
      </c>
      <c r="N12" s="0" t="n">
        <f aca="false">$C$30</f>
        <v>0</v>
      </c>
    </row>
    <row r="13" customFormat="false" ht="14.65" hidden="false" customHeight="false" outlineLevel="0" collapsed="false">
      <c r="A13" s="12" t="n">
        <v>7</v>
      </c>
      <c r="B13" s="13" t="n">
        <v>15.9</v>
      </c>
      <c r="C13" s="13" t="n">
        <v>15.8</v>
      </c>
      <c r="D13" s="13" t="n">
        <v>16.3</v>
      </c>
      <c r="E13" s="13" t="n">
        <v>16.3</v>
      </c>
      <c r="F13" s="13" t="n">
        <v>16.2</v>
      </c>
      <c r="G13" s="0" t="n">
        <f aca="false">AVERAGE(B13:F13)</f>
        <v>16.1</v>
      </c>
      <c r="H13" s="0" t="n">
        <f aca="false">AVERAGE($G$7:$G$26)</f>
        <v>16.268</v>
      </c>
      <c r="I13" s="0" t="n">
        <f aca="false">$C$35</f>
        <v>16.55073</v>
      </c>
      <c r="J13" s="0" t="n">
        <f aca="false">$C$34</f>
        <v>15.98527</v>
      </c>
      <c r="K13" s="0" t="n">
        <f aca="false">MAX(B13:F13)-MIN(B13:F13)</f>
        <v>0.5</v>
      </c>
      <c r="L13" s="0" t="n">
        <f aca="false">AVERAGE($K$7:$K$26)</f>
        <v>0.489999999999999</v>
      </c>
      <c r="M13" s="0" t="n">
        <f aca="false">$C$31</f>
        <v>1.03586</v>
      </c>
      <c r="N13" s="0" t="n">
        <f aca="false">$C$30</f>
        <v>0</v>
      </c>
    </row>
    <row r="14" customFormat="false" ht="14.65" hidden="false" customHeight="false" outlineLevel="0" collapsed="false">
      <c r="A14" s="12" t="n">
        <v>8</v>
      </c>
      <c r="B14" s="13" t="n">
        <v>15.9</v>
      </c>
      <c r="C14" s="13" t="n">
        <v>16.7</v>
      </c>
      <c r="D14" s="13" t="n">
        <v>16.4</v>
      </c>
      <c r="E14" s="13" t="n">
        <v>16.2</v>
      </c>
      <c r="F14" s="13" t="n">
        <v>16.4</v>
      </c>
      <c r="G14" s="0" t="n">
        <f aca="false">AVERAGE(B14:F14)</f>
        <v>16.32</v>
      </c>
      <c r="H14" s="0" t="n">
        <f aca="false">AVERAGE($G$7:$G$26)</f>
        <v>16.268</v>
      </c>
      <c r="I14" s="0" t="n">
        <f aca="false">$C$35</f>
        <v>16.55073</v>
      </c>
      <c r="J14" s="0" t="n">
        <f aca="false">$C$34</f>
        <v>15.98527</v>
      </c>
      <c r="K14" s="0" t="n">
        <f aca="false">MAX(B14:F14)-MIN(B14:F14)</f>
        <v>0.799999999999999</v>
      </c>
      <c r="L14" s="0" t="n">
        <f aca="false">AVERAGE($K$7:$K$26)</f>
        <v>0.489999999999999</v>
      </c>
      <c r="M14" s="0" t="n">
        <f aca="false">$C$31</f>
        <v>1.03586</v>
      </c>
      <c r="N14" s="0" t="n">
        <f aca="false">$C$30</f>
        <v>0</v>
      </c>
    </row>
    <row r="15" customFormat="false" ht="14.65" hidden="false" customHeight="false" outlineLevel="0" collapsed="false">
      <c r="A15" s="12" t="n">
        <v>9</v>
      </c>
      <c r="B15" s="13" t="n">
        <v>16.2</v>
      </c>
      <c r="C15" s="13" t="n">
        <v>16.6</v>
      </c>
      <c r="D15" s="13" t="n">
        <v>16.1</v>
      </c>
      <c r="E15" s="13" t="n">
        <v>16.3</v>
      </c>
      <c r="F15" s="13" t="n">
        <v>16.5</v>
      </c>
      <c r="G15" s="0" t="n">
        <f aca="false">AVERAGE(B15:F15)</f>
        <v>16.34</v>
      </c>
      <c r="H15" s="0" t="n">
        <f aca="false">AVERAGE($G$7:$G$26)</f>
        <v>16.268</v>
      </c>
      <c r="I15" s="0" t="n">
        <f aca="false">$C$35</f>
        <v>16.55073</v>
      </c>
      <c r="J15" s="0" t="n">
        <f aca="false">$C$34</f>
        <v>15.98527</v>
      </c>
      <c r="K15" s="0" t="n">
        <f aca="false">MAX(B15:F15)-MIN(B15:F15)</f>
        <v>0.5</v>
      </c>
      <c r="L15" s="0" t="n">
        <f aca="false">AVERAGE($K$7:$K$26)</f>
        <v>0.489999999999999</v>
      </c>
      <c r="M15" s="0" t="n">
        <f aca="false">$C$31</f>
        <v>1.03586</v>
      </c>
      <c r="N15" s="0" t="n">
        <f aca="false">$C$30</f>
        <v>0</v>
      </c>
    </row>
    <row r="16" customFormat="false" ht="14.65" hidden="false" customHeight="false" outlineLevel="0" collapsed="false">
      <c r="A16" s="12" t="n">
        <v>10</v>
      </c>
      <c r="B16" s="13" t="n">
        <v>16.4</v>
      </c>
      <c r="C16" s="13" t="n">
        <v>16.4</v>
      </c>
      <c r="D16" s="13" t="n">
        <v>16.5</v>
      </c>
      <c r="E16" s="13" t="n">
        <v>16.4</v>
      </c>
      <c r="F16" s="13" t="n">
        <v>16.1</v>
      </c>
      <c r="G16" s="0" t="n">
        <f aca="false">AVERAGE(B16:F16)</f>
        <v>16.36</v>
      </c>
      <c r="H16" s="0" t="n">
        <f aca="false">AVERAGE($G$7:$G$26)</f>
        <v>16.268</v>
      </c>
      <c r="I16" s="0" t="n">
        <f aca="false">$C$35</f>
        <v>16.55073</v>
      </c>
      <c r="J16" s="0" t="n">
        <f aca="false">$C$34</f>
        <v>15.98527</v>
      </c>
      <c r="K16" s="0" t="n">
        <f aca="false">MAX(B16:F16)-MIN(B16:F16)</f>
        <v>0.399999999999999</v>
      </c>
      <c r="L16" s="0" t="n">
        <f aca="false">AVERAGE($K$7:$K$26)</f>
        <v>0.489999999999999</v>
      </c>
      <c r="M16" s="0" t="n">
        <f aca="false">$C$31</f>
        <v>1.03586</v>
      </c>
      <c r="N16" s="0" t="n">
        <f aca="false">$C$30</f>
        <v>0</v>
      </c>
    </row>
    <row r="17" customFormat="false" ht="14.65" hidden="false" customHeight="false" outlineLevel="0" collapsed="false">
      <c r="A17" s="12" t="n">
        <v>11</v>
      </c>
      <c r="B17" s="13" t="n">
        <v>16.1</v>
      </c>
      <c r="C17" s="13" t="n">
        <v>16.1</v>
      </c>
      <c r="D17" s="13" t="n">
        <v>16.2</v>
      </c>
      <c r="E17" s="13" t="n">
        <v>16.4</v>
      </c>
      <c r="F17" s="13" t="n">
        <v>16.4</v>
      </c>
      <c r="G17" s="0" t="n">
        <f aca="false">AVERAGE(B17:F17)</f>
        <v>16.24</v>
      </c>
      <c r="H17" s="0" t="n">
        <f aca="false">AVERAGE($G$7:$G$26)</f>
        <v>16.268</v>
      </c>
      <c r="I17" s="0" t="n">
        <f aca="false">$C$35</f>
        <v>16.55073</v>
      </c>
      <c r="J17" s="0" t="n">
        <f aca="false">$C$34</f>
        <v>15.98527</v>
      </c>
      <c r="K17" s="0" t="n">
        <f aca="false">MAX(B17:F17)-MIN(B17:F17)</f>
        <v>0.299999999999997</v>
      </c>
      <c r="L17" s="0" t="n">
        <f aca="false">AVERAGE($K$7:$K$26)</f>
        <v>0.489999999999999</v>
      </c>
      <c r="M17" s="0" t="n">
        <f aca="false">$C$31</f>
        <v>1.03586</v>
      </c>
      <c r="N17" s="0" t="n">
        <f aca="false">$C$30</f>
        <v>0</v>
      </c>
    </row>
    <row r="18" customFormat="false" ht="14.65" hidden="false" customHeight="false" outlineLevel="0" collapsed="false">
      <c r="A18" s="12" t="n">
        <v>12</v>
      </c>
      <c r="B18" s="13" t="n">
        <v>16.2</v>
      </c>
      <c r="C18" s="13" t="n">
        <v>16.3</v>
      </c>
      <c r="D18" s="13" t="n">
        <v>16.4</v>
      </c>
      <c r="E18" s="13" t="n">
        <v>16.1</v>
      </c>
      <c r="F18" s="13" t="n">
        <v>16</v>
      </c>
      <c r="G18" s="0" t="n">
        <f aca="false">AVERAGE(B18:F18)</f>
        <v>16.2</v>
      </c>
      <c r="H18" s="0" t="n">
        <f aca="false">AVERAGE($G$7:$G$26)</f>
        <v>16.268</v>
      </c>
      <c r="I18" s="0" t="n">
        <f aca="false">$C$35</f>
        <v>16.55073</v>
      </c>
      <c r="J18" s="0" t="n">
        <f aca="false">$C$34</f>
        <v>15.98527</v>
      </c>
      <c r="K18" s="0" t="n">
        <f aca="false">MAX(B18:F18)-MIN(B18:F18)</f>
        <v>0.399999999999999</v>
      </c>
      <c r="L18" s="0" t="n">
        <f aca="false">AVERAGE($K$7:$K$26)</f>
        <v>0.489999999999999</v>
      </c>
      <c r="M18" s="0" t="n">
        <f aca="false">$C$31</f>
        <v>1.03586</v>
      </c>
      <c r="N18" s="0" t="n">
        <f aca="false">$C$30</f>
        <v>0</v>
      </c>
    </row>
    <row r="19" customFormat="false" ht="14.65" hidden="false" customHeight="false" outlineLevel="0" collapsed="false">
      <c r="A19" s="12" t="n">
        <v>13</v>
      </c>
      <c r="B19" s="13" t="n">
        <v>16.5</v>
      </c>
      <c r="C19" s="13" t="n">
        <v>16.5</v>
      </c>
      <c r="D19" s="13" t="n">
        <v>15.9</v>
      </c>
      <c r="E19" s="13" t="n">
        <v>16.3</v>
      </c>
      <c r="F19" s="13" t="n">
        <v>16.3</v>
      </c>
      <c r="G19" s="0" t="n">
        <f aca="false">AVERAGE(B19:F19)</f>
        <v>16.3</v>
      </c>
      <c r="H19" s="0" t="n">
        <f aca="false">AVERAGE($G$7:$G$26)</f>
        <v>16.268</v>
      </c>
      <c r="I19" s="0" t="n">
        <f aca="false">$C$35</f>
        <v>16.55073</v>
      </c>
      <c r="J19" s="0" t="n">
        <f aca="false">$C$34</f>
        <v>15.98527</v>
      </c>
      <c r="K19" s="0" t="n">
        <f aca="false">MAX(B19:F19)-MIN(B19:F19)</f>
        <v>0.6</v>
      </c>
      <c r="L19" s="0" t="n">
        <f aca="false">AVERAGE($K$7:$K$26)</f>
        <v>0.489999999999999</v>
      </c>
      <c r="M19" s="0" t="n">
        <f aca="false">$C$31</f>
        <v>1.03586</v>
      </c>
      <c r="N19" s="0" t="n">
        <f aca="false">$C$30</f>
        <v>0</v>
      </c>
    </row>
    <row r="20" customFormat="false" ht="14.65" hidden="false" customHeight="false" outlineLevel="0" collapsed="false">
      <c r="A20" s="12" t="n">
        <v>14</v>
      </c>
      <c r="B20" s="13" t="n">
        <v>16.4</v>
      </c>
      <c r="C20" s="13" t="n">
        <v>16.1</v>
      </c>
      <c r="D20" s="13" t="n">
        <v>16.3</v>
      </c>
      <c r="E20" s="13" t="n">
        <v>16.2</v>
      </c>
      <c r="F20" s="13" t="n">
        <v>16.4</v>
      </c>
      <c r="G20" s="0" t="n">
        <f aca="false">AVERAGE(B20:F20)</f>
        <v>16.28</v>
      </c>
      <c r="H20" s="0" t="n">
        <f aca="false">AVERAGE($G$7:$G$26)</f>
        <v>16.268</v>
      </c>
      <c r="I20" s="0" t="n">
        <f aca="false">$C$35</f>
        <v>16.55073</v>
      </c>
      <c r="J20" s="0" t="n">
        <f aca="false">$C$34</f>
        <v>15.98527</v>
      </c>
      <c r="K20" s="0" t="n">
        <f aca="false">MAX(B20:F20)-MIN(B20:F20)</f>
        <v>0.299999999999997</v>
      </c>
      <c r="L20" s="0" t="n">
        <f aca="false">AVERAGE($K$7:$K$26)</f>
        <v>0.489999999999999</v>
      </c>
      <c r="M20" s="0" t="n">
        <f aca="false">$C$31</f>
        <v>1.03586</v>
      </c>
      <c r="N20" s="0" t="n">
        <f aca="false">$C$30</f>
        <v>0</v>
      </c>
    </row>
    <row r="21" customFormat="false" ht="14.65" hidden="false" customHeight="false" outlineLevel="0" collapsed="false">
      <c r="A21" s="12" t="n">
        <v>15</v>
      </c>
      <c r="B21" s="13" t="n">
        <v>16.3</v>
      </c>
      <c r="C21" s="13" t="n">
        <v>16.5</v>
      </c>
      <c r="D21" s="13" t="n">
        <v>16.4</v>
      </c>
      <c r="E21" s="13" t="n">
        <v>16.2</v>
      </c>
      <c r="F21" s="13" t="n">
        <v>16.4</v>
      </c>
      <c r="G21" s="0" t="n">
        <f aca="false">AVERAGE(B21:F21)</f>
        <v>16.36</v>
      </c>
      <c r="H21" s="0" t="n">
        <f aca="false">AVERAGE($G$7:$G$26)</f>
        <v>16.268</v>
      </c>
      <c r="I21" s="0" t="n">
        <f aca="false">$C$35</f>
        <v>16.55073</v>
      </c>
      <c r="J21" s="0" t="n">
        <f aca="false">$C$34</f>
        <v>15.98527</v>
      </c>
      <c r="K21" s="0" t="n">
        <f aca="false">MAX(B21:F21)-MIN(B21:F21)</f>
        <v>0.300000000000001</v>
      </c>
      <c r="L21" s="0" t="n">
        <f aca="false">AVERAGE($K$7:$K$26)</f>
        <v>0.489999999999999</v>
      </c>
      <c r="M21" s="0" t="n">
        <f aca="false">$C$31</f>
        <v>1.03586</v>
      </c>
      <c r="N21" s="0" t="n">
        <f aca="false">$C$30</f>
        <v>0</v>
      </c>
    </row>
    <row r="22" customFormat="false" ht="14.65" hidden="false" customHeight="false" outlineLevel="0" collapsed="false">
      <c r="A22" s="12" t="n">
        <v>16</v>
      </c>
      <c r="B22" s="13" t="n">
        <v>16.3</v>
      </c>
      <c r="C22" s="13" t="n">
        <v>16.2</v>
      </c>
      <c r="D22" s="13" t="n">
        <v>15.9</v>
      </c>
      <c r="E22" s="13" t="n">
        <v>16</v>
      </c>
      <c r="F22" s="13" t="n">
        <v>16.4</v>
      </c>
      <c r="G22" s="0" t="n">
        <f aca="false">AVERAGE(B22:F22)</f>
        <v>16.16</v>
      </c>
      <c r="H22" s="0" t="n">
        <f aca="false">AVERAGE($G$7:$G$26)</f>
        <v>16.268</v>
      </c>
      <c r="I22" s="0" t="n">
        <f aca="false">$C$35</f>
        <v>16.55073</v>
      </c>
      <c r="J22" s="0" t="n">
        <f aca="false">$C$34</f>
        <v>15.98527</v>
      </c>
      <c r="K22" s="0" t="n">
        <f aca="false">MAX(B22:F22)-MIN(B22:F22)</f>
        <v>0.499999999999998</v>
      </c>
      <c r="L22" s="0" t="n">
        <f aca="false">AVERAGE($K$7:$K$26)</f>
        <v>0.489999999999999</v>
      </c>
      <c r="M22" s="0" t="n">
        <f aca="false">$C$31</f>
        <v>1.03586</v>
      </c>
      <c r="N22" s="0" t="n">
        <f aca="false">$C$30</f>
        <v>0</v>
      </c>
    </row>
    <row r="23" customFormat="false" ht="14.65" hidden="false" customHeight="false" outlineLevel="0" collapsed="false">
      <c r="A23" s="12" t="n">
        <v>17</v>
      </c>
      <c r="B23" s="13" t="n">
        <v>16.2</v>
      </c>
      <c r="C23" s="13" t="n">
        <v>16.1</v>
      </c>
      <c r="D23" s="13" t="n">
        <v>16.6</v>
      </c>
      <c r="E23" s="13" t="n">
        <v>16.2</v>
      </c>
      <c r="F23" s="13" t="n">
        <v>16.4</v>
      </c>
      <c r="G23" s="0" t="n">
        <f aca="false">AVERAGE(B23:F23)</f>
        <v>16.3</v>
      </c>
      <c r="H23" s="0" t="n">
        <f aca="false">AVERAGE($G$7:$G$26)</f>
        <v>16.268</v>
      </c>
      <c r="I23" s="0" t="n">
        <f aca="false">$C$35</f>
        <v>16.55073</v>
      </c>
      <c r="J23" s="0" t="n">
        <f aca="false">$C$34</f>
        <v>15.98527</v>
      </c>
      <c r="K23" s="0" t="n">
        <f aca="false">MAX(B23:F23)-MIN(B23:F23)</f>
        <v>0.5</v>
      </c>
      <c r="L23" s="0" t="n">
        <f aca="false">AVERAGE($K$7:$K$26)</f>
        <v>0.489999999999999</v>
      </c>
      <c r="M23" s="0" t="n">
        <f aca="false">$C$31</f>
        <v>1.03586</v>
      </c>
      <c r="N23" s="0" t="n">
        <f aca="false">$C$30</f>
        <v>0</v>
      </c>
    </row>
    <row r="24" customFormat="false" ht="14.65" hidden="false" customHeight="false" outlineLevel="0" collapsed="false">
      <c r="A24" s="12" t="n">
        <v>18</v>
      </c>
      <c r="B24" s="13" t="n">
        <v>15.9</v>
      </c>
      <c r="C24" s="13" t="n">
        <v>16.2</v>
      </c>
      <c r="D24" s="13" t="n">
        <v>16.7</v>
      </c>
      <c r="E24" s="13" t="n">
        <v>16.3</v>
      </c>
      <c r="F24" s="13" t="n">
        <v>16.5</v>
      </c>
      <c r="G24" s="0" t="n">
        <f aca="false">AVERAGE(B24:F24)</f>
        <v>16.32</v>
      </c>
      <c r="H24" s="0" t="n">
        <f aca="false">AVERAGE($G$7:$G$26)</f>
        <v>16.268</v>
      </c>
      <c r="I24" s="0" t="n">
        <f aca="false">$C$35</f>
        <v>16.55073</v>
      </c>
      <c r="J24" s="0" t="n">
        <f aca="false">$C$34</f>
        <v>15.98527</v>
      </c>
      <c r="K24" s="0" t="n">
        <f aca="false">MAX(B24:F24)-MIN(B24:F24)</f>
        <v>0.799999999999999</v>
      </c>
      <c r="L24" s="0" t="n">
        <f aca="false">AVERAGE($K$7:$K$26)</f>
        <v>0.489999999999999</v>
      </c>
      <c r="M24" s="0" t="n">
        <f aca="false">$C$31</f>
        <v>1.03586</v>
      </c>
      <c r="N24" s="0" t="n">
        <f aca="false">$C$30</f>
        <v>0</v>
      </c>
    </row>
    <row r="25" customFormat="false" ht="14.65" hidden="false" customHeight="false" outlineLevel="0" collapsed="false">
      <c r="A25" s="12" t="n">
        <v>19</v>
      </c>
      <c r="B25" s="13" t="n">
        <v>16.4</v>
      </c>
      <c r="C25" s="13" t="n">
        <v>16.1</v>
      </c>
      <c r="D25" s="13" t="n">
        <v>16.2</v>
      </c>
      <c r="E25" s="13" t="n">
        <v>16.3</v>
      </c>
      <c r="F25" s="13" t="n">
        <v>16</v>
      </c>
      <c r="G25" s="0" t="n">
        <f aca="false">AVERAGE(B25:F25)</f>
        <v>16.2</v>
      </c>
      <c r="H25" s="0" t="n">
        <f aca="false">AVERAGE($G$7:$G$26)</f>
        <v>16.268</v>
      </c>
      <c r="I25" s="0" t="n">
        <f aca="false">$C$35</f>
        <v>16.55073</v>
      </c>
      <c r="J25" s="0" t="n">
        <f aca="false">$C$34</f>
        <v>15.98527</v>
      </c>
      <c r="K25" s="0" t="n">
        <f aca="false">MAX(B25:F25)-MIN(B25:F25)</f>
        <v>0.399999999999999</v>
      </c>
      <c r="L25" s="0" t="n">
        <f aca="false">AVERAGE($K$7:$K$26)</f>
        <v>0.489999999999999</v>
      </c>
      <c r="M25" s="0" t="n">
        <f aca="false">$C$31</f>
        <v>1.03586</v>
      </c>
      <c r="N25" s="0" t="n">
        <f aca="false">$C$30</f>
        <v>0</v>
      </c>
    </row>
    <row r="26" customFormat="false" ht="14.65" hidden="false" customHeight="false" outlineLevel="0" collapsed="false">
      <c r="A26" s="12" t="n">
        <v>20</v>
      </c>
      <c r="B26" s="13" t="n">
        <v>16.2</v>
      </c>
      <c r="C26" s="13" t="n">
        <v>16.3</v>
      </c>
      <c r="D26" s="13" t="n">
        <v>16.5</v>
      </c>
      <c r="E26" s="13" t="n">
        <v>16.2</v>
      </c>
      <c r="F26" s="13" t="n">
        <v>15.8</v>
      </c>
      <c r="G26" s="0" t="n">
        <f aca="false">AVERAGE(B26:F26)</f>
        <v>16.2</v>
      </c>
      <c r="H26" s="0" t="n">
        <f aca="false">AVERAGE($G$7:$G$26)</f>
        <v>16.268</v>
      </c>
      <c r="I26" s="0" t="n">
        <f aca="false">$C$35</f>
        <v>16.55073</v>
      </c>
      <c r="J26" s="0" t="n">
        <f aca="false">$C$34</f>
        <v>15.98527</v>
      </c>
      <c r="K26" s="0" t="n">
        <f aca="false">MAX(B26:F26)-MIN(B26:F26)</f>
        <v>0.699999999999999</v>
      </c>
      <c r="L26" s="0" t="n">
        <f aca="false">AVERAGE($K$7:$K$26)</f>
        <v>0.489999999999999</v>
      </c>
      <c r="M26" s="0" t="n">
        <f aca="false">$C$31</f>
        <v>1.03586</v>
      </c>
      <c r="N26" s="0" t="n">
        <f aca="false">$C$30</f>
        <v>0</v>
      </c>
    </row>
    <row r="28" customFormat="false" ht="12.8" hidden="false" customHeight="false" outlineLevel="0" collapsed="false">
      <c r="J28" s="0" t="s">
        <v>30</v>
      </c>
    </row>
    <row r="29" customFormat="false" ht="12.8" hidden="false" customHeight="false" outlineLevel="0" collapsed="false">
      <c r="B29" s="0" t="s">
        <v>31</v>
      </c>
      <c r="F29" s="0" t="s">
        <v>32</v>
      </c>
      <c r="G29" s="0" t="n">
        <f aca="false">AVERAGE(G7:G26)</f>
        <v>16.268</v>
      </c>
      <c r="J29" s="0" t="s">
        <v>33</v>
      </c>
      <c r="K29" s="0" t="s">
        <v>34</v>
      </c>
    </row>
    <row r="30" customFormat="false" ht="12.8" hidden="false" customHeight="false" outlineLevel="0" collapsed="false">
      <c r="B30" s="0" t="s">
        <v>35</v>
      </c>
      <c r="C30" s="0" t="n">
        <f aca="false">0*G30</f>
        <v>0</v>
      </c>
      <c r="F30" s="0" t="s">
        <v>29</v>
      </c>
      <c r="G30" s="0" t="n">
        <f aca="false">AVERAGE(K7:K26)</f>
        <v>0.489999999999999</v>
      </c>
      <c r="J30" s="0" t="n">
        <v>15.8</v>
      </c>
      <c r="K30" s="0" t="n">
        <f aca="false">COUNTIF($B$7:$F$26,J30)</f>
        <v>3</v>
      </c>
    </row>
    <row r="31" customFormat="false" ht="12.8" hidden="false" customHeight="false" outlineLevel="0" collapsed="false">
      <c r="B31" s="0" t="s">
        <v>36</v>
      </c>
      <c r="C31" s="0" t="n">
        <f aca="false">2.114*G30</f>
        <v>1.03586</v>
      </c>
      <c r="F31" s="0" t="s">
        <v>37</v>
      </c>
      <c r="G31" s="0" t="n">
        <f aca="false">G30/2.326</f>
        <v>0.210662080825451</v>
      </c>
      <c r="J31" s="0" t="n">
        <v>15.9</v>
      </c>
      <c r="K31" s="0" t="n">
        <f aca="false">COUNTIF($B$7:$F$26,J31)</f>
        <v>5</v>
      </c>
    </row>
    <row r="32" customFormat="false" ht="12.8" hidden="false" customHeight="false" outlineLevel="0" collapsed="false">
      <c r="J32" s="0" t="n">
        <v>16</v>
      </c>
      <c r="K32" s="0" t="n">
        <f aca="false">COUNTIF($B$7:$F$26,J32)</f>
        <v>5</v>
      </c>
    </row>
    <row r="33" customFormat="false" ht="12.8" hidden="false" customHeight="false" outlineLevel="0" collapsed="false">
      <c r="B33" s="0" t="s">
        <v>38</v>
      </c>
      <c r="J33" s="0" t="n">
        <v>16.1</v>
      </c>
      <c r="K33" s="0" t="n">
        <f aca="false">COUNTIF($B$7:$F$26,J33)</f>
        <v>14</v>
      </c>
    </row>
    <row r="34" customFormat="false" ht="12.8" hidden="false" customHeight="false" outlineLevel="0" collapsed="false">
      <c r="B34" s="0" t="s">
        <v>39</v>
      </c>
      <c r="C34" s="0" t="n">
        <f aca="false">G29-0.577*G30</f>
        <v>15.98527</v>
      </c>
      <c r="F34" s="0" t="s">
        <v>40</v>
      </c>
      <c r="G34" s="0" t="n">
        <f aca="false">NORMDIST(16.7,16.5,G31,1)</f>
        <v>0.828788282095943</v>
      </c>
      <c r="J34" s="0" t="n">
        <v>16.2</v>
      </c>
      <c r="K34" s="0" t="n">
        <f aca="false">COUNTIF($B$7:$F$26,J34)</f>
        <v>18</v>
      </c>
    </row>
    <row r="35" customFormat="false" ht="12.8" hidden="false" customHeight="false" outlineLevel="0" collapsed="false">
      <c r="B35" s="0" t="s">
        <v>41</v>
      </c>
      <c r="C35" s="0" t="n">
        <f aca="false">G29+0.577*G30</f>
        <v>16.55073</v>
      </c>
      <c r="F35" s="0" t="s">
        <v>42</v>
      </c>
      <c r="G35" s="0" t="n">
        <f aca="false">1-G34</f>
        <v>0.171211717904057</v>
      </c>
      <c r="J35" s="0" t="n">
        <v>16.3</v>
      </c>
      <c r="K35" s="0" t="n">
        <f aca="false">COUNTIF($B$7:$F$26,J35)</f>
        <v>17</v>
      </c>
    </row>
    <row r="36" customFormat="false" ht="12.8" hidden="false" customHeight="false" outlineLevel="0" collapsed="false">
      <c r="J36" s="0" t="n">
        <v>16.4</v>
      </c>
      <c r="K36" s="0" t="n">
        <f aca="false">COUNTIF($B$7:$F$26,J36)</f>
        <v>21</v>
      </c>
    </row>
    <row r="37" customFormat="false" ht="12.8" hidden="false" customHeight="false" outlineLevel="0" collapsed="false">
      <c r="J37" s="0" t="n">
        <v>16.5</v>
      </c>
      <c r="K37" s="0" t="n">
        <f aca="false">COUNTIF($B$7:$F$26,J37)</f>
        <v>10</v>
      </c>
    </row>
    <row r="38" customFormat="false" ht="12.8" hidden="false" customHeight="false" outlineLevel="0" collapsed="false">
      <c r="J38" s="0" t="n">
        <v>16.6</v>
      </c>
      <c r="K38" s="0" t="n">
        <f aca="false">COUNTIF($B$7:$F$26,J38)</f>
        <v>5</v>
      </c>
    </row>
    <row r="39" customFormat="false" ht="12.8" hidden="false" customHeight="false" outlineLevel="0" collapsed="false">
      <c r="J39" s="0" t="n">
        <v>16.7</v>
      </c>
      <c r="K39" s="0" t="n">
        <f aca="false">COUNTIF($B$7:$F$26,J39)</f>
        <v>2</v>
      </c>
    </row>
    <row r="41" customFormat="false" ht="12.8" hidden="false" customHeight="false" outlineLevel="0" collapsed="false">
      <c r="J41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2019-04-08T09:25:42Z</dcterms:created>
  <dc:creator/>
  <dc:description/>
  <dc:language>en-US</dc:language>
  <cp:lastModifiedBy/>
  <dcterms:modified xsi:type="dcterms:W3CDTF">2019-04-08T12:13:51Z</dcterms:modified>
  <cp:revision>1</cp:revision>
  <dc:subject/>
  <dc:title/>
</cp:coreProperties>
</file>