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1a" sheetId="1" state="visible" r:id="rId2"/>
    <sheet name="1.2" sheetId="2" state="visible" r:id="rId3"/>
    <sheet name="1.3" sheetId="3" state="visible" r:id="rId4"/>
    <sheet name="2" sheetId="4" state="visible" r:id="rId5"/>
    <sheet name="3" sheetId="5" state="visible" r:id="rId6"/>
    <sheet name="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<sst xmlns="http://schemas.openxmlformats.org/spreadsheetml/2006/main" count="94" uniqueCount="36">
  <si>
    <t xml:space="preserve">Sample Size=</t>
  </si>
  <si>
    <t xml:space="preserve">Subgroup Number</t>
  </si>
  <si>
    <t xml:space="preserve">X_bar</t>
  </si>
  <si>
    <t xml:space="preserve">Range</t>
  </si>
  <si>
    <t xml:space="preserve">xbarbar</t>
  </si>
  <si>
    <t xml:space="preserve">UCL</t>
  </si>
  <si>
    <t xml:space="preserve">LCL</t>
  </si>
  <si>
    <t xml:space="preserve">Rbar</t>
  </si>
  <si>
    <t xml:space="preserve">x_bar_bar</t>
  </si>
  <si>
    <t xml:space="preserve">R_bar</t>
  </si>
  <si>
    <t xml:space="preserve">XLIM</t>
  </si>
  <si>
    <t xml:space="preserve">UCL xbarbar+A_2Rbar</t>
  </si>
  <si>
    <t xml:space="preserve">LCL xbarbar-A_2Rbar</t>
  </si>
  <si>
    <t xml:space="preserve">RLIM</t>
  </si>
  <si>
    <t xml:space="preserve">LCL RbarD_3</t>
  </si>
  <si>
    <t xml:space="preserve">UCL RbarD_4</t>
  </si>
  <si>
    <t xml:space="preserve">Let's try this one</t>
  </si>
  <si>
    <t xml:space="preserve">y=a+bx</t>
  </si>
  <si>
    <t xml:space="preserve">R is same</t>
  </si>
  <si>
    <t xml:space="preserve">a=</t>
  </si>
  <si>
    <t xml:space="preserve">Sample #</t>
  </si>
  <si>
    <t xml:space="preserve">N=5</t>
  </si>
  <si>
    <t xml:space="preserve">b=</t>
  </si>
  <si>
    <t xml:space="preserve">Subgroup</t>
  </si>
  <si>
    <t xml:space="preserve">R</t>
  </si>
  <si>
    <t xml:space="preserve">Center</t>
  </si>
  <si>
    <t xml:space="preserve">X-bar</t>
  </si>
  <si>
    <t xml:space="preserve">key 1</t>
  </si>
  <si>
    <t xml:space="preserve">MR n=2</t>
  </si>
  <si>
    <t xml:space="preserve">X</t>
  </si>
  <si>
    <t xml:space="preserve">Width:</t>
  </si>
  <si>
    <t xml:space="preserve">Average:</t>
  </si>
  <si>
    <t xml:space="preserve">key 2</t>
  </si>
  <si>
    <t xml:space="preserve">n=3</t>
  </si>
  <si>
    <t xml:space="preserve">MPG</t>
  </si>
  <si>
    <t xml:space="preserve">MR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</si>
</sst>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B05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00A65D"/>
      <rgbColor rgb="FF003300"/>
      <rgbColor rgb="FF333300"/>
      <rgbColor rgb="FFED1C2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Xbar Control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1a!$B$3</c:f>
              <c:strCache>
                <c:ptCount val="1"/>
                <c:pt idx="0">
                  <c:v>X_bar</c:v>
                </c:pt>
              </c:strCache>
            </c:strRef>
          </c:tx>
          <c:spPr>
            <a:solidFill>
              <a:srgbClr val="0070c0"/>
            </a:solidFill>
            <a:ln w="28440">
              <a:solidFill>
                <a:srgbClr val="0070c0"/>
              </a:solidFill>
              <a:round/>
            </a:ln>
          </c:spPr>
          <c:marker>
            <c:symbol val="square"/>
            <c:size val="5"/>
            <c:spPr>
              <a:solidFill>
                <a:srgbClr val="0070c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1a!$B$4:$B$28</c:f>
              <c:numCache>
                <c:formatCode>General</c:formatCode>
                <c:ptCount val="25"/>
                <c:pt idx="0">
                  <c:v>50.3</c:v>
                </c:pt>
                <c:pt idx="1">
                  <c:v>49.6</c:v>
                </c:pt>
                <c:pt idx="2">
                  <c:v>50.8</c:v>
                </c:pt>
                <c:pt idx="3">
                  <c:v>50.9</c:v>
                </c:pt>
                <c:pt idx="4">
                  <c:v>49.8</c:v>
                </c:pt>
                <c:pt idx="5">
                  <c:v>50.5</c:v>
                </c:pt>
                <c:pt idx="6">
                  <c:v>50.2</c:v>
                </c:pt>
                <c:pt idx="7">
                  <c:v>49.9</c:v>
                </c:pt>
                <c:pt idx="8">
                  <c:v>50</c:v>
                </c:pt>
                <c:pt idx="9">
                  <c:v>50.1</c:v>
                </c:pt>
                <c:pt idx="10">
                  <c:v>50.2</c:v>
                </c:pt>
                <c:pt idx="11">
                  <c:v>50.5</c:v>
                </c:pt>
                <c:pt idx="12">
                  <c:v>50.4</c:v>
                </c:pt>
                <c:pt idx="13">
                  <c:v>50.8</c:v>
                </c:pt>
                <c:pt idx="14">
                  <c:v>50</c:v>
                </c:pt>
                <c:pt idx="15">
                  <c:v>49.9</c:v>
                </c:pt>
                <c:pt idx="16">
                  <c:v>50.4</c:v>
                </c:pt>
                <c:pt idx="17">
                  <c:v>50.5</c:v>
                </c:pt>
                <c:pt idx="18">
                  <c:v>50.7</c:v>
                </c:pt>
                <c:pt idx="19">
                  <c:v>50.2</c:v>
                </c:pt>
                <c:pt idx="20">
                  <c:v>49.9</c:v>
                </c:pt>
                <c:pt idx="21">
                  <c:v>50.1</c:v>
                </c:pt>
                <c:pt idx="22">
                  <c:v>49.5</c:v>
                </c:pt>
                <c:pt idx="23">
                  <c:v>50</c:v>
                </c:pt>
                <c:pt idx="24">
                  <c:v>50.3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1a!$D$3</c:f>
              <c:strCache>
                <c:ptCount val="1"/>
                <c:pt idx="0">
                  <c:v>xbarbar</c:v>
                </c:pt>
              </c:strCache>
            </c:strRef>
          </c:tx>
          <c:spPr>
            <a:solidFill>
              <a:srgbClr val="00b050"/>
            </a:solidFill>
            <a:ln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1a!$D$4:$D$28</c:f>
              <c:numCache>
                <c:formatCode>General</c:formatCode>
                <c:ptCount val="25"/>
                <c:pt idx="0">
                  <c:v>50.22</c:v>
                </c:pt>
                <c:pt idx="1">
                  <c:v>50.22</c:v>
                </c:pt>
                <c:pt idx="2">
                  <c:v>50.22</c:v>
                </c:pt>
                <c:pt idx="3">
                  <c:v>50.22</c:v>
                </c:pt>
                <c:pt idx="4">
                  <c:v>50.22</c:v>
                </c:pt>
                <c:pt idx="5">
                  <c:v>50.22</c:v>
                </c:pt>
                <c:pt idx="6">
                  <c:v>50.22</c:v>
                </c:pt>
                <c:pt idx="7">
                  <c:v>50.22</c:v>
                </c:pt>
                <c:pt idx="8">
                  <c:v>50.22</c:v>
                </c:pt>
                <c:pt idx="9">
                  <c:v>50.22</c:v>
                </c:pt>
                <c:pt idx="10">
                  <c:v>50.22</c:v>
                </c:pt>
                <c:pt idx="11">
                  <c:v>50.22</c:v>
                </c:pt>
                <c:pt idx="12">
                  <c:v>50.22</c:v>
                </c:pt>
                <c:pt idx="13">
                  <c:v>50.22</c:v>
                </c:pt>
                <c:pt idx="14">
                  <c:v>50.22</c:v>
                </c:pt>
                <c:pt idx="15">
                  <c:v>50.22</c:v>
                </c:pt>
                <c:pt idx="16">
                  <c:v>50.22</c:v>
                </c:pt>
                <c:pt idx="17">
                  <c:v>50.22</c:v>
                </c:pt>
                <c:pt idx="18">
                  <c:v>50.22</c:v>
                </c:pt>
                <c:pt idx="19">
                  <c:v>50.22</c:v>
                </c:pt>
                <c:pt idx="20">
                  <c:v>50.22</c:v>
                </c:pt>
                <c:pt idx="21">
                  <c:v>50.22</c:v>
                </c:pt>
                <c:pt idx="22">
                  <c:v>50.22</c:v>
                </c:pt>
                <c:pt idx="23">
                  <c:v>50.22</c:v>
                </c:pt>
                <c:pt idx="24">
                  <c:v>50.22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1a!$E$3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1a!$E$4:$E$28</c:f>
              <c:numCache>
                <c:formatCode>General</c:formatCode>
                <c:ptCount val="25"/>
                <c:pt idx="0">
                  <c:v>50.7145536</c:v>
                </c:pt>
                <c:pt idx="1">
                  <c:v>50.7145536</c:v>
                </c:pt>
                <c:pt idx="2">
                  <c:v>50.7145536</c:v>
                </c:pt>
                <c:pt idx="3">
                  <c:v>50.7145536</c:v>
                </c:pt>
                <c:pt idx="4">
                  <c:v>50.7145536</c:v>
                </c:pt>
                <c:pt idx="5">
                  <c:v>50.7145536</c:v>
                </c:pt>
                <c:pt idx="6">
                  <c:v>50.7145536</c:v>
                </c:pt>
                <c:pt idx="7">
                  <c:v>50.7145536</c:v>
                </c:pt>
                <c:pt idx="8">
                  <c:v>50.7145536</c:v>
                </c:pt>
                <c:pt idx="9">
                  <c:v>50.7145536</c:v>
                </c:pt>
                <c:pt idx="10">
                  <c:v>50.7145536</c:v>
                </c:pt>
                <c:pt idx="11">
                  <c:v>50.7145536</c:v>
                </c:pt>
                <c:pt idx="12">
                  <c:v>50.7145536</c:v>
                </c:pt>
                <c:pt idx="13">
                  <c:v>50.7145536</c:v>
                </c:pt>
                <c:pt idx="14">
                  <c:v>50.7145536</c:v>
                </c:pt>
                <c:pt idx="15">
                  <c:v>50.7145536</c:v>
                </c:pt>
                <c:pt idx="16">
                  <c:v>50.7145536</c:v>
                </c:pt>
                <c:pt idx="17">
                  <c:v>50.7145536</c:v>
                </c:pt>
                <c:pt idx="18">
                  <c:v>50.7145536</c:v>
                </c:pt>
                <c:pt idx="19">
                  <c:v>50.7145536</c:v>
                </c:pt>
                <c:pt idx="20">
                  <c:v>50.7145536</c:v>
                </c:pt>
                <c:pt idx="21">
                  <c:v>50.7145536</c:v>
                </c:pt>
                <c:pt idx="22">
                  <c:v>50.7145536</c:v>
                </c:pt>
                <c:pt idx="23">
                  <c:v>50.7145536</c:v>
                </c:pt>
                <c:pt idx="24">
                  <c:v>50.7145536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1a!$F$3</c:f>
              <c:strCache>
                <c:ptCount val="1"/>
                <c:pt idx="0">
                  <c:v>LCL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1a!$F$4:$F$28</c:f>
              <c:numCache>
                <c:formatCode>General</c:formatCode>
                <c:ptCount val="25"/>
                <c:pt idx="0">
                  <c:v>49.7254464</c:v>
                </c:pt>
                <c:pt idx="1">
                  <c:v>49.7254464</c:v>
                </c:pt>
                <c:pt idx="2">
                  <c:v>49.7254464</c:v>
                </c:pt>
                <c:pt idx="3">
                  <c:v>49.7254464</c:v>
                </c:pt>
                <c:pt idx="4">
                  <c:v>49.7254464</c:v>
                </c:pt>
                <c:pt idx="5">
                  <c:v>49.7254464</c:v>
                </c:pt>
                <c:pt idx="6">
                  <c:v>49.7254464</c:v>
                </c:pt>
                <c:pt idx="7">
                  <c:v>49.7254464</c:v>
                </c:pt>
                <c:pt idx="8">
                  <c:v>49.7254464</c:v>
                </c:pt>
                <c:pt idx="9">
                  <c:v>49.7254464</c:v>
                </c:pt>
                <c:pt idx="10">
                  <c:v>49.7254464</c:v>
                </c:pt>
                <c:pt idx="11">
                  <c:v>49.7254464</c:v>
                </c:pt>
                <c:pt idx="12">
                  <c:v>49.7254464</c:v>
                </c:pt>
                <c:pt idx="13">
                  <c:v>49.7254464</c:v>
                </c:pt>
                <c:pt idx="14">
                  <c:v>49.7254464</c:v>
                </c:pt>
                <c:pt idx="15">
                  <c:v>49.7254464</c:v>
                </c:pt>
                <c:pt idx="16">
                  <c:v>49.7254464</c:v>
                </c:pt>
                <c:pt idx="17">
                  <c:v>49.7254464</c:v>
                </c:pt>
                <c:pt idx="18">
                  <c:v>49.7254464</c:v>
                </c:pt>
                <c:pt idx="19">
                  <c:v>49.7254464</c:v>
                </c:pt>
                <c:pt idx="20">
                  <c:v>49.7254464</c:v>
                </c:pt>
                <c:pt idx="21">
                  <c:v>49.7254464</c:v>
                </c:pt>
                <c:pt idx="22">
                  <c:v>49.7254464</c:v>
                </c:pt>
                <c:pt idx="23">
                  <c:v>49.7254464</c:v>
                </c:pt>
                <c:pt idx="24">
                  <c:v>49.7254464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289554"/>
        <c:axId val="57089485"/>
      </c:lineChart>
      <c:catAx>
        <c:axId val="492895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Subgroup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089485"/>
        <c:crosses val="autoZero"/>
        <c:auto val="1"/>
        <c:lblAlgn val="ctr"/>
        <c:lblOffset val="100"/>
      </c:catAx>
      <c:valAx>
        <c:axId val="57089485"/>
        <c:scaling>
          <c:orientation val="minMax"/>
          <c:max val="51"/>
          <c:min val="49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Sample Mean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28955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X Chart MR n=3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'4'!$D$2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70c0"/>
            </a:solidFill>
            <a:ln w="28440">
              <a:solidFill>
                <a:srgbClr val="0070c0"/>
              </a:solidFill>
              <a:round/>
            </a:ln>
          </c:spPr>
          <c:marker>
            <c:symbol val="square"/>
            <c:size val="5"/>
            <c:spPr>
              <a:solidFill>
                <a:srgbClr val="0070c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'4'!$D$3:$D$17</c:f>
              <c:numCache>
                <c:formatCode>General</c:formatCode>
                <c:ptCount val="15"/>
                <c:pt idx="0">
                  <c:v>36</c:v>
                </c:pt>
                <c:pt idx="1">
                  <c:v>35</c:v>
                </c:pt>
                <c:pt idx="2">
                  <c:v>37</c:v>
                </c:pt>
                <c:pt idx="3">
                  <c:v>38</c:v>
                </c:pt>
                <c:pt idx="4">
                  <c:v>32</c:v>
                </c:pt>
                <c:pt idx="5">
                  <c:v>35</c:v>
                </c:pt>
                <c:pt idx="6">
                  <c:v>36</c:v>
                </c:pt>
                <c:pt idx="7">
                  <c:v>35</c:v>
                </c:pt>
                <c:pt idx="8">
                  <c:v>28</c:v>
                </c:pt>
                <c:pt idx="9">
                  <c:v>27</c:v>
                </c:pt>
                <c:pt idx="10">
                  <c:v>35</c:v>
                </c:pt>
                <c:pt idx="11">
                  <c:v>36</c:v>
                </c:pt>
                <c:pt idx="12">
                  <c:v>35</c:v>
                </c:pt>
                <c:pt idx="13">
                  <c:v>34</c:v>
                </c:pt>
                <c:pt idx="14">
                  <c:v>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'4'!$E$2</c:f>
              <c:strCache>
                <c:ptCount val="1"/>
                <c:pt idx="0">
                  <c:v>Center</c:v>
                </c:pt>
              </c:strCache>
            </c:strRef>
          </c:tx>
          <c:spPr>
            <a:solidFill>
              <a:srgbClr val="00b050"/>
            </a:solidFill>
            <a:ln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'4'!$E$3:$E$17</c:f>
              <c:numCache>
                <c:formatCode>General</c:formatCode>
                <c:ptCount val="15"/>
                <c:pt idx="0">
                  <c:v>34.4</c:v>
                </c:pt>
                <c:pt idx="1">
                  <c:v>34.4</c:v>
                </c:pt>
                <c:pt idx="2">
                  <c:v>34.4</c:v>
                </c:pt>
                <c:pt idx="3">
                  <c:v>34.4</c:v>
                </c:pt>
                <c:pt idx="4">
                  <c:v>34.4</c:v>
                </c:pt>
                <c:pt idx="5">
                  <c:v>34.4</c:v>
                </c:pt>
                <c:pt idx="6">
                  <c:v>34.4</c:v>
                </c:pt>
                <c:pt idx="7">
                  <c:v>34.4</c:v>
                </c:pt>
                <c:pt idx="8">
                  <c:v>34.4</c:v>
                </c:pt>
                <c:pt idx="9">
                  <c:v>34.4</c:v>
                </c:pt>
                <c:pt idx="10">
                  <c:v>34.4</c:v>
                </c:pt>
                <c:pt idx="11">
                  <c:v>34.4</c:v>
                </c:pt>
                <c:pt idx="12">
                  <c:v>34.4</c:v>
                </c:pt>
                <c:pt idx="13">
                  <c:v>34.4</c:v>
                </c:pt>
                <c:pt idx="14">
                  <c:v>34.4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'4'!$F$2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'4'!$F$3:$F$17</c:f>
              <c:numCache>
                <c:formatCode>General</c:formatCode>
                <c:ptCount val="15"/>
                <c:pt idx="0">
                  <c:v>42.714780317143</c:v>
                </c:pt>
                <c:pt idx="1">
                  <c:v>42.714780317143</c:v>
                </c:pt>
                <c:pt idx="2">
                  <c:v>42.714780317143</c:v>
                </c:pt>
                <c:pt idx="3">
                  <c:v>42.714780317143</c:v>
                </c:pt>
                <c:pt idx="4">
                  <c:v>42.714780317143</c:v>
                </c:pt>
                <c:pt idx="5">
                  <c:v>42.714780317143</c:v>
                </c:pt>
                <c:pt idx="6">
                  <c:v>42.714780317143</c:v>
                </c:pt>
                <c:pt idx="7">
                  <c:v>42.714780317143</c:v>
                </c:pt>
                <c:pt idx="8">
                  <c:v>42.714780317143</c:v>
                </c:pt>
                <c:pt idx="9">
                  <c:v>42.714780317143</c:v>
                </c:pt>
                <c:pt idx="10">
                  <c:v>42.714780317143</c:v>
                </c:pt>
                <c:pt idx="11">
                  <c:v>42.714780317143</c:v>
                </c:pt>
                <c:pt idx="12">
                  <c:v>42.714780317143</c:v>
                </c:pt>
                <c:pt idx="13">
                  <c:v>42.714780317143</c:v>
                </c:pt>
                <c:pt idx="14">
                  <c:v>42.714780317143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'4'!$G$2</c:f>
              <c:strCache>
                <c:ptCount val="1"/>
                <c:pt idx="0">
                  <c:v>LCL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'4'!$G$3:$G$17</c:f>
              <c:numCache>
                <c:formatCode>General</c:formatCode>
                <c:ptCount val="15"/>
                <c:pt idx="0">
                  <c:v>26.085219682857</c:v>
                </c:pt>
                <c:pt idx="1">
                  <c:v>26.085219682857</c:v>
                </c:pt>
                <c:pt idx="2">
                  <c:v>26.085219682857</c:v>
                </c:pt>
                <c:pt idx="3">
                  <c:v>26.085219682857</c:v>
                </c:pt>
                <c:pt idx="4">
                  <c:v>26.085219682857</c:v>
                </c:pt>
                <c:pt idx="5">
                  <c:v>26.085219682857</c:v>
                </c:pt>
                <c:pt idx="6">
                  <c:v>26.085219682857</c:v>
                </c:pt>
                <c:pt idx="7">
                  <c:v>26.085219682857</c:v>
                </c:pt>
                <c:pt idx="8">
                  <c:v>26.085219682857</c:v>
                </c:pt>
                <c:pt idx="9">
                  <c:v>26.085219682857</c:v>
                </c:pt>
                <c:pt idx="10">
                  <c:v>26.085219682857</c:v>
                </c:pt>
                <c:pt idx="11">
                  <c:v>26.085219682857</c:v>
                </c:pt>
                <c:pt idx="12">
                  <c:v>26.085219682857</c:v>
                </c:pt>
                <c:pt idx="13">
                  <c:v>26.085219682857</c:v>
                </c:pt>
                <c:pt idx="14">
                  <c:v>26.085219682857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603421"/>
        <c:axId val="76712044"/>
      </c:lineChart>
      <c:catAx>
        <c:axId val="6960342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712044"/>
        <c:crosses val="autoZero"/>
        <c:auto val="1"/>
        <c:lblAlgn val="ctr"/>
        <c:lblOffset val="100"/>
      </c:catAx>
      <c:valAx>
        <c:axId val="76712044"/>
        <c:scaling>
          <c:orientation val="minMax"/>
          <c:max val="44"/>
          <c:min val="2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60342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Rbar Control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1a!$C$3</c:f>
              <c:strCache>
                <c:ptCount val="1"/>
                <c:pt idx="0">
                  <c:v>Range</c:v>
                </c:pt>
              </c:strCache>
            </c:strRef>
          </c:tx>
          <c:spPr>
            <a:solidFill>
              <a:srgbClr val="0070c0"/>
            </a:solidFill>
            <a:ln w="28440">
              <a:solidFill>
                <a:srgbClr val="0070c0"/>
              </a:solidFill>
              <a:round/>
            </a:ln>
          </c:spPr>
          <c:marker>
            <c:symbol val="square"/>
            <c:size val="5"/>
            <c:spPr>
              <a:solidFill>
                <a:srgbClr val="0070c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1a!$C$4:$C$28</c:f>
              <c:numCache>
                <c:formatCode>General</c:formatCode>
                <c:ptCount val="25"/>
                <c:pt idx="0">
                  <c:v>0.73</c:v>
                </c:pt>
                <c:pt idx="1">
                  <c:v>0.75</c:v>
                </c:pt>
                <c:pt idx="2">
                  <c:v>0.79</c:v>
                </c:pt>
                <c:pt idx="3">
                  <c:v>0.74</c:v>
                </c:pt>
                <c:pt idx="4">
                  <c:v>0.72</c:v>
                </c:pt>
                <c:pt idx="5">
                  <c:v>0.73</c:v>
                </c:pt>
                <c:pt idx="6">
                  <c:v>0.71</c:v>
                </c:pt>
                <c:pt idx="7">
                  <c:v>0.7</c:v>
                </c:pt>
                <c:pt idx="8">
                  <c:v>0.65</c:v>
                </c:pt>
                <c:pt idx="9">
                  <c:v>0.67</c:v>
                </c:pt>
                <c:pt idx="10">
                  <c:v>0.65</c:v>
                </c:pt>
                <c:pt idx="11">
                  <c:v>0.67</c:v>
                </c:pt>
                <c:pt idx="12">
                  <c:v>0.68</c:v>
                </c:pt>
                <c:pt idx="13">
                  <c:v>0.7</c:v>
                </c:pt>
                <c:pt idx="14">
                  <c:v>0.65</c:v>
                </c:pt>
                <c:pt idx="15">
                  <c:v>0.66</c:v>
                </c:pt>
                <c:pt idx="16">
                  <c:v>0.67</c:v>
                </c:pt>
                <c:pt idx="17">
                  <c:v>0.68</c:v>
                </c:pt>
                <c:pt idx="18">
                  <c:v>0.7</c:v>
                </c:pt>
                <c:pt idx="19">
                  <c:v>0.65</c:v>
                </c:pt>
                <c:pt idx="20">
                  <c:v>0.6</c:v>
                </c:pt>
                <c:pt idx="21">
                  <c:v>0.64</c:v>
                </c:pt>
                <c:pt idx="22">
                  <c:v>0.6</c:v>
                </c:pt>
                <c:pt idx="23">
                  <c:v>0.62</c:v>
                </c:pt>
                <c:pt idx="24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1a!$G$3</c:f>
              <c:strCache>
                <c:ptCount val="1"/>
                <c:pt idx="0">
                  <c:v>Rbar</c:v>
                </c:pt>
              </c:strCache>
            </c:strRef>
          </c:tx>
          <c:spPr>
            <a:solidFill>
              <a:srgbClr val="00b050"/>
            </a:solidFill>
            <a:ln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1a!$G$4:$G$28</c:f>
              <c:numCache>
                <c:formatCode>General</c:formatCode>
                <c:ptCount val="25"/>
                <c:pt idx="0">
                  <c:v>0.6784</c:v>
                </c:pt>
                <c:pt idx="1">
                  <c:v>0.6784</c:v>
                </c:pt>
                <c:pt idx="2">
                  <c:v>0.6784</c:v>
                </c:pt>
                <c:pt idx="3">
                  <c:v>0.6784</c:v>
                </c:pt>
                <c:pt idx="4">
                  <c:v>0.6784</c:v>
                </c:pt>
                <c:pt idx="5">
                  <c:v>0.6784</c:v>
                </c:pt>
                <c:pt idx="6">
                  <c:v>0.6784</c:v>
                </c:pt>
                <c:pt idx="7">
                  <c:v>0.6784</c:v>
                </c:pt>
                <c:pt idx="8">
                  <c:v>0.6784</c:v>
                </c:pt>
                <c:pt idx="9">
                  <c:v>0.6784</c:v>
                </c:pt>
                <c:pt idx="10">
                  <c:v>0.6784</c:v>
                </c:pt>
                <c:pt idx="11">
                  <c:v>0.6784</c:v>
                </c:pt>
                <c:pt idx="12">
                  <c:v>0.6784</c:v>
                </c:pt>
                <c:pt idx="13">
                  <c:v>0.6784</c:v>
                </c:pt>
                <c:pt idx="14">
                  <c:v>0.6784</c:v>
                </c:pt>
                <c:pt idx="15">
                  <c:v>0.6784</c:v>
                </c:pt>
                <c:pt idx="16">
                  <c:v>0.6784</c:v>
                </c:pt>
                <c:pt idx="17">
                  <c:v>0.6784</c:v>
                </c:pt>
                <c:pt idx="18">
                  <c:v>0.6784</c:v>
                </c:pt>
                <c:pt idx="19">
                  <c:v>0.6784</c:v>
                </c:pt>
                <c:pt idx="20">
                  <c:v>0.6784</c:v>
                </c:pt>
                <c:pt idx="21">
                  <c:v>0.6784</c:v>
                </c:pt>
                <c:pt idx="22">
                  <c:v>0.6784</c:v>
                </c:pt>
                <c:pt idx="23">
                  <c:v>0.6784</c:v>
                </c:pt>
                <c:pt idx="24">
                  <c:v>0.6784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1a!$H$3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1a!$H$4:$H$28</c:f>
              <c:numCache>
                <c:formatCode>General</c:formatCode>
                <c:ptCount val="25"/>
                <c:pt idx="0">
                  <c:v>1.5481088</c:v>
                </c:pt>
                <c:pt idx="1">
                  <c:v>1.5481088</c:v>
                </c:pt>
                <c:pt idx="2">
                  <c:v>1.5481088</c:v>
                </c:pt>
                <c:pt idx="3">
                  <c:v>1.5481088</c:v>
                </c:pt>
                <c:pt idx="4">
                  <c:v>1.5481088</c:v>
                </c:pt>
                <c:pt idx="5">
                  <c:v>1.5481088</c:v>
                </c:pt>
                <c:pt idx="6">
                  <c:v>1.5481088</c:v>
                </c:pt>
                <c:pt idx="7">
                  <c:v>1.5481088</c:v>
                </c:pt>
                <c:pt idx="8">
                  <c:v>1.5481088</c:v>
                </c:pt>
                <c:pt idx="9">
                  <c:v>1.5481088</c:v>
                </c:pt>
                <c:pt idx="10">
                  <c:v>1.5481088</c:v>
                </c:pt>
                <c:pt idx="11">
                  <c:v>1.5481088</c:v>
                </c:pt>
                <c:pt idx="12">
                  <c:v>1.5481088</c:v>
                </c:pt>
                <c:pt idx="13">
                  <c:v>1.5481088</c:v>
                </c:pt>
                <c:pt idx="14">
                  <c:v>1.5481088</c:v>
                </c:pt>
                <c:pt idx="15">
                  <c:v>1.5481088</c:v>
                </c:pt>
                <c:pt idx="16">
                  <c:v>1.5481088</c:v>
                </c:pt>
                <c:pt idx="17">
                  <c:v>1.5481088</c:v>
                </c:pt>
                <c:pt idx="18">
                  <c:v>1.5481088</c:v>
                </c:pt>
                <c:pt idx="19">
                  <c:v>1.5481088</c:v>
                </c:pt>
                <c:pt idx="20">
                  <c:v>1.5481088</c:v>
                </c:pt>
                <c:pt idx="21">
                  <c:v>1.5481088</c:v>
                </c:pt>
                <c:pt idx="22">
                  <c:v>1.5481088</c:v>
                </c:pt>
                <c:pt idx="23">
                  <c:v>1.5481088</c:v>
                </c:pt>
                <c:pt idx="24">
                  <c:v>1.5481088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1a!$I$3</c:f>
              <c:strCache>
                <c:ptCount val="1"/>
                <c:pt idx="0">
                  <c:v>LCL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1a!$I$4:$I$28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761623"/>
        <c:axId val="68227491"/>
      </c:lineChart>
      <c:catAx>
        <c:axId val="48761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227491"/>
        <c:crosses val="autoZero"/>
        <c:auto val="1"/>
        <c:lblAlgn val="ctr"/>
        <c:lblOffset val="100"/>
      </c:catAx>
      <c:valAx>
        <c:axId val="68227491"/>
        <c:scaling>
          <c:orientation val="minMax"/>
          <c:max val="1.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76162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Revised Xbar Control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'1.2'!$B$3</c:f>
              <c:strCache>
                <c:ptCount val="1"/>
                <c:pt idx="0">
                  <c:v>X_bar</c:v>
                </c:pt>
              </c:strCache>
            </c:strRef>
          </c:tx>
          <c:spPr>
            <a:solidFill>
              <a:srgbClr val="0070c0"/>
            </a:solidFill>
            <a:ln w="28440">
              <a:solidFill>
                <a:srgbClr val="0070c0"/>
              </a:solidFill>
              <a:round/>
            </a:ln>
          </c:spPr>
          <c:marker>
            <c:symbol val="square"/>
            <c:size val="5"/>
            <c:spPr>
              <a:solidFill>
                <a:srgbClr val="0070c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'1.2'!$B$4:$B$23</c:f>
              <c:numCache>
                <c:formatCode>General</c:formatCode>
                <c:ptCount val="20"/>
                <c:pt idx="0">
                  <c:v>50.3</c:v>
                </c:pt>
                <c:pt idx="1">
                  <c:v>49.8</c:v>
                </c:pt>
                <c:pt idx="2">
                  <c:v>50.5</c:v>
                </c:pt>
                <c:pt idx="3">
                  <c:v>50.2</c:v>
                </c:pt>
                <c:pt idx="4">
                  <c:v>49.9</c:v>
                </c:pt>
                <c:pt idx="5">
                  <c:v>50</c:v>
                </c:pt>
                <c:pt idx="6">
                  <c:v>50.1</c:v>
                </c:pt>
                <c:pt idx="7">
                  <c:v>50.2</c:v>
                </c:pt>
                <c:pt idx="8">
                  <c:v>50.5</c:v>
                </c:pt>
                <c:pt idx="9">
                  <c:v>50.4</c:v>
                </c:pt>
                <c:pt idx="10">
                  <c:v>50</c:v>
                </c:pt>
                <c:pt idx="11">
                  <c:v>49.9</c:v>
                </c:pt>
                <c:pt idx="12">
                  <c:v>50.4</c:v>
                </c:pt>
                <c:pt idx="13">
                  <c:v>50.5</c:v>
                </c:pt>
                <c:pt idx="14">
                  <c:v>50.7</c:v>
                </c:pt>
                <c:pt idx="15">
                  <c:v>50.2</c:v>
                </c:pt>
                <c:pt idx="16">
                  <c:v>49.9</c:v>
                </c:pt>
                <c:pt idx="17">
                  <c:v>50.1</c:v>
                </c:pt>
                <c:pt idx="18">
                  <c:v>50</c:v>
                </c:pt>
                <c:pt idx="19">
                  <c:v>50.3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'1.2'!$D$3</c:f>
              <c:strCache>
                <c:ptCount val="1"/>
                <c:pt idx="0">
                  <c:v>xbarbar</c:v>
                </c:pt>
              </c:strCache>
            </c:strRef>
          </c:tx>
          <c:spPr>
            <a:solidFill>
              <a:srgbClr val="00b050"/>
            </a:solidFill>
            <a:ln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'1.2'!$D$4:$D$23</c:f>
              <c:numCache>
                <c:formatCode>General</c:formatCode>
                <c:ptCount val="20"/>
                <c:pt idx="0">
                  <c:v>50.195</c:v>
                </c:pt>
                <c:pt idx="1">
                  <c:v>50.195</c:v>
                </c:pt>
                <c:pt idx="2">
                  <c:v>50.195</c:v>
                </c:pt>
                <c:pt idx="3">
                  <c:v>50.195</c:v>
                </c:pt>
                <c:pt idx="4">
                  <c:v>50.195</c:v>
                </c:pt>
                <c:pt idx="5">
                  <c:v>50.195</c:v>
                </c:pt>
                <c:pt idx="6">
                  <c:v>50.195</c:v>
                </c:pt>
                <c:pt idx="7">
                  <c:v>50.195</c:v>
                </c:pt>
                <c:pt idx="8">
                  <c:v>50.195</c:v>
                </c:pt>
                <c:pt idx="9">
                  <c:v>50.195</c:v>
                </c:pt>
                <c:pt idx="10">
                  <c:v>50.195</c:v>
                </c:pt>
                <c:pt idx="11">
                  <c:v>50.195</c:v>
                </c:pt>
                <c:pt idx="12">
                  <c:v>50.195</c:v>
                </c:pt>
                <c:pt idx="13">
                  <c:v>50.195</c:v>
                </c:pt>
                <c:pt idx="14">
                  <c:v>50.195</c:v>
                </c:pt>
                <c:pt idx="15">
                  <c:v>50.195</c:v>
                </c:pt>
                <c:pt idx="16">
                  <c:v>50.195</c:v>
                </c:pt>
                <c:pt idx="17">
                  <c:v>50.195</c:v>
                </c:pt>
                <c:pt idx="18">
                  <c:v>50.195</c:v>
                </c:pt>
                <c:pt idx="19">
                  <c:v>50.195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'1.2'!$E$3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'1.2'!$E$4:$E$23</c:f>
              <c:numCache>
                <c:formatCode>General</c:formatCode>
                <c:ptCount val="20"/>
                <c:pt idx="0">
                  <c:v>50.682701</c:v>
                </c:pt>
                <c:pt idx="1">
                  <c:v>50.682701</c:v>
                </c:pt>
                <c:pt idx="2">
                  <c:v>50.682701</c:v>
                </c:pt>
                <c:pt idx="3">
                  <c:v>50.682701</c:v>
                </c:pt>
                <c:pt idx="4">
                  <c:v>50.682701</c:v>
                </c:pt>
                <c:pt idx="5">
                  <c:v>50.682701</c:v>
                </c:pt>
                <c:pt idx="6">
                  <c:v>50.682701</c:v>
                </c:pt>
                <c:pt idx="7">
                  <c:v>50.682701</c:v>
                </c:pt>
                <c:pt idx="8">
                  <c:v>50.682701</c:v>
                </c:pt>
                <c:pt idx="9">
                  <c:v>50.682701</c:v>
                </c:pt>
                <c:pt idx="10">
                  <c:v>50.682701</c:v>
                </c:pt>
                <c:pt idx="11">
                  <c:v>50.682701</c:v>
                </c:pt>
                <c:pt idx="12">
                  <c:v>50.682701</c:v>
                </c:pt>
                <c:pt idx="13">
                  <c:v>50.682701</c:v>
                </c:pt>
                <c:pt idx="14">
                  <c:v>50.682701</c:v>
                </c:pt>
                <c:pt idx="15">
                  <c:v>50.682701</c:v>
                </c:pt>
                <c:pt idx="16">
                  <c:v>50.682701</c:v>
                </c:pt>
                <c:pt idx="17">
                  <c:v>50.682701</c:v>
                </c:pt>
                <c:pt idx="18">
                  <c:v>50.682701</c:v>
                </c:pt>
                <c:pt idx="19">
                  <c:v>50.682701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'1.2'!$F$3</c:f>
              <c:strCache>
                <c:ptCount val="1"/>
                <c:pt idx="0">
                  <c:v>LCL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'1.2'!$F$4:$F$23</c:f>
              <c:numCache>
                <c:formatCode>General</c:formatCode>
                <c:ptCount val="20"/>
                <c:pt idx="0">
                  <c:v>49.707299</c:v>
                </c:pt>
                <c:pt idx="1">
                  <c:v>49.707299</c:v>
                </c:pt>
                <c:pt idx="2">
                  <c:v>49.707299</c:v>
                </c:pt>
                <c:pt idx="3">
                  <c:v>49.707299</c:v>
                </c:pt>
                <c:pt idx="4">
                  <c:v>49.707299</c:v>
                </c:pt>
                <c:pt idx="5">
                  <c:v>49.707299</c:v>
                </c:pt>
                <c:pt idx="6">
                  <c:v>49.707299</c:v>
                </c:pt>
                <c:pt idx="7">
                  <c:v>49.707299</c:v>
                </c:pt>
                <c:pt idx="8">
                  <c:v>49.707299</c:v>
                </c:pt>
                <c:pt idx="9">
                  <c:v>49.707299</c:v>
                </c:pt>
                <c:pt idx="10">
                  <c:v>49.707299</c:v>
                </c:pt>
                <c:pt idx="11">
                  <c:v>49.707299</c:v>
                </c:pt>
                <c:pt idx="12">
                  <c:v>49.707299</c:v>
                </c:pt>
                <c:pt idx="13">
                  <c:v>49.707299</c:v>
                </c:pt>
                <c:pt idx="14">
                  <c:v>49.707299</c:v>
                </c:pt>
                <c:pt idx="15">
                  <c:v>49.707299</c:v>
                </c:pt>
                <c:pt idx="16">
                  <c:v>49.707299</c:v>
                </c:pt>
                <c:pt idx="17">
                  <c:v>49.707299</c:v>
                </c:pt>
                <c:pt idx="18">
                  <c:v>49.707299</c:v>
                </c:pt>
                <c:pt idx="19">
                  <c:v>49.707299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34928"/>
        <c:axId val="63606618"/>
      </c:lineChart>
      <c:catAx>
        <c:axId val="573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606618"/>
        <c:crosses val="autoZero"/>
        <c:auto val="1"/>
        <c:lblAlgn val="ctr"/>
        <c:lblOffset val="100"/>
      </c:catAx>
      <c:valAx>
        <c:axId val="63606618"/>
        <c:scaling>
          <c:orientation val="minMax"/>
          <c:max val="50.7"/>
          <c:min val="49.7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3492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2nd Revised Xbar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'1.3'!$B$3</c:f>
              <c:strCache>
                <c:ptCount val="1"/>
                <c:pt idx="0">
                  <c:v>X_bar</c:v>
                </c:pt>
              </c:strCache>
            </c:strRef>
          </c:tx>
          <c:spPr>
            <a:solidFill>
              <a:srgbClr val="004586"/>
            </a:solidFill>
            <a:ln w="2844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'1.3'!$B$4:$B$22</c:f>
              <c:numCache>
                <c:formatCode>General</c:formatCode>
                <c:ptCount val="19"/>
                <c:pt idx="0">
                  <c:v>50.3</c:v>
                </c:pt>
                <c:pt idx="1">
                  <c:v>49.8</c:v>
                </c:pt>
                <c:pt idx="2">
                  <c:v>50.5</c:v>
                </c:pt>
                <c:pt idx="3">
                  <c:v>50.2</c:v>
                </c:pt>
                <c:pt idx="4">
                  <c:v>49.9</c:v>
                </c:pt>
                <c:pt idx="5">
                  <c:v>50</c:v>
                </c:pt>
                <c:pt idx="6">
                  <c:v>50.1</c:v>
                </c:pt>
                <c:pt idx="7">
                  <c:v>50.2</c:v>
                </c:pt>
                <c:pt idx="8">
                  <c:v>50.5</c:v>
                </c:pt>
                <c:pt idx="9">
                  <c:v>50.4</c:v>
                </c:pt>
                <c:pt idx="10">
                  <c:v>50</c:v>
                </c:pt>
                <c:pt idx="11">
                  <c:v>49.9</c:v>
                </c:pt>
                <c:pt idx="12">
                  <c:v>50.4</c:v>
                </c:pt>
                <c:pt idx="13">
                  <c:v>50.5</c:v>
                </c:pt>
                <c:pt idx="14">
                  <c:v>50.2</c:v>
                </c:pt>
                <c:pt idx="15">
                  <c:v>49.9</c:v>
                </c:pt>
                <c:pt idx="16">
                  <c:v>50.1</c:v>
                </c:pt>
                <c:pt idx="17">
                  <c:v>50</c:v>
                </c:pt>
                <c:pt idx="18">
                  <c:v>50.3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'1.3'!$D$3</c:f>
              <c:strCache>
                <c:ptCount val="1"/>
                <c:pt idx="0">
                  <c:v>xbarbar</c:v>
                </c:pt>
              </c:strCache>
            </c:strRef>
          </c:tx>
          <c:spPr>
            <a:solidFill>
              <a:srgbClr val="00a65d"/>
            </a:solidFill>
            <a:ln w="28440">
              <a:solidFill>
                <a:srgbClr val="00a65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'1.3'!$D$4:$D$22</c:f>
              <c:numCache>
                <c:formatCode>General</c:formatCode>
                <c:ptCount val="19"/>
                <c:pt idx="0">
                  <c:v>50.1684210526316</c:v>
                </c:pt>
                <c:pt idx="1">
                  <c:v>50.1684210526316</c:v>
                </c:pt>
                <c:pt idx="2">
                  <c:v>50.1684210526316</c:v>
                </c:pt>
                <c:pt idx="3">
                  <c:v>50.1684210526316</c:v>
                </c:pt>
                <c:pt idx="4">
                  <c:v>50.1684210526316</c:v>
                </c:pt>
                <c:pt idx="5">
                  <c:v>50.1684210526316</c:v>
                </c:pt>
                <c:pt idx="6">
                  <c:v>50.1684210526316</c:v>
                </c:pt>
                <c:pt idx="7">
                  <c:v>50.1684210526316</c:v>
                </c:pt>
                <c:pt idx="8">
                  <c:v>50.1684210526316</c:v>
                </c:pt>
                <c:pt idx="9">
                  <c:v>50.1684210526316</c:v>
                </c:pt>
                <c:pt idx="10">
                  <c:v>50.1684210526316</c:v>
                </c:pt>
                <c:pt idx="11">
                  <c:v>50.1684210526316</c:v>
                </c:pt>
                <c:pt idx="12">
                  <c:v>50.1684210526316</c:v>
                </c:pt>
                <c:pt idx="13">
                  <c:v>50.1684210526316</c:v>
                </c:pt>
                <c:pt idx="14">
                  <c:v>50.1684210526316</c:v>
                </c:pt>
                <c:pt idx="15">
                  <c:v>50.1684210526316</c:v>
                </c:pt>
                <c:pt idx="16">
                  <c:v>50.1684210526316</c:v>
                </c:pt>
                <c:pt idx="17">
                  <c:v>50.1684210526316</c:v>
                </c:pt>
                <c:pt idx="18">
                  <c:v>50.1684210526316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'1.3'!$E$3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ed1c24"/>
            </a:solidFill>
            <a:ln w="28440">
              <a:solidFill>
                <a:srgbClr val="ed1c2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'1.3'!$E$4:$E$22</c:f>
              <c:numCache>
                <c:formatCode>General</c:formatCode>
                <c:ptCount val="19"/>
                <c:pt idx="0">
                  <c:v>50.6549326315789</c:v>
                </c:pt>
                <c:pt idx="1">
                  <c:v>50.6549326315789</c:v>
                </c:pt>
                <c:pt idx="2">
                  <c:v>50.6549326315789</c:v>
                </c:pt>
                <c:pt idx="3">
                  <c:v>50.6549326315789</c:v>
                </c:pt>
                <c:pt idx="4">
                  <c:v>50.6549326315789</c:v>
                </c:pt>
                <c:pt idx="5">
                  <c:v>50.6549326315789</c:v>
                </c:pt>
                <c:pt idx="6">
                  <c:v>50.6549326315789</c:v>
                </c:pt>
                <c:pt idx="7">
                  <c:v>50.6549326315789</c:v>
                </c:pt>
                <c:pt idx="8">
                  <c:v>50.6549326315789</c:v>
                </c:pt>
                <c:pt idx="9">
                  <c:v>50.6549326315789</c:v>
                </c:pt>
                <c:pt idx="10">
                  <c:v>50.6549326315789</c:v>
                </c:pt>
                <c:pt idx="11">
                  <c:v>50.6549326315789</c:v>
                </c:pt>
                <c:pt idx="12">
                  <c:v>50.6549326315789</c:v>
                </c:pt>
                <c:pt idx="13">
                  <c:v>50.6549326315789</c:v>
                </c:pt>
                <c:pt idx="14">
                  <c:v>50.6549326315789</c:v>
                </c:pt>
                <c:pt idx="15">
                  <c:v>50.6549326315789</c:v>
                </c:pt>
                <c:pt idx="16">
                  <c:v>50.6549326315789</c:v>
                </c:pt>
                <c:pt idx="17">
                  <c:v>50.6549326315789</c:v>
                </c:pt>
                <c:pt idx="18">
                  <c:v>50.6549326315789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'1.3'!$F$3</c:f>
              <c:strCache>
                <c:ptCount val="1"/>
                <c:pt idx="0">
                  <c:v>LCL</c:v>
                </c:pt>
              </c:strCache>
            </c:strRef>
          </c:tx>
          <c:spPr>
            <a:solidFill>
              <a:srgbClr val="ed1c24"/>
            </a:solidFill>
            <a:ln w="28440">
              <a:solidFill>
                <a:srgbClr val="ed1c2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'1.3'!$F$4:$F$22</c:f>
              <c:numCache>
                <c:formatCode>General</c:formatCode>
                <c:ptCount val="19"/>
                <c:pt idx="0">
                  <c:v>49.6819094736842</c:v>
                </c:pt>
                <c:pt idx="1">
                  <c:v>49.6819094736842</c:v>
                </c:pt>
                <c:pt idx="2">
                  <c:v>49.6819094736842</c:v>
                </c:pt>
                <c:pt idx="3">
                  <c:v>49.6819094736842</c:v>
                </c:pt>
                <c:pt idx="4">
                  <c:v>49.6819094736842</c:v>
                </c:pt>
                <c:pt idx="5">
                  <c:v>49.6819094736842</c:v>
                </c:pt>
                <c:pt idx="6">
                  <c:v>49.6819094736842</c:v>
                </c:pt>
                <c:pt idx="7">
                  <c:v>49.6819094736842</c:v>
                </c:pt>
                <c:pt idx="8">
                  <c:v>49.6819094736842</c:v>
                </c:pt>
                <c:pt idx="9">
                  <c:v>49.6819094736842</c:v>
                </c:pt>
                <c:pt idx="10">
                  <c:v>49.6819094736842</c:v>
                </c:pt>
                <c:pt idx="11">
                  <c:v>49.6819094736842</c:v>
                </c:pt>
                <c:pt idx="12">
                  <c:v>49.6819094736842</c:v>
                </c:pt>
                <c:pt idx="13">
                  <c:v>49.6819094736842</c:v>
                </c:pt>
                <c:pt idx="14">
                  <c:v>49.6819094736842</c:v>
                </c:pt>
                <c:pt idx="15">
                  <c:v>49.6819094736842</c:v>
                </c:pt>
                <c:pt idx="16">
                  <c:v>49.6819094736842</c:v>
                </c:pt>
                <c:pt idx="17">
                  <c:v>49.6819094736842</c:v>
                </c:pt>
                <c:pt idx="18">
                  <c:v>49.6819094736842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895003"/>
        <c:axId val="59859824"/>
      </c:lineChart>
      <c:catAx>
        <c:axId val="318950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859824"/>
        <c:crosses val="autoZero"/>
        <c:auto val="1"/>
        <c:lblAlgn val="ctr"/>
        <c:lblOffset val="100"/>
      </c:catAx>
      <c:valAx>
        <c:axId val="598598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89500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Rbar Control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'2'!$G$10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'2'!$G$11:$G$30</c:f>
              <c:numCache>
                <c:formatCode>General</c:formatCode>
                <c:ptCount val="20"/>
                <c:pt idx="0">
                  <c:v>0.00600000000000023</c:v>
                </c:pt>
                <c:pt idx="1">
                  <c:v>0.011000000000001</c:v>
                </c:pt>
                <c:pt idx="2">
                  <c:v>0.0139999999999993</c:v>
                </c:pt>
                <c:pt idx="3">
                  <c:v>0.0109999999999992</c:v>
                </c:pt>
                <c:pt idx="4">
                  <c:v>0.011000000000001</c:v>
                </c:pt>
                <c:pt idx="5">
                  <c:v>0.00799999999999912</c:v>
                </c:pt>
                <c:pt idx="6">
                  <c:v>0.011000000000001</c:v>
                </c:pt>
                <c:pt idx="7">
                  <c:v>0.0190000000000001</c:v>
                </c:pt>
                <c:pt idx="8">
                  <c:v>0.0080000000000009</c:v>
                </c:pt>
                <c:pt idx="9">
                  <c:v>0.0100000000000016</c:v>
                </c:pt>
                <c:pt idx="10">
                  <c:v>0.00500000000000078</c:v>
                </c:pt>
                <c:pt idx="11">
                  <c:v>0.0080000000000009</c:v>
                </c:pt>
                <c:pt idx="12">
                  <c:v>0.0120000000000005</c:v>
                </c:pt>
                <c:pt idx="13">
                  <c:v>0.0139999999999993</c:v>
                </c:pt>
                <c:pt idx="14">
                  <c:v>0.0169999999999995</c:v>
                </c:pt>
                <c:pt idx="15">
                  <c:v>0.0220000000000002</c:v>
                </c:pt>
                <c:pt idx="16">
                  <c:v>0.0190000000000001</c:v>
                </c:pt>
                <c:pt idx="17">
                  <c:v>0.00999999999999979</c:v>
                </c:pt>
                <c:pt idx="18">
                  <c:v>0.0129999999999999</c:v>
                </c:pt>
                <c:pt idx="19">
                  <c:v>0.0139999999999993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'2'!$H$10</c:f>
              <c:strCache>
                <c:ptCount val="1"/>
                <c:pt idx="0">
                  <c:v>Center</c:v>
                </c:pt>
              </c:strCache>
            </c:strRef>
          </c:tx>
          <c:spPr>
            <a:solidFill>
              <a:srgbClr val="00b050"/>
            </a:solidFill>
            <a:ln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'2'!$H$11:$H$30</c:f>
              <c:numCache>
                <c:formatCode>General</c:formatCode>
                <c:ptCount val="20"/>
                <c:pt idx="0">
                  <c:v>0.0121500000000002</c:v>
                </c:pt>
                <c:pt idx="1">
                  <c:v>0.0121500000000002</c:v>
                </c:pt>
                <c:pt idx="2">
                  <c:v>0.0121500000000002</c:v>
                </c:pt>
                <c:pt idx="3">
                  <c:v>0.0121500000000002</c:v>
                </c:pt>
                <c:pt idx="4">
                  <c:v>0.0121500000000002</c:v>
                </c:pt>
                <c:pt idx="5">
                  <c:v>0.0121500000000002</c:v>
                </c:pt>
                <c:pt idx="6">
                  <c:v>0.0121500000000002</c:v>
                </c:pt>
                <c:pt idx="7">
                  <c:v>0.0121500000000002</c:v>
                </c:pt>
                <c:pt idx="8">
                  <c:v>0.0121500000000002</c:v>
                </c:pt>
                <c:pt idx="9">
                  <c:v>0.0121500000000002</c:v>
                </c:pt>
                <c:pt idx="10">
                  <c:v>0.0121500000000002</c:v>
                </c:pt>
                <c:pt idx="11">
                  <c:v>0.0121500000000002</c:v>
                </c:pt>
                <c:pt idx="12">
                  <c:v>0.0121500000000002</c:v>
                </c:pt>
                <c:pt idx="13">
                  <c:v>0.0121500000000002</c:v>
                </c:pt>
                <c:pt idx="14">
                  <c:v>0.0121500000000002</c:v>
                </c:pt>
                <c:pt idx="15">
                  <c:v>0.0121500000000002</c:v>
                </c:pt>
                <c:pt idx="16">
                  <c:v>0.0121500000000002</c:v>
                </c:pt>
                <c:pt idx="17">
                  <c:v>0.0121500000000002</c:v>
                </c:pt>
                <c:pt idx="18">
                  <c:v>0.0121500000000002</c:v>
                </c:pt>
                <c:pt idx="19">
                  <c:v>0.0121500000000002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'2'!$I$10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'2'!$I$11:$I$30</c:f>
              <c:numCache>
                <c:formatCode>General</c:formatCode>
                <c:ptCount val="20"/>
                <c:pt idx="0">
                  <c:v>0.0256851000000004</c:v>
                </c:pt>
                <c:pt idx="1">
                  <c:v>0.0256851000000004</c:v>
                </c:pt>
                <c:pt idx="2">
                  <c:v>0.0256851000000004</c:v>
                </c:pt>
                <c:pt idx="3">
                  <c:v>0.0256851000000004</c:v>
                </c:pt>
                <c:pt idx="4">
                  <c:v>0.0256851000000004</c:v>
                </c:pt>
                <c:pt idx="5">
                  <c:v>0.0256851000000004</c:v>
                </c:pt>
                <c:pt idx="6">
                  <c:v>0.0256851000000004</c:v>
                </c:pt>
                <c:pt idx="7">
                  <c:v>0.0256851000000004</c:v>
                </c:pt>
                <c:pt idx="8">
                  <c:v>0.0256851000000004</c:v>
                </c:pt>
                <c:pt idx="9">
                  <c:v>0.0256851000000004</c:v>
                </c:pt>
                <c:pt idx="10">
                  <c:v>0.0256851000000004</c:v>
                </c:pt>
                <c:pt idx="11">
                  <c:v>0.0256851000000004</c:v>
                </c:pt>
                <c:pt idx="12">
                  <c:v>0.0256851000000004</c:v>
                </c:pt>
                <c:pt idx="13">
                  <c:v>0.0256851000000004</c:v>
                </c:pt>
                <c:pt idx="14">
                  <c:v>0.0256851000000004</c:v>
                </c:pt>
                <c:pt idx="15">
                  <c:v>0.0256851000000004</c:v>
                </c:pt>
                <c:pt idx="16">
                  <c:v>0.0256851000000004</c:v>
                </c:pt>
                <c:pt idx="17">
                  <c:v>0.0256851000000004</c:v>
                </c:pt>
                <c:pt idx="18">
                  <c:v>0.0256851000000004</c:v>
                </c:pt>
                <c:pt idx="19">
                  <c:v>0.0256851000000004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'2'!$J$10</c:f>
              <c:strCache>
                <c:ptCount val="1"/>
                <c:pt idx="0">
                  <c:v>LCL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'2'!$J$11:$J$30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08720"/>
        <c:axId val="19081381"/>
      </c:lineChart>
      <c:catAx>
        <c:axId val="400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081381"/>
        <c:crosses val="autoZero"/>
        <c:auto val="1"/>
        <c:lblAlgn val="ctr"/>
        <c:lblOffset val="100"/>
      </c:catAx>
      <c:valAx>
        <c:axId val="190813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0872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X-bar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'2'!$K$10</c:f>
              <c:strCache>
                <c:ptCount val="1"/>
                <c:pt idx="0">
                  <c:v>X-bar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yVal>
            <c:numRef>
              <c:f>'2'!$K$11:$K$30</c:f>
              <c:numCache>
                <c:formatCode>General</c:formatCode>
                <c:ptCount val="20"/>
                <c:pt idx="0">
                  <c:v>10.5018</c:v>
                </c:pt>
                <c:pt idx="1">
                  <c:v>10.5008</c:v>
                </c:pt>
                <c:pt idx="2">
                  <c:v>10.5026</c:v>
                </c:pt>
                <c:pt idx="3">
                  <c:v>10.5088</c:v>
                </c:pt>
                <c:pt idx="4">
                  <c:v>10.5068</c:v>
                </c:pt>
                <c:pt idx="5">
                  <c:v>10.5106</c:v>
                </c:pt>
                <c:pt idx="6">
                  <c:v>10.506</c:v>
                </c:pt>
                <c:pt idx="7">
                  <c:v>10.516</c:v>
                </c:pt>
                <c:pt idx="8">
                  <c:v>10.5152</c:v>
                </c:pt>
                <c:pt idx="9">
                  <c:v>10.5136</c:v>
                </c:pt>
                <c:pt idx="10">
                  <c:v>10.5188</c:v>
                </c:pt>
                <c:pt idx="11">
                  <c:v>10.5234</c:v>
                </c:pt>
                <c:pt idx="12">
                  <c:v>10.525</c:v>
                </c:pt>
                <c:pt idx="13">
                  <c:v>10.5274</c:v>
                </c:pt>
                <c:pt idx="14">
                  <c:v>10.5306</c:v>
                </c:pt>
                <c:pt idx="15">
                  <c:v>10.534</c:v>
                </c:pt>
                <c:pt idx="16">
                  <c:v>10.5372</c:v>
                </c:pt>
                <c:pt idx="17">
                  <c:v>10.5364</c:v>
                </c:pt>
                <c:pt idx="18">
                  <c:v>10.5342</c:v>
                </c:pt>
                <c:pt idx="19">
                  <c:v>10.5426</c:v>
                </c:pt>
              </c:numCache>
            </c:numRef>
          </c:yVal>
          <c:smooth val="0"/>
        </c:ser>
        <c:axId val="9224249"/>
        <c:axId val="43060429"/>
      </c:scatterChart>
      <c:valAx>
        <c:axId val="9224249"/>
        <c:scaling>
          <c:orientation val="minMax"/>
          <c:max val="2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060429"/>
        <c:crossesAt val="0"/>
        <c:crossBetween val="midCat"/>
      </c:valAx>
      <c:valAx>
        <c:axId val="430604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2424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Linear Xbar Control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'2'!$K$10</c:f>
              <c:strCache>
                <c:ptCount val="1"/>
                <c:pt idx="0">
                  <c:v>X-bar</c:v>
                </c:pt>
              </c:strCache>
            </c:strRef>
          </c:tx>
          <c:spPr>
            <a:solidFill>
              <a:srgbClr val="0070c0"/>
            </a:solidFill>
            <a:ln w="28440">
              <a:solidFill>
                <a:srgbClr val="0070c0"/>
              </a:solidFill>
              <a:round/>
            </a:ln>
          </c:spPr>
          <c:marker>
            <c:symbol val="square"/>
            <c:size val="5"/>
            <c:spPr>
              <a:solidFill>
                <a:srgbClr val="0070c0"/>
              </a:solidFill>
            </c:spPr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'2'!$K$11:$K$30</c:f>
              <c:numCache>
                <c:formatCode>General</c:formatCode>
                <c:ptCount val="20"/>
                <c:pt idx="0">
                  <c:v>10.5018</c:v>
                </c:pt>
                <c:pt idx="1">
                  <c:v>10.5008</c:v>
                </c:pt>
                <c:pt idx="2">
                  <c:v>10.5026</c:v>
                </c:pt>
                <c:pt idx="3">
                  <c:v>10.5088</c:v>
                </c:pt>
                <c:pt idx="4">
                  <c:v>10.5068</c:v>
                </c:pt>
                <c:pt idx="5">
                  <c:v>10.5106</c:v>
                </c:pt>
                <c:pt idx="6">
                  <c:v>10.506</c:v>
                </c:pt>
                <c:pt idx="7">
                  <c:v>10.516</c:v>
                </c:pt>
                <c:pt idx="8">
                  <c:v>10.5152</c:v>
                </c:pt>
                <c:pt idx="9">
                  <c:v>10.5136</c:v>
                </c:pt>
                <c:pt idx="10">
                  <c:v>10.5188</c:v>
                </c:pt>
                <c:pt idx="11">
                  <c:v>10.5234</c:v>
                </c:pt>
                <c:pt idx="12">
                  <c:v>10.525</c:v>
                </c:pt>
                <c:pt idx="13">
                  <c:v>10.5274</c:v>
                </c:pt>
                <c:pt idx="14">
                  <c:v>10.5306</c:v>
                </c:pt>
                <c:pt idx="15">
                  <c:v>10.534</c:v>
                </c:pt>
                <c:pt idx="16">
                  <c:v>10.5372</c:v>
                </c:pt>
                <c:pt idx="17">
                  <c:v>10.5364</c:v>
                </c:pt>
                <c:pt idx="18">
                  <c:v>10.5342</c:v>
                </c:pt>
                <c:pt idx="19">
                  <c:v>10.5426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'2'!$L$10</c:f>
              <c:strCache>
                <c:ptCount val="1"/>
                <c:pt idx="0">
                  <c:v>Center</c:v>
                </c:pt>
              </c:strCache>
            </c:strRef>
          </c:tx>
          <c:spPr>
            <a:solidFill>
              <a:srgbClr val="00b050"/>
            </a:solidFill>
            <a:ln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'2'!$L$11:$L$30</c:f>
              <c:numCache>
                <c:formatCode>General</c:formatCode>
                <c:ptCount val="20"/>
                <c:pt idx="0">
                  <c:v>10.4987114285714</c:v>
                </c:pt>
                <c:pt idx="1">
                  <c:v>10.5009091729323</c:v>
                </c:pt>
                <c:pt idx="2">
                  <c:v>10.5031069172932</c:v>
                </c:pt>
                <c:pt idx="3">
                  <c:v>10.5053046616541</c:v>
                </c:pt>
                <c:pt idx="4">
                  <c:v>10.507502406015</c:v>
                </c:pt>
                <c:pt idx="5">
                  <c:v>10.5097001503759</c:v>
                </c:pt>
                <c:pt idx="6">
                  <c:v>10.5118978947368</c:v>
                </c:pt>
                <c:pt idx="7">
                  <c:v>10.5140956390977</c:v>
                </c:pt>
                <c:pt idx="8">
                  <c:v>10.5162933834586</c:v>
                </c:pt>
                <c:pt idx="9">
                  <c:v>10.5184911278195</c:v>
                </c:pt>
                <c:pt idx="10">
                  <c:v>10.5206888721805</c:v>
                </c:pt>
                <c:pt idx="11">
                  <c:v>10.5228866165414</c:v>
                </c:pt>
                <c:pt idx="12">
                  <c:v>10.5250843609023</c:v>
                </c:pt>
                <c:pt idx="13">
                  <c:v>10.5272821052632</c:v>
                </c:pt>
                <c:pt idx="14">
                  <c:v>10.5294798496241</c:v>
                </c:pt>
                <c:pt idx="15">
                  <c:v>10.531677593985</c:v>
                </c:pt>
                <c:pt idx="16">
                  <c:v>10.5338753383459</c:v>
                </c:pt>
                <c:pt idx="17">
                  <c:v>10.5360730827068</c:v>
                </c:pt>
                <c:pt idx="18">
                  <c:v>10.5382708270677</c:v>
                </c:pt>
                <c:pt idx="19">
                  <c:v>10.5404685714286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'2'!$M$10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'2'!$M$11:$M$30</c:f>
              <c:numCache>
                <c:formatCode>General</c:formatCode>
                <c:ptCount val="20"/>
                <c:pt idx="0">
                  <c:v>10.5057219785714</c:v>
                </c:pt>
                <c:pt idx="1">
                  <c:v>10.5079197229323</c:v>
                </c:pt>
                <c:pt idx="2">
                  <c:v>10.5101174672932</c:v>
                </c:pt>
                <c:pt idx="3">
                  <c:v>10.5123152116541</c:v>
                </c:pt>
                <c:pt idx="4">
                  <c:v>10.514512956015</c:v>
                </c:pt>
                <c:pt idx="5">
                  <c:v>10.5167107003759</c:v>
                </c:pt>
                <c:pt idx="6">
                  <c:v>10.5189084447368</c:v>
                </c:pt>
                <c:pt idx="7">
                  <c:v>10.5211061890977</c:v>
                </c:pt>
                <c:pt idx="8">
                  <c:v>10.5233039334586</c:v>
                </c:pt>
                <c:pt idx="9">
                  <c:v>10.5255016778195</c:v>
                </c:pt>
                <c:pt idx="10">
                  <c:v>10.5276994221805</c:v>
                </c:pt>
                <c:pt idx="11">
                  <c:v>10.5298971665414</c:v>
                </c:pt>
                <c:pt idx="12">
                  <c:v>10.5320949109023</c:v>
                </c:pt>
                <c:pt idx="13">
                  <c:v>10.5342926552632</c:v>
                </c:pt>
                <c:pt idx="14">
                  <c:v>10.5364903996241</c:v>
                </c:pt>
                <c:pt idx="15">
                  <c:v>10.538688143985</c:v>
                </c:pt>
                <c:pt idx="16">
                  <c:v>10.5408858883459</c:v>
                </c:pt>
                <c:pt idx="17">
                  <c:v>10.5430836327068</c:v>
                </c:pt>
                <c:pt idx="18">
                  <c:v>10.5452813770677</c:v>
                </c:pt>
                <c:pt idx="19">
                  <c:v>10.5474791214286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'2'!$N$10</c:f>
              <c:strCache>
                <c:ptCount val="1"/>
                <c:pt idx="0">
                  <c:v>LCL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'2'!$N$11:$N$30</c:f>
              <c:numCache>
                <c:formatCode>General</c:formatCode>
                <c:ptCount val="20"/>
                <c:pt idx="0">
                  <c:v>10.4917008785714</c:v>
                </c:pt>
                <c:pt idx="1">
                  <c:v>10.4938986229323</c:v>
                </c:pt>
                <c:pt idx="2">
                  <c:v>10.4960963672932</c:v>
                </c:pt>
                <c:pt idx="3">
                  <c:v>10.4982941116541</c:v>
                </c:pt>
                <c:pt idx="4">
                  <c:v>10.500491856015</c:v>
                </c:pt>
                <c:pt idx="5">
                  <c:v>10.5026896003759</c:v>
                </c:pt>
                <c:pt idx="6">
                  <c:v>10.5048873447368</c:v>
                </c:pt>
                <c:pt idx="7">
                  <c:v>10.5070850890977</c:v>
                </c:pt>
                <c:pt idx="8">
                  <c:v>10.5092828334586</c:v>
                </c:pt>
                <c:pt idx="9">
                  <c:v>10.5114805778195</c:v>
                </c:pt>
                <c:pt idx="10">
                  <c:v>10.5136783221805</c:v>
                </c:pt>
                <c:pt idx="11">
                  <c:v>10.5158760665414</c:v>
                </c:pt>
                <c:pt idx="12">
                  <c:v>10.5180738109023</c:v>
                </c:pt>
                <c:pt idx="13">
                  <c:v>10.5202715552632</c:v>
                </c:pt>
                <c:pt idx="14">
                  <c:v>10.5224692996241</c:v>
                </c:pt>
                <c:pt idx="15">
                  <c:v>10.524667043985</c:v>
                </c:pt>
                <c:pt idx="16">
                  <c:v>10.5268647883459</c:v>
                </c:pt>
                <c:pt idx="17">
                  <c:v>10.5290625327068</c:v>
                </c:pt>
                <c:pt idx="18">
                  <c:v>10.5312602770677</c:v>
                </c:pt>
                <c:pt idx="19">
                  <c:v>10.5334580214286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327395"/>
        <c:axId val="33424096"/>
      </c:lineChart>
      <c:catAx>
        <c:axId val="893273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424096"/>
        <c:crosses val="autoZero"/>
        <c:auto val="1"/>
        <c:lblAlgn val="ctr"/>
        <c:lblOffset val="100"/>
      </c:catAx>
      <c:valAx>
        <c:axId val="33424096"/>
        <c:scaling>
          <c:orientation val="minMax"/>
          <c:max val="10.55"/>
          <c:min val="10.49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32739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X Control Chart Key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'3'!$D$1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70c0"/>
            </a:solidFill>
            <a:ln w="28440">
              <a:solidFill>
                <a:srgbClr val="0070c0"/>
              </a:solidFill>
              <a:round/>
            </a:ln>
          </c:spPr>
          <c:marker>
            <c:symbol val="square"/>
            <c:size val="5"/>
            <c:spPr>
              <a:solidFill>
                <a:srgbClr val="0070c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'3'!$D$2:$D$11</c:f>
              <c:numCache>
                <c:formatCode>General</c:formatCode>
                <c:ptCount val="10"/>
                <c:pt idx="0">
                  <c:v>2</c:v>
                </c:pt>
                <c:pt idx="1">
                  <c:v>2.1</c:v>
                </c:pt>
                <c:pt idx="2">
                  <c:v>2</c:v>
                </c:pt>
                <c:pt idx="3">
                  <c:v>1.9</c:v>
                </c:pt>
                <c:pt idx="4">
                  <c:v>1.9</c:v>
                </c:pt>
                <c:pt idx="5">
                  <c:v>2</c:v>
                </c:pt>
                <c:pt idx="6">
                  <c:v>2</c:v>
                </c:pt>
                <c:pt idx="7">
                  <c:v>1.9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'3'!$E$1</c:f>
              <c:strCache>
                <c:ptCount val="1"/>
                <c:pt idx="0">
                  <c:v>Center</c:v>
                </c:pt>
              </c:strCache>
            </c:strRef>
          </c:tx>
          <c:spPr>
            <a:solidFill>
              <a:srgbClr val="00b050"/>
            </a:solidFill>
            <a:ln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'3'!$E$2:$E$11</c:f>
              <c:numCache>
                <c:formatCode>General</c:formatCode>
                <c:ptCount val="10"/>
                <c:pt idx="0">
                  <c:v>1.98</c:v>
                </c:pt>
                <c:pt idx="1">
                  <c:v>1.98</c:v>
                </c:pt>
                <c:pt idx="2">
                  <c:v>1.98</c:v>
                </c:pt>
                <c:pt idx="3">
                  <c:v>1.98</c:v>
                </c:pt>
                <c:pt idx="4">
                  <c:v>1.98</c:v>
                </c:pt>
                <c:pt idx="5">
                  <c:v>1.98</c:v>
                </c:pt>
                <c:pt idx="6">
                  <c:v>1.98</c:v>
                </c:pt>
                <c:pt idx="7">
                  <c:v>1.98</c:v>
                </c:pt>
                <c:pt idx="8">
                  <c:v>1.98</c:v>
                </c:pt>
                <c:pt idx="9">
                  <c:v>1.98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'3'!$F$1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'3'!$F$2:$F$11</c:f>
              <c:numCache>
                <c:formatCode>General</c:formatCode>
                <c:ptCount val="10"/>
                <c:pt idx="0">
                  <c:v>2.15730496453901</c:v>
                </c:pt>
                <c:pt idx="1">
                  <c:v>2.15730496453901</c:v>
                </c:pt>
                <c:pt idx="2">
                  <c:v>2.15730496453901</c:v>
                </c:pt>
                <c:pt idx="3">
                  <c:v>2.15730496453901</c:v>
                </c:pt>
                <c:pt idx="4">
                  <c:v>2.15730496453901</c:v>
                </c:pt>
                <c:pt idx="5">
                  <c:v>2.15730496453901</c:v>
                </c:pt>
                <c:pt idx="6">
                  <c:v>2.15730496453901</c:v>
                </c:pt>
                <c:pt idx="7">
                  <c:v>2.15730496453901</c:v>
                </c:pt>
                <c:pt idx="8">
                  <c:v>2.15730496453901</c:v>
                </c:pt>
                <c:pt idx="9">
                  <c:v>2.15730496453901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'3'!$G$1</c:f>
              <c:strCache>
                <c:ptCount val="1"/>
                <c:pt idx="0">
                  <c:v>LCL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'3'!$G$2:$G$11</c:f>
              <c:numCache>
                <c:formatCode>General</c:formatCode>
                <c:ptCount val="10"/>
                <c:pt idx="0">
                  <c:v>1.80269503546099</c:v>
                </c:pt>
                <c:pt idx="1">
                  <c:v>1.80269503546099</c:v>
                </c:pt>
                <c:pt idx="2">
                  <c:v>1.80269503546099</c:v>
                </c:pt>
                <c:pt idx="3">
                  <c:v>1.80269503546099</c:v>
                </c:pt>
                <c:pt idx="4">
                  <c:v>1.80269503546099</c:v>
                </c:pt>
                <c:pt idx="5">
                  <c:v>1.80269503546099</c:v>
                </c:pt>
                <c:pt idx="6">
                  <c:v>1.80269503546099</c:v>
                </c:pt>
                <c:pt idx="7">
                  <c:v>1.80269503546099</c:v>
                </c:pt>
                <c:pt idx="8">
                  <c:v>1.80269503546099</c:v>
                </c:pt>
                <c:pt idx="9">
                  <c:v>1.80269503546099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38370"/>
        <c:axId val="29884205"/>
      </c:lineChart>
      <c:catAx>
        <c:axId val="71383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884205"/>
        <c:crosses val="autoZero"/>
        <c:auto val="1"/>
        <c:lblAlgn val="ctr"/>
        <c:lblOffset val="100"/>
      </c:catAx>
      <c:valAx>
        <c:axId val="29884205"/>
        <c:scaling>
          <c:orientation val="minMax"/>
          <c:min val="1.7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383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X Control Chart Key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'3'!$D$17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70c0"/>
            </a:solidFill>
            <a:ln w="28440">
              <a:solidFill>
                <a:srgbClr val="0070c0"/>
              </a:solidFill>
              <a:round/>
            </a:ln>
          </c:spPr>
          <c:marker>
            <c:symbol val="square"/>
            <c:size val="5"/>
            <c:spPr>
              <a:solidFill>
                <a:srgbClr val="0070c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'3'!$D$18:$D$27</c:f>
              <c:numCache>
                <c:formatCode>General</c:formatCode>
                <c:ptCount val="10"/>
                <c:pt idx="0">
                  <c:v>2.8</c:v>
                </c:pt>
                <c:pt idx="1">
                  <c:v>2.5</c:v>
                </c:pt>
                <c:pt idx="2">
                  <c:v>2.6</c:v>
                </c:pt>
                <c:pt idx="3">
                  <c:v>2.4</c:v>
                </c:pt>
                <c:pt idx="4">
                  <c:v>2.9</c:v>
                </c:pt>
                <c:pt idx="5">
                  <c:v>2.7</c:v>
                </c:pt>
                <c:pt idx="6">
                  <c:v>2.9</c:v>
                </c:pt>
                <c:pt idx="7">
                  <c:v>2.9</c:v>
                </c:pt>
                <c:pt idx="8">
                  <c:v>2.5</c:v>
                </c:pt>
                <c:pt idx="9">
                  <c:v>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'3'!$E$17</c:f>
              <c:strCache>
                <c:ptCount val="1"/>
                <c:pt idx="0">
                  <c:v>Center</c:v>
                </c:pt>
              </c:strCache>
            </c:strRef>
          </c:tx>
          <c:spPr>
            <a:solidFill>
              <a:srgbClr val="00b050"/>
            </a:solidFill>
            <a:ln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'3'!$E$18:$E$27</c:f>
              <c:numCache>
                <c:formatCode>General</c:formatCode>
                <c:ptCount val="10"/>
                <c:pt idx="0">
                  <c:v>2.68</c:v>
                </c:pt>
                <c:pt idx="1">
                  <c:v>2.68</c:v>
                </c:pt>
                <c:pt idx="2">
                  <c:v>2.68</c:v>
                </c:pt>
                <c:pt idx="3">
                  <c:v>2.68</c:v>
                </c:pt>
                <c:pt idx="4">
                  <c:v>2.68</c:v>
                </c:pt>
                <c:pt idx="5">
                  <c:v>2.68</c:v>
                </c:pt>
                <c:pt idx="6">
                  <c:v>2.68</c:v>
                </c:pt>
                <c:pt idx="7">
                  <c:v>2.68</c:v>
                </c:pt>
                <c:pt idx="8">
                  <c:v>2.68</c:v>
                </c:pt>
                <c:pt idx="9">
                  <c:v>2.68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'3'!$F$17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'3'!$F$18:$F$27</c:f>
              <c:numCache>
                <c:formatCode>General</c:formatCode>
                <c:ptCount val="10"/>
                <c:pt idx="0">
                  <c:v>3.27101654846336</c:v>
                </c:pt>
                <c:pt idx="1">
                  <c:v>3.27101654846336</c:v>
                </c:pt>
                <c:pt idx="2">
                  <c:v>3.27101654846336</c:v>
                </c:pt>
                <c:pt idx="3">
                  <c:v>3.27101654846336</c:v>
                </c:pt>
                <c:pt idx="4">
                  <c:v>3.27101654846336</c:v>
                </c:pt>
                <c:pt idx="5">
                  <c:v>3.27101654846336</c:v>
                </c:pt>
                <c:pt idx="6">
                  <c:v>3.27101654846336</c:v>
                </c:pt>
                <c:pt idx="7">
                  <c:v>3.27101654846336</c:v>
                </c:pt>
                <c:pt idx="8">
                  <c:v>3.27101654846336</c:v>
                </c:pt>
                <c:pt idx="9">
                  <c:v>3.27101654846336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'3'!$G$17</c:f>
              <c:strCache>
                <c:ptCount val="1"/>
                <c:pt idx="0">
                  <c:v>LCL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'3'!$G$18:$G$27</c:f>
              <c:numCache>
                <c:formatCode>General</c:formatCode>
                <c:ptCount val="10"/>
                <c:pt idx="0">
                  <c:v>2.08898345153664</c:v>
                </c:pt>
                <c:pt idx="1">
                  <c:v>2.08898345153664</c:v>
                </c:pt>
                <c:pt idx="2">
                  <c:v>2.08898345153664</c:v>
                </c:pt>
                <c:pt idx="3">
                  <c:v>2.08898345153664</c:v>
                </c:pt>
                <c:pt idx="4">
                  <c:v>2.08898345153664</c:v>
                </c:pt>
                <c:pt idx="5">
                  <c:v>2.08898345153664</c:v>
                </c:pt>
                <c:pt idx="6">
                  <c:v>2.08898345153664</c:v>
                </c:pt>
                <c:pt idx="7">
                  <c:v>2.08898345153664</c:v>
                </c:pt>
                <c:pt idx="8">
                  <c:v>2.08898345153664</c:v>
                </c:pt>
                <c:pt idx="9">
                  <c:v>2.08898345153664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467441"/>
        <c:axId val="56258105"/>
      </c:lineChart>
      <c:catAx>
        <c:axId val="804674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258105"/>
        <c:crosses val="autoZero"/>
        <c:auto val="1"/>
        <c:lblAlgn val="ctr"/>
        <c:lblOffset val="100"/>
      </c:catAx>
      <c:valAx>
        <c:axId val="56258105"/>
        <c:scaling>
          <c:orientation val="minMax"/>
          <c:max val="3.35"/>
          <c:min val="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46744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524160</xdr:colOff>
      <xdr:row>30</xdr:row>
      <xdr:rowOff>133200</xdr:rowOff>
    </xdr:from>
    <xdr:to>
      <xdr:col>8</xdr:col>
      <xdr:colOff>600120</xdr:colOff>
      <xdr:row>45</xdr:row>
      <xdr:rowOff>18720</xdr:rowOff>
    </xdr:to>
    <xdr:graphicFrame>
      <xdr:nvGraphicFramePr>
        <xdr:cNvPr id="0" name="Chart 2"/>
        <xdr:cNvGraphicFramePr/>
      </xdr:nvGraphicFramePr>
      <xdr:xfrm>
        <a:off x="3775320" y="6105240"/>
        <a:ext cx="5800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4680</xdr:colOff>
      <xdr:row>29</xdr:row>
      <xdr:rowOff>138240</xdr:rowOff>
    </xdr:from>
    <xdr:to>
      <xdr:col>16</xdr:col>
      <xdr:colOff>309240</xdr:colOff>
      <xdr:row>44</xdr:row>
      <xdr:rowOff>23760</xdr:rowOff>
    </xdr:to>
    <xdr:graphicFrame>
      <xdr:nvGraphicFramePr>
        <xdr:cNvPr id="1" name="Chart 4"/>
        <xdr:cNvGraphicFramePr/>
      </xdr:nvGraphicFramePr>
      <xdr:xfrm>
        <a:off x="9739080" y="591984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157320</xdr:colOff>
      <xdr:row>4</xdr:row>
      <xdr:rowOff>71280</xdr:rowOff>
    </xdr:from>
    <xdr:to>
      <xdr:col>16</xdr:col>
      <xdr:colOff>461880</xdr:colOff>
      <xdr:row>18</xdr:row>
      <xdr:rowOff>13680</xdr:rowOff>
    </xdr:to>
    <xdr:graphicFrame>
      <xdr:nvGraphicFramePr>
        <xdr:cNvPr id="2" name="Chart 1"/>
        <xdr:cNvGraphicFramePr/>
      </xdr:nvGraphicFramePr>
      <xdr:xfrm>
        <a:off x="6986520" y="861840"/>
        <a:ext cx="56163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575280</xdr:colOff>
      <xdr:row>25</xdr:row>
      <xdr:rowOff>24120</xdr:rowOff>
    </xdr:from>
    <xdr:to>
      <xdr:col>10</xdr:col>
      <xdr:colOff>270000</xdr:colOff>
      <xdr:row>39</xdr:row>
      <xdr:rowOff>99720</xdr:rowOff>
    </xdr:to>
    <xdr:graphicFrame>
      <xdr:nvGraphicFramePr>
        <xdr:cNvPr id="3" name="Chart 1"/>
        <xdr:cNvGraphicFramePr/>
      </xdr:nvGraphicFramePr>
      <xdr:xfrm>
        <a:off x="2092680" y="4986360"/>
        <a:ext cx="5765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31</xdr:row>
      <xdr:rowOff>19080</xdr:rowOff>
    </xdr:from>
    <xdr:to>
      <xdr:col>8</xdr:col>
      <xdr:colOff>437760</xdr:colOff>
      <xdr:row>45</xdr:row>
      <xdr:rowOff>95040</xdr:rowOff>
    </xdr:to>
    <xdr:graphicFrame>
      <xdr:nvGraphicFramePr>
        <xdr:cNvPr id="4" name="Chart 1"/>
        <xdr:cNvGraphicFramePr/>
      </xdr:nvGraphicFramePr>
      <xdr:xfrm>
        <a:off x="0" y="5924520"/>
        <a:ext cx="6495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52200</xdr:colOff>
      <xdr:row>30</xdr:row>
      <xdr:rowOff>181080</xdr:rowOff>
    </xdr:from>
    <xdr:to>
      <xdr:col>18</xdr:col>
      <xdr:colOff>509400</xdr:colOff>
      <xdr:row>45</xdr:row>
      <xdr:rowOff>66600</xdr:rowOff>
    </xdr:to>
    <xdr:graphicFrame>
      <xdr:nvGraphicFramePr>
        <xdr:cNvPr id="5" name="Chart 2"/>
        <xdr:cNvGraphicFramePr/>
      </xdr:nvGraphicFramePr>
      <xdr:xfrm>
        <a:off x="7341840" y="5896080"/>
        <a:ext cx="77598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376200</xdr:colOff>
      <xdr:row>9</xdr:row>
      <xdr:rowOff>152280</xdr:rowOff>
    </xdr:from>
    <xdr:to>
      <xdr:col>22</xdr:col>
      <xdr:colOff>70920</xdr:colOff>
      <xdr:row>24</xdr:row>
      <xdr:rowOff>37800</xdr:rowOff>
    </xdr:to>
    <xdr:graphicFrame>
      <xdr:nvGraphicFramePr>
        <xdr:cNvPr id="6" name="Chart 3"/>
        <xdr:cNvGraphicFramePr/>
      </xdr:nvGraphicFramePr>
      <xdr:xfrm>
        <a:off x="11932920" y="1866600"/>
        <a:ext cx="5765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519120</xdr:colOff>
      <xdr:row>1</xdr:row>
      <xdr:rowOff>190440</xdr:rowOff>
    </xdr:from>
    <xdr:to>
      <xdr:col>19</xdr:col>
      <xdr:colOff>213840</xdr:colOff>
      <xdr:row>15</xdr:row>
      <xdr:rowOff>171000</xdr:rowOff>
    </xdr:to>
    <xdr:graphicFrame>
      <xdr:nvGraphicFramePr>
        <xdr:cNvPr id="7" name="Chart 1"/>
        <xdr:cNvGraphicFramePr/>
      </xdr:nvGraphicFramePr>
      <xdr:xfrm>
        <a:off x="8866080" y="390240"/>
        <a:ext cx="5765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519120</xdr:colOff>
      <xdr:row>16</xdr:row>
      <xdr:rowOff>123840</xdr:rowOff>
    </xdr:from>
    <xdr:to>
      <xdr:col>19</xdr:col>
      <xdr:colOff>213840</xdr:colOff>
      <xdr:row>30</xdr:row>
      <xdr:rowOff>95040</xdr:rowOff>
    </xdr:to>
    <xdr:graphicFrame>
      <xdr:nvGraphicFramePr>
        <xdr:cNvPr id="8" name="Chart 2"/>
        <xdr:cNvGraphicFramePr/>
      </xdr:nvGraphicFramePr>
      <xdr:xfrm>
        <a:off x="8866080" y="3286080"/>
        <a:ext cx="5765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257040</xdr:colOff>
      <xdr:row>2</xdr:row>
      <xdr:rowOff>71280</xdr:rowOff>
    </xdr:from>
    <xdr:to>
      <xdr:col>15</xdr:col>
      <xdr:colOff>561600</xdr:colOff>
      <xdr:row>16</xdr:row>
      <xdr:rowOff>13680</xdr:rowOff>
    </xdr:to>
    <xdr:graphicFrame>
      <xdr:nvGraphicFramePr>
        <xdr:cNvPr id="9" name="Chart 1"/>
        <xdr:cNvGraphicFramePr/>
      </xdr:nvGraphicFramePr>
      <xdr:xfrm>
        <a:off x="6327360" y="46152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9" activeCellId="0" sqref="E9"/>
    </sheetView>
  </sheetViews>
  <sheetFormatPr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15.14"/>
    <col collapsed="false" customWidth="true" hidden="false" outlineLevel="0" max="4" min="3" style="0" width="8.53"/>
    <col collapsed="false" customWidth="true" hidden="false" outlineLevel="0" max="5" min="5" style="0" width="21.71"/>
    <col collapsed="false" customWidth="true" hidden="false" outlineLevel="0" max="1025" min="6" style="0" width="8.53"/>
  </cols>
  <sheetData>
    <row r="1" customFormat="false" ht="15" hidden="false" customHeight="false" outlineLevel="0" collapsed="false">
      <c r="B1" s="0" t="s">
        <v>0</v>
      </c>
      <c r="C1" s="0" t="n">
        <v>4</v>
      </c>
    </row>
    <row r="2" customFormat="false" ht="15.75" hidden="false" customHeight="false" outlineLevel="0" collapsed="false"/>
    <row r="3" customFormat="false" ht="15.75" hidden="false" customHeight="false" outlineLevel="0" collapsed="false">
      <c r="A3" s="1" t="s">
        <v>1</v>
      </c>
      <c r="B3" s="2" t="s">
        <v>2</v>
      </c>
      <c r="C3" s="2" t="s">
        <v>3</v>
      </c>
      <c r="D3" s="3" t="s">
        <v>4</v>
      </c>
      <c r="E3" s="4" t="s">
        <v>5</v>
      </c>
      <c r="F3" s="0" t="s">
        <v>6</v>
      </c>
      <c r="G3" s="4" t="s">
        <v>7</v>
      </c>
      <c r="H3" s="4" t="s">
        <v>5</v>
      </c>
      <c r="I3" s="4" t="s">
        <v>6</v>
      </c>
    </row>
    <row r="4" customFormat="false" ht="15.75" hidden="false" customHeight="false" outlineLevel="0" collapsed="false">
      <c r="A4" s="5" t="n">
        <v>1</v>
      </c>
      <c r="B4" s="6" t="n">
        <v>50.3</v>
      </c>
      <c r="C4" s="6" t="n">
        <v>0.73</v>
      </c>
      <c r="D4" s="0" t="n">
        <f aca="false">$B$31</f>
        <v>50.22</v>
      </c>
      <c r="E4" s="0" t="n">
        <f aca="false">$B$36</f>
        <v>50.7145536</v>
      </c>
      <c r="F4" s="0" t="n">
        <f aca="false">$B$37</f>
        <v>49.7254464</v>
      </c>
      <c r="G4" s="0" t="n">
        <f aca="false">$B$32</f>
        <v>0.6784</v>
      </c>
      <c r="H4" s="0" t="n">
        <f aca="false">$B$41</f>
        <v>1.5481088</v>
      </c>
      <c r="I4" s="0" t="n">
        <f aca="false">$B$40</f>
        <v>0</v>
      </c>
    </row>
    <row r="5" customFormat="false" ht="15.75" hidden="false" customHeight="false" outlineLevel="0" collapsed="false">
      <c r="A5" s="5" t="n">
        <v>2</v>
      </c>
      <c r="B5" s="6" t="n">
        <v>49.6</v>
      </c>
      <c r="C5" s="6" t="n">
        <v>0.75</v>
      </c>
      <c r="D5" s="0" t="n">
        <f aca="false">$B$31</f>
        <v>50.22</v>
      </c>
      <c r="E5" s="0" t="n">
        <f aca="false">$B$36</f>
        <v>50.7145536</v>
      </c>
      <c r="F5" s="0" t="n">
        <f aca="false">$B$37</f>
        <v>49.7254464</v>
      </c>
      <c r="G5" s="0" t="n">
        <f aca="false">$B$32</f>
        <v>0.6784</v>
      </c>
      <c r="H5" s="0" t="n">
        <f aca="false">$B$41</f>
        <v>1.5481088</v>
      </c>
      <c r="I5" s="0" t="n">
        <f aca="false">$B$40</f>
        <v>0</v>
      </c>
    </row>
    <row r="6" customFormat="false" ht="15.75" hidden="false" customHeight="false" outlineLevel="0" collapsed="false">
      <c r="A6" s="5" t="n">
        <v>3</v>
      </c>
      <c r="B6" s="6" t="n">
        <v>50.8</v>
      </c>
      <c r="C6" s="6" t="n">
        <v>0.79</v>
      </c>
      <c r="D6" s="0" t="n">
        <f aca="false">$B$31</f>
        <v>50.22</v>
      </c>
      <c r="E6" s="0" t="n">
        <f aca="false">$B$36</f>
        <v>50.7145536</v>
      </c>
      <c r="F6" s="0" t="n">
        <f aca="false">$B$37</f>
        <v>49.7254464</v>
      </c>
      <c r="G6" s="0" t="n">
        <f aca="false">$B$32</f>
        <v>0.6784</v>
      </c>
      <c r="H6" s="0" t="n">
        <f aca="false">$B$41</f>
        <v>1.5481088</v>
      </c>
      <c r="I6" s="0" t="n">
        <f aca="false">$B$40</f>
        <v>0</v>
      </c>
    </row>
    <row r="7" customFormat="false" ht="15.75" hidden="false" customHeight="false" outlineLevel="0" collapsed="false">
      <c r="A7" s="5" t="n">
        <v>4</v>
      </c>
      <c r="B7" s="6" t="n">
        <v>50.9</v>
      </c>
      <c r="C7" s="6" t="n">
        <v>0.74</v>
      </c>
      <c r="D7" s="0" t="n">
        <f aca="false">$B$31</f>
        <v>50.22</v>
      </c>
      <c r="E7" s="0" t="n">
        <f aca="false">$B$36</f>
        <v>50.7145536</v>
      </c>
      <c r="F7" s="0" t="n">
        <f aca="false">$B$37</f>
        <v>49.7254464</v>
      </c>
      <c r="G7" s="0" t="n">
        <f aca="false">$B$32</f>
        <v>0.6784</v>
      </c>
      <c r="H7" s="0" t="n">
        <f aca="false">$B$41</f>
        <v>1.5481088</v>
      </c>
      <c r="I7" s="0" t="n">
        <f aca="false">$B$40</f>
        <v>0</v>
      </c>
    </row>
    <row r="8" customFormat="false" ht="15.75" hidden="false" customHeight="false" outlineLevel="0" collapsed="false">
      <c r="A8" s="5" t="n">
        <v>5</v>
      </c>
      <c r="B8" s="6" t="n">
        <v>49.8</v>
      </c>
      <c r="C8" s="6" t="n">
        <v>0.72</v>
      </c>
      <c r="D8" s="0" t="n">
        <f aca="false">$B$31</f>
        <v>50.22</v>
      </c>
      <c r="E8" s="0" t="n">
        <f aca="false">$B$36</f>
        <v>50.7145536</v>
      </c>
      <c r="F8" s="0" t="n">
        <f aca="false">$B$37</f>
        <v>49.7254464</v>
      </c>
      <c r="G8" s="0" t="n">
        <f aca="false">$B$32</f>
        <v>0.6784</v>
      </c>
      <c r="H8" s="0" t="n">
        <f aca="false">$B$41</f>
        <v>1.5481088</v>
      </c>
      <c r="I8" s="0" t="n">
        <f aca="false">$B$40</f>
        <v>0</v>
      </c>
    </row>
    <row r="9" customFormat="false" ht="15.75" hidden="false" customHeight="false" outlineLevel="0" collapsed="false">
      <c r="A9" s="5" t="n">
        <v>6</v>
      </c>
      <c r="B9" s="6" t="n">
        <v>50.5</v>
      </c>
      <c r="C9" s="6" t="n">
        <v>0.73</v>
      </c>
      <c r="D9" s="0" t="n">
        <f aca="false">$B$31</f>
        <v>50.22</v>
      </c>
      <c r="E9" s="0" t="n">
        <f aca="false">$B$36</f>
        <v>50.7145536</v>
      </c>
      <c r="F9" s="0" t="n">
        <f aca="false">$B$37</f>
        <v>49.7254464</v>
      </c>
      <c r="G9" s="0" t="n">
        <f aca="false">$B$32</f>
        <v>0.6784</v>
      </c>
      <c r="H9" s="0" t="n">
        <f aca="false">$B$41</f>
        <v>1.5481088</v>
      </c>
      <c r="I9" s="0" t="n">
        <f aca="false">$B$40</f>
        <v>0</v>
      </c>
    </row>
    <row r="10" customFormat="false" ht="15.75" hidden="false" customHeight="false" outlineLevel="0" collapsed="false">
      <c r="A10" s="5" t="n">
        <v>7</v>
      </c>
      <c r="B10" s="6" t="n">
        <v>50.2</v>
      </c>
      <c r="C10" s="6" t="n">
        <v>0.71</v>
      </c>
      <c r="D10" s="0" t="n">
        <f aca="false">$B$31</f>
        <v>50.22</v>
      </c>
      <c r="E10" s="0" t="n">
        <f aca="false">$B$36</f>
        <v>50.7145536</v>
      </c>
      <c r="F10" s="0" t="n">
        <f aca="false">$B$37</f>
        <v>49.7254464</v>
      </c>
      <c r="G10" s="0" t="n">
        <f aca="false">$B$32</f>
        <v>0.6784</v>
      </c>
      <c r="H10" s="0" t="n">
        <f aca="false">$B$41</f>
        <v>1.5481088</v>
      </c>
      <c r="I10" s="0" t="n">
        <f aca="false">$B$40</f>
        <v>0</v>
      </c>
    </row>
    <row r="11" customFormat="false" ht="15.75" hidden="false" customHeight="false" outlineLevel="0" collapsed="false">
      <c r="A11" s="5" t="n">
        <v>8</v>
      </c>
      <c r="B11" s="6" t="n">
        <v>49.9</v>
      </c>
      <c r="C11" s="6" t="n">
        <v>0.7</v>
      </c>
      <c r="D11" s="0" t="n">
        <f aca="false">$B$31</f>
        <v>50.22</v>
      </c>
      <c r="E11" s="0" t="n">
        <f aca="false">$B$36</f>
        <v>50.7145536</v>
      </c>
      <c r="F11" s="0" t="n">
        <f aca="false">$B$37</f>
        <v>49.7254464</v>
      </c>
      <c r="G11" s="0" t="n">
        <f aca="false">$B$32</f>
        <v>0.6784</v>
      </c>
      <c r="H11" s="0" t="n">
        <f aca="false">$B$41</f>
        <v>1.5481088</v>
      </c>
      <c r="I11" s="0" t="n">
        <f aca="false">$B$40</f>
        <v>0</v>
      </c>
    </row>
    <row r="12" customFormat="false" ht="15.75" hidden="false" customHeight="false" outlineLevel="0" collapsed="false">
      <c r="A12" s="5" t="n">
        <v>9</v>
      </c>
      <c r="B12" s="6" t="n">
        <v>50</v>
      </c>
      <c r="C12" s="6" t="n">
        <v>0.65</v>
      </c>
      <c r="D12" s="0" t="n">
        <f aca="false">$B$31</f>
        <v>50.22</v>
      </c>
      <c r="E12" s="0" t="n">
        <f aca="false">$B$36</f>
        <v>50.7145536</v>
      </c>
      <c r="F12" s="0" t="n">
        <f aca="false">$B$37</f>
        <v>49.7254464</v>
      </c>
      <c r="G12" s="0" t="n">
        <f aca="false">$B$32</f>
        <v>0.6784</v>
      </c>
      <c r="H12" s="0" t="n">
        <f aca="false">$B$41</f>
        <v>1.5481088</v>
      </c>
      <c r="I12" s="0" t="n">
        <f aca="false">$B$40</f>
        <v>0</v>
      </c>
    </row>
    <row r="13" customFormat="false" ht="15.75" hidden="false" customHeight="false" outlineLevel="0" collapsed="false">
      <c r="A13" s="5" t="n">
        <v>10</v>
      </c>
      <c r="B13" s="6" t="n">
        <v>50.1</v>
      </c>
      <c r="C13" s="6" t="n">
        <v>0.67</v>
      </c>
      <c r="D13" s="0" t="n">
        <f aca="false">$B$31</f>
        <v>50.22</v>
      </c>
      <c r="E13" s="0" t="n">
        <f aca="false">$B$36</f>
        <v>50.7145536</v>
      </c>
      <c r="F13" s="0" t="n">
        <f aca="false">$B$37</f>
        <v>49.7254464</v>
      </c>
      <c r="G13" s="0" t="n">
        <f aca="false">$B$32</f>
        <v>0.6784</v>
      </c>
      <c r="H13" s="0" t="n">
        <f aca="false">$B$41</f>
        <v>1.5481088</v>
      </c>
      <c r="I13" s="0" t="n">
        <f aca="false">$B$40</f>
        <v>0</v>
      </c>
    </row>
    <row r="14" customFormat="false" ht="15.75" hidden="false" customHeight="false" outlineLevel="0" collapsed="false">
      <c r="A14" s="5" t="n">
        <v>11</v>
      </c>
      <c r="B14" s="6" t="n">
        <v>50.2</v>
      </c>
      <c r="C14" s="6" t="n">
        <v>0.65</v>
      </c>
      <c r="D14" s="0" t="n">
        <f aca="false">$B$31</f>
        <v>50.22</v>
      </c>
      <c r="E14" s="0" t="n">
        <f aca="false">$B$36</f>
        <v>50.7145536</v>
      </c>
      <c r="F14" s="0" t="n">
        <f aca="false">$B$37</f>
        <v>49.7254464</v>
      </c>
      <c r="G14" s="0" t="n">
        <f aca="false">$B$32</f>
        <v>0.6784</v>
      </c>
      <c r="H14" s="0" t="n">
        <f aca="false">$B$41</f>
        <v>1.5481088</v>
      </c>
      <c r="I14" s="0" t="n">
        <f aca="false">$B$40</f>
        <v>0</v>
      </c>
    </row>
    <row r="15" customFormat="false" ht="15.75" hidden="false" customHeight="false" outlineLevel="0" collapsed="false">
      <c r="A15" s="5" t="n">
        <v>12</v>
      </c>
      <c r="B15" s="6" t="n">
        <v>50.5</v>
      </c>
      <c r="C15" s="6" t="n">
        <v>0.67</v>
      </c>
      <c r="D15" s="0" t="n">
        <f aca="false">$B$31</f>
        <v>50.22</v>
      </c>
      <c r="E15" s="0" t="n">
        <f aca="false">$B$36</f>
        <v>50.7145536</v>
      </c>
      <c r="F15" s="0" t="n">
        <f aca="false">$B$37</f>
        <v>49.7254464</v>
      </c>
      <c r="G15" s="0" t="n">
        <f aca="false">$B$32</f>
        <v>0.6784</v>
      </c>
      <c r="H15" s="0" t="n">
        <f aca="false">$B$41</f>
        <v>1.5481088</v>
      </c>
      <c r="I15" s="0" t="n">
        <f aca="false">$B$40</f>
        <v>0</v>
      </c>
    </row>
    <row r="16" customFormat="false" ht="15.75" hidden="false" customHeight="false" outlineLevel="0" collapsed="false">
      <c r="A16" s="5" t="n">
        <v>13</v>
      </c>
      <c r="B16" s="6" t="n">
        <v>50.4</v>
      </c>
      <c r="C16" s="6" t="n">
        <v>0.68</v>
      </c>
      <c r="D16" s="0" t="n">
        <f aca="false">$B$31</f>
        <v>50.22</v>
      </c>
      <c r="E16" s="0" t="n">
        <f aca="false">$B$36</f>
        <v>50.7145536</v>
      </c>
      <c r="F16" s="0" t="n">
        <f aca="false">$B$37</f>
        <v>49.7254464</v>
      </c>
      <c r="G16" s="0" t="n">
        <f aca="false">$B$32</f>
        <v>0.6784</v>
      </c>
      <c r="H16" s="0" t="n">
        <f aca="false">$B$41</f>
        <v>1.5481088</v>
      </c>
      <c r="I16" s="0" t="n">
        <f aca="false">$B$40</f>
        <v>0</v>
      </c>
    </row>
    <row r="17" customFormat="false" ht="15.75" hidden="false" customHeight="false" outlineLevel="0" collapsed="false">
      <c r="A17" s="5" t="n">
        <v>14</v>
      </c>
      <c r="B17" s="6" t="n">
        <v>50.8</v>
      </c>
      <c r="C17" s="6" t="n">
        <v>0.7</v>
      </c>
      <c r="D17" s="0" t="n">
        <f aca="false">$B$31</f>
        <v>50.22</v>
      </c>
      <c r="E17" s="0" t="n">
        <f aca="false">$B$36</f>
        <v>50.7145536</v>
      </c>
      <c r="F17" s="0" t="n">
        <f aca="false">$B$37</f>
        <v>49.7254464</v>
      </c>
      <c r="G17" s="0" t="n">
        <f aca="false">$B$32</f>
        <v>0.6784</v>
      </c>
      <c r="H17" s="0" t="n">
        <f aca="false">$B$41</f>
        <v>1.5481088</v>
      </c>
      <c r="I17" s="0" t="n">
        <f aca="false">$B$40</f>
        <v>0</v>
      </c>
    </row>
    <row r="18" customFormat="false" ht="15.75" hidden="false" customHeight="false" outlineLevel="0" collapsed="false">
      <c r="A18" s="5" t="n">
        <v>15</v>
      </c>
      <c r="B18" s="6" t="n">
        <v>50</v>
      </c>
      <c r="C18" s="6" t="n">
        <v>0.65</v>
      </c>
      <c r="D18" s="0" t="n">
        <f aca="false">$B$31</f>
        <v>50.22</v>
      </c>
      <c r="E18" s="0" t="n">
        <f aca="false">$B$36</f>
        <v>50.7145536</v>
      </c>
      <c r="F18" s="0" t="n">
        <f aca="false">$B$37</f>
        <v>49.7254464</v>
      </c>
      <c r="G18" s="0" t="n">
        <f aca="false">$B$32</f>
        <v>0.6784</v>
      </c>
      <c r="H18" s="0" t="n">
        <f aca="false">$B$41</f>
        <v>1.5481088</v>
      </c>
      <c r="I18" s="0" t="n">
        <f aca="false">$B$40</f>
        <v>0</v>
      </c>
    </row>
    <row r="19" customFormat="false" ht="15.75" hidden="false" customHeight="false" outlineLevel="0" collapsed="false">
      <c r="A19" s="5" t="n">
        <v>16</v>
      </c>
      <c r="B19" s="6" t="n">
        <v>49.9</v>
      </c>
      <c r="C19" s="6" t="n">
        <v>0.66</v>
      </c>
      <c r="D19" s="0" t="n">
        <f aca="false">$B$31</f>
        <v>50.22</v>
      </c>
      <c r="E19" s="0" t="n">
        <f aca="false">$B$36</f>
        <v>50.7145536</v>
      </c>
      <c r="F19" s="0" t="n">
        <f aca="false">$B$37</f>
        <v>49.7254464</v>
      </c>
      <c r="G19" s="0" t="n">
        <f aca="false">$B$32</f>
        <v>0.6784</v>
      </c>
      <c r="H19" s="0" t="n">
        <f aca="false">$B$41</f>
        <v>1.5481088</v>
      </c>
      <c r="I19" s="0" t="n">
        <f aca="false">$B$40</f>
        <v>0</v>
      </c>
    </row>
    <row r="20" customFormat="false" ht="15.75" hidden="false" customHeight="false" outlineLevel="0" collapsed="false">
      <c r="A20" s="5" t="n">
        <v>17</v>
      </c>
      <c r="B20" s="6" t="n">
        <v>50.4</v>
      </c>
      <c r="C20" s="6" t="n">
        <v>0.67</v>
      </c>
      <c r="D20" s="0" t="n">
        <f aca="false">$B$31</f>
        <v>50.22</v>
      </c>
      <c r="E20" s="0" t="n">
        <f aca="false">$B$36</f>
        <v>50.7145536</v>
      </c>
      <c r="F20" s="0" t="n">
        <f aca="false">$B$37</f>
        <v>49.7254464</v>
      </c>
      <c r="G20" s="0" t="n">
        <f aca="false">$B$32</f>
        <v>0.6784</v>
      </c>
      <c r="H20" s="0" t="n">
        <f aca="false">$B$41</f>
        <v>1.5481088</v>
      </c>
      <c r="I20" s="0" t="n">
        <f aca="false">$B$40</f>
        <v>0</v>
      </c>
    </row>
    <row r="21" customFormat="false" ht="15.75" hidden="false" customHeight="false" outlineLevel="0" collapsed="false">
      <c r="A21" s="5" t="n">
        <v>18</v>
      </c>
      <c r="B21" s="6" t="n">
        <v>50.5</v>
      </c>
      <c r="C21" s="6" t="n">
        <v>0.68</v>
      </c>
      <c r="D21" s="0" t="n">
        <f aca="false">$B$31</f>
        <v>50.22</v>
      </c>
      <c r="E21" s="0" t="n">
        <f aca="false">$B$36</f>
        <v>50.7145536</v>
      </c>
      <c r="F21" s="0" t="n">
        <f aca="false">$B$37</f>
        <v>49.7254464</v>
      </c>
      <c r="G21" s="0" t="n">
        <f aca="false">$B$32</f>
        <v>0.6784</v>
      </c>
      <c r="H21" s="0" t="n">
        <f aca="false">$B$41</f>
        <v>1.5481088</v>
      </c>
      <c r="I21" s="0" t="n">
        <f aca="false">$B$40</f>
        <v>0</v>
      </c>
    </row>
    <row r="22" customFormat="false" ht="15.75" hidden="false" customHeight="false" outlineLevel="0" collapsed="false">
      <c r="A22" s="5" t="n">
        <v>19</v>
      </c>
      <c r="B22" s="6" t="n">
        <v>50.7</v>
      </c>
      <c r="C22" s="6" t="n">
        <v>0.7</v>
      </c>
      <c r="D22" s="0" t="n">
        <f aca="false">$B$31</f>
        <v>50.22</v>
      </c>
      <c r="E22" s="0" t="n">
        <f aca="false">$B$36</f>
        <v>50.7145536</v>
      </c>
      <c r="F22" s="0" t="n">
        <f aca="false">$B$37</f>
        <v>49.7254464</v>
      </c>
      <c r="G22" s="0" t="n">
        <f aca="false">$B$32</f>
        <v>0.6784</v>
      </c>
      <c r="H22" s="0" t="n">
        <f aca="false">$B$41</f>
        <v>1.5481088</v>
      </c>
      <c r="I22" s="0" t="n">
        <f aca="false">$B$40</f>
        <v>0</v>
      </c>
    </row>
    <row r="23" customFormat="false" ht="15.75" hidden="false" customHeight="false" outlineLevel="0" collapsed="false">
      <c r="A23" s="5" t="n">
        <v>20</v>
      </c>
      <c r="B23" s="6" t="n">
        <v>50.2</v>
      </c>
      <c r="C23" s="6" t="n">
        <v>0.65</v>
      </c>
      <c r="D23" s="0" t="n">
        <f aca="false">$B$31</f>
        <v>50.22</v>
      </c>
      <c r="E23" s="0" t="n">
        <f aca="false">$B$36</f>
        <v>50.7145536</v>
      </c>
      <c r="F23" s="0" t="n">
        <f aca="false">$B$37</f>
        <v>49.7254464</v>
      </c>
      <c r="G23" s="0" t="n">
        <f aca="false">$B$32</f>
        <v>0.6784</v>
      </c>
      <c r="H23" s="0" t="n">
        <f aca="false">$B$41</f>
        <v>1.5481088</v>
      </c>
      <c r="I23" s="0" t="n">
        <f aca="false">$B$40</f>
        <v>0</v>
      </c>
    </row>
    <row r="24" customFormat="false" ht="15.75" hidden="false" customHeight="false" outlineLevel="0" collapsed="false">
      <c r="A24" s="5" t="n">
        <v>21</v>
      </c>
      <c r="B24" s="6" t="n">
        <v>49.9</v>
      </c>
      <c r="C24" s="6" t="n">
        <v>0.6</v>
      </c>
      <c r="D24" s="0" t="n">
        <f aca="false">$B$31</f>
        <v>50.22</v>
      </c>
      <c r="E24" s="0" t="n">
        <f aca="false">$B$36</f>
        <v>50.7145536</v>
      </c>
      <c r="F24" s="0" t="n">
        <f aca="false">$B$37</f>
        <v>49.7254464</v>
      </c>
      <c r="G24" s="0" t="n">
        <f aca="false">$B$32</f>
        <v>0.6784</v>
      </c>
      <c r="H24" s="0" t="n">
        <f aca="false">$B$41</f>
        <v>1.5481088</v>
      </c>
      <c r="I24" s="0" t="n">
        <f aca="false">$B$40</f>
        <v>0</v>
      </c>
    </row>
    <row r="25" customFormat="false" ht="15.75" hidden="false" customHeight="false" outlineLevel="0" collapsed="false">
      <c r="A25" s="5" t="n">
        <v>22</v>
      </c>
      <c r="B25" s="6" t="n">
        <v>50.1</v>
      </c>
      <c r="C25" s="6" t="n">
        <v>0.64</v>
      </c>
      <c r="D25" s="0" t="n">
        <f aca="false">$B$31</f>
        <v>50.22</v>
      </c>
      <c r="E25" s="0" t="n">
        <f aca="false">$B$36</f>
        <v>50.7145536</v>
      </c>
      <c r="F25" s="0" t="n">
        <f aca="false">$B$37</f>
        <v>49.7254464</v>
      </c>
      <c r="G25" s="0" t="n">
        <f aca="false">$B$32</f>
        <v>0.6784</v>
      </c>
      <c r="H25" s="0" t="n">
        <f aca="false">$B$41</f>
        <v>1.5481088</v>
      </c>
      <c r="I25" s="0" t="n">
        <f aca="false">$B$40</f>
        <v>0</v>
      </c>
    </row>
    <row r="26" customFormat="false" ht="15.75" hidden="false" customHeight="false" outlineLevel="0" collapsed="false">
      <c r="A26" s="5" t="n">
        <v>23</v>
      </c>
      <c r="B26" s="6" t="n">
        <v>49.5</v>
      </c>
      <c r="C26" s="6" t="n">
        <v>0.6</v>
      </c>
      <c r="D26" s="0" t="n">
        <f aca="false">$B$31</f>
        <v>50.22</v>
      </c>
      <c r="E26" s="0" t="n">
        <f aca="false">$B$36</f>
        <v>50.7145536</v>
      </c>
      <c r="F26" s="0" t="n">
        <f aca="false">$B$37</f>
        <v>49.7254464</v>
      </c>
      <c r="G26" s="0" t="n">
        <f aca="false">$B$32</f>
        <v>0.6784</v>
      </c>
      <c r="H26" s="0" t="n">
        <f aca="false">$B$41</f>
        <v>1.5481088</v>
      </c>
      <c r="I26" s="0" t="n">
        <f aca="false">$B$40</f>
        <v>0</v>
      </c>
    </row>
    <row r="27" customFormat="false" ht="15.75" hidden="false" customHeight="false" outlineLevel="0" collapsed="false">
      <c r="A27" s="5" t="n">
        <v>24</v>
      </c>
      <c r="B27" s="6" t="n">
        <v>50</v>
      </c>
      <c r="C27" s="6" t="n">
        <v>0.62</v>
      </c>
      <c r="D27" s="0" t="n">
        <f aca="false">$B$31</f>
        <v>50.22</v>
      </c>
      <c r="E27" s="0" t="n">
        <f aca="false">$B$36</f>
        <v>50.7145536</v>
      </c>
      <c r="F27" s="0" t="n">
        <f aca="false">$B$37</f>
        <v>49.7254464</v>
      </c>
      <c r="G27" s="0" t="n">
        <f aca="false">$B$32</f>
        <v>0.6784</v>
      </c>
      <c r="H27" s="0" t="n">
        <f aca="false">$B$41</f>
        <v>1.5481088</v>
      </c>
      <c r="I27" s="0" t="n">
        <f aca="false">$B$40</f>
        <v>0</v>
      </c>
    </row>
    <row r="28" customFormat="false" ht="15.75" hidden="false" customHeight="false" outlineLevel="0" collapsed="false">
      <c r="A28" s="5" t="n">
        <v>25</v>
      </c>
      <c r="B28" s="6" t="n">
        <v>50.3</v>
      </c>
      <c r="C28" s="6" t="n">
        <v>0.6</v>
      </c>
      <c r="D28" s="0" t="n">
        <f aca="false">$B$31</f>
        <v>50.22</v>
      </c>
      <c r="E28" s="0" t="n">
        <f aca="false">$B$36</f>
        <v>50.7145536</v>
      </c>
      <c r="F28" s="0" t="n">
        <f aca="false">$B$37</f>
        <v>49.7254464</v>
      </c>
      <c r="G28" s="0" t="n">
        <f aca="false">$B$32</f>
        <v>0.6784</v>
      </c>
      <c r="H28" s="0" t="n">
        <f aca="false">$B$41</f>
        <v>1.5481088</v>
      </c>
      <c r="I28" s="0" t="n">
        <f aca="false">$B$40</f>
        <v>0</v>
      </c>
    </row>
    <row r="31" customFormat="false" ht="15" hidden="false" customHeight="false" outlineLevel="0" collapsed="false">
      <c r="A31" s="4" t="s">
        <v>8</v>
      </c>
      <c r="B31" s="0" t="n">
        <f aca="false">AVERAGE(B4:B28)</f>
        <v>50.22</v>
      </c>
    </row>
    <row r="32" customFormat="false" ht="15" hidden="false" customHeight="false" outlineLevel="0" collapsed="false">
      <c r="A32" s="0" t="s">
        <v>9</v>
      </c>
      <c r="B32" s="0" t="n">
        <f aca="false">AVERAGE(C4:C28)</f>
        <v>0.6784</v>
      </c>
    </row>
    <row r="35" customFormat="false" ht="15" hidden="false" customHeight="false" outlineLevel="0" collapsed="false">
      <c r="A35" s="0" t="s">
        <v>10</v>
      </c>
    </row>
    <row r="36" customFormat="false" ht="15" hidden="false" customHeight="false" outlineLevel="0" collapsed="false">
      <c r="A36" s="0" t="s">
        <v>11</v>
      </c>
      <c r="B36" s="0" t="n">
        <f aca="false">B31+B32*0.729</f>
        <v>50.7145536</v>
      </c>
    </row>
    <row r="37" customFormat="false" ht="15" hidden="false" customHeight="false" outlineLevel="0" collapsed="false">
      <c r="A37" s="0" t="s">
        <v>12</v>
      </c>
      <c r="B37" s="0" t="n">
        <f aca="false">B31-B32*0.729</f>
        <v>49.7254464</v>
      </c>
    </row>
    <row r="39" customFormat="false" ht="15" hidden="false" customHeight="false" outlineLevel="0" collapsed="false">
      <c r="A39" s="0" t="s">
        <v>13</v>
      </c>
    </row>
    <row r="40" customFormat="false" ht="15" hidden="false" customHeight="false" outlineLevel="0" collapsed="false">
      <c r="A40" s="0" t="s">
        <v>14</v>
      </c>
      <c r="B40" s="0" t="n">
        <f aca="false">B32*0</f>
        <v>0</v>
      </c>
    </row>
    <row r="41" customFormat="false" ht="15" hidden="false" customHeight="false" outlineLevel="0" collapsed="false">
      <c r="A41" s="0" t="s">
        <v>15</v>
      </c>
      <c r="B41" s="0" t="n">
        <f aca="false">B32*2.282</f>
        <v>1.5481088</v>
      </c>
    </row>
  </sheetData>
  <conditionalFormatting sqref="B4:B28">
    <cfRule type="cellIs" priority="2" operator="lessThan" aboveAverage="0" equalAverage="0" bottom="0" percent="0" rank="0" text="" dxfId="0">
      <formula>$B$37</formula>
    </cfRule>
    <cfRule type="cellIs" priority="3" operator="greaterThan" aboveAverage="0" equalAverage="0" bottom="0" percent="0" rank="0" text="" dxfId="1">
      <formula>$B$36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F27" activeCellId="0" sqref="F27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0" t="s">
        <v>0</v>
      </c>
      <c r="C1" s="0" t="n">
        <v>4</v>
      </c>
    </row>
    <row r="2" customFormat="false" ht="15.75" hidden="false" customHeight="false" outlineLevel="0" collapsed="false"/>
    <row r="3" customFormat="false" ht="15.75" hidden="false" customHeight="false" outlineLevel="0" collapsed="false">
      <c r="A3" s="1" t="s">
        <v>1</v>
      </c>
      <c r="B3" s="2" t="s">
        <v>2</v>
      </c>
      <c r="C3" s="2" t="s">
        <v>3</v>
      </c>
      <c r="D3" s="3" t="s">
        <v>4</v>
      </c>
      <c r="E3" s="4" t="s">
        <v>5</v>
      </c>
      <c r="F3" s="0" t="s">
        <v>6</v>
      </c>
      <c r="G3" s="4" t="s">
        <v>7</v>
      </c>
      <c r="H3" s="4" t="s">
        <v>5</v>
      </c>
      <c r="I3" s="4" t="s">
        <v>6</v>
      </c>
    </row>
    <row r="4" customFormat="false" ht="15.75" hidden="false" customHeight="false" outlineLevel="0" collapsed="false">
      <c r="A4" s="5" t="n">
        <v>1</v>
      </c>
      <c r="B4" s="6" t="n">
        <v>50.3</v>
      </c>
      <c r="C4" s="6" t="n">
        <v>0.73</v>
      </c>
      <c r="D4" s="0" t="n">
        <f aca="false">$B$26</f>
        <v>50.195</v>
      </c>
      <c r="E4" s="0" t="n">
        <f aca="false">$B$31</f>
        <v>50.682701</v>
      </c>
      <c r="F4" s="0" t="n">
        <f aca="false">$B$32</f>
        <v>49.707299</v>
      </c>
      <c r="G4" s="0" t="n">
        <f aca="false">$B$27</f>
        <v>0.669</v>
      </c>
      <c r="H4" s="0" t="n">
        <f aca="false">$B$36</f>
        <v>1.526658</v>
      </c>
      <c r="I4" s="0" t="n">
        <f aca="false">$B$35</f>
        <v>0</v>
      </c>
    </row>
    <row r="5" customFormat="false" ht="15.75" hidden="false" customHeight="false" outlineLevel="0" collapsed="false">
      <c r="A5" s="5" t="n">
        <v>5</v>
      </c>
      <c r="B5" s="6" t="n">
        <v>49.8</v>
      </c>
      <c r="C5" s="6" t="n">
        <v>0.72</v>
      </c>
      <c r="D5" s="0" t="n">
        <f aca="false">$B$26</f>
        <v>50.195</v>
      </c>
      <c r="E5" s="0" t="n">
        <f aca="false">$B$31</f>
        <v>50.682701</v>
      </c>
      <c r="F5" s="0" t="n">
        <f aca="false">$B$32</f>
        <v>49.707299</v>
      </c>
      <c r="G5" s="0" t="n">
        <f aca="false">$B$27</f>
        <v>0.669</v>
      </c>
      <c r="H5" s="0" t="n">
        <f aca="false">$B$36</f>
        <v>1.526658</v>
      </c>
      <c r="I5" s="0" t="n">
        <f aca="false">$B$35</f>
        <v>0</v>
      </c>
    </row>
    <row r="6" customFormat="false" ht="15.75" hidden="false" customHeight="false" outlineLevel="0" collapsed="false">
      <c r="A6" s="5" t="n">
        <v>6</v>
      </c>
      <c r="B6" s="6" t="n">
        <v>50.5</v>
      </c>
      <c r="C6" s="6" t="n">
        <v>0.73</v>
      </c>
      <c r="D6" s="0" t="n">
        <f aca="false">$B$26</f>
        <v>50.195</v>
      </c>
      <c r="E6" s="0" t="n">
        <f aca="false">$B$31</f>
        <v>50.682701</v>
      </c>
      <c r="F6" s="0" t="n">
        <f aca="false">$B$32</f>
        <v>49.707299</v>
      </c>
      <c r="G6" s="0" t="n">
        <f aca="false">$B$27</f>
        <v>0.669</v>
      </c>
      <c r="H6" s="0" t="n">
        <f aca="false">$B$36</f>
        <v>1.526658</v>
      </c>
      <c r="I6" s="0" t="n">
        <f aca="false">$B$35</f>
        <v>0</v>
      </c>
    </row>
    <row r="7" customFormat="false" ht="15.75" hidden="false" customHeight="false" outlineLevel="0" collapsed="false">
      <c r="A7" s="5" t="n">
        <v>7</v>
      </c>
      <c r="B7" s="6" t="n">
        <v>50.2</v>
      </c>
      <c r="C7" s="6" t="n">
        <v>0.71</v>
      </c>
      <c r="D7" s="0" t="n">
        <f aca="false">$B$26</f>
        <v>50.195</v>
      </c>
      <c r="E7" s="0" t="n">
        <f aca="false">$B$31</f>
        <v>50.682701</v>
      </c>
      <c r="F7" s="0" t="n">
        <f aca="false">$B$32</f>
        <v>49.707299</v>
      </c>
      <c r="G7" s="0" t="n">
        <f aca="false">$B$27</f>
        <v>0.669</v>
      </c>
      <c r="H7" s="0" t="n">
        <f aca="false">$B$36</f>
        <v>1.526658</v>
      </c>
      <c r="I7" s="0" t="n">
        <f aca="false">$B$35</f>
        <v>0</v>
      </c>
    </row>
    <row r="8" customFormat="false" ht="15.75" hidden="false" customHeight="false" outlineLevel="0" collapsed="false">
      <c r="A8" s="5" t="n">
        <v>8</v>
      </c>
      <c r="B8" s="6" t="n">
        <v>49.9</v>
      </c>
      <c r="C8" s="6" t="n">
        <v>0.7</v>
      </c>
      <c r="D8" s="0" t="n">
        <f aca="false">$B$26</f>
        <v>50.195</v>
      </c>
      <c r="E8" s="0" t="n">
        <f aca="false">$B$31</f>
        <v>50.682701</v>
      </c>
      <c r="F8" s="0" t="n">
        <f aca="false">$B$32</f>
        <v>49.707299</v>
      </c>
      <c r="G8" s="0" t="n">
        <f aca="false">$B$27</f>
        <v>0.669</v>
      </c>
      <c r="H8" s="0" t="n">
        <f aca="false">$B$36</f>
        <v>1.526658</v>
      </c>
      <c r="I8" s="0" t="n">
        <f aca="false">$B$35</f>
        <v>0</v>
      </c>
    </row>
    <row r="9" customFormat="false" ht="15.75" hidden="false" customHeight="false" outlineLevel="0" collapsed="false">
      <c r="A9" s="5" t="n">
        <v>9</v>
      </c>
      <c r="B9" s="6" t="n">
        <v>50</v>
      </c>
      <c r="C9" s="6" t="n">
        <v>0.65</v>
      </c>
      <c r="D9" s="0" t="n">
        <f aca="false">$B$26</f>
        <v>50.195</v>
      </c>
      <c r="E9" s="0" t="n">
        <f aca="false">$B$31</f>
        <v>50.682701</v>
      </c>
      <c r="F9" s="0" t="n">
        <f aca="false">$B$32</f>
        <v>49.707299</v>
      </c>
      <c r="G9" s="0" t="n">
        <f aca="false">$B$27</f>
        <v>0.669</v>
      </c>
      <c r="H9" s="0" t="n">
        <f aca="false">$B$36</f>
        <v>1.526658</v>
      </c>
      <c r="I9" s="0" t="n">
        <f aca="false">$B$35</f>
        <v>0</v>
      </c>
    </row>
    <row r="10" customFormat="false" ht="15.75" hidden="false" customHeight="false" outlineLevel="0" collapsed="false">
      <c r="A10" s="5" t="n">
        <v>10</v>
      </c>
      <c r="B10" s="6" t="n">
        <v>50.1</v>
      </c>
      <c r="C10" s="6" t="n">
        <v>0.67</v>
      </c>
      <c r="D10" s="0" t="n">
        <f aca="false">$B$26</f>
        <v>50.195</v>
      </c>
      <c r="E10" s="0" t="n">
        <f aca="false">$B$31</f>
        <v>50.682701</v>
      </c>
      <c r="F10" s="0" t="n">
        <f aca="false">$B$32</f>
        <v>49.707299</v>
      </c>
      <c r="G10" s="0" t="n">
        <f aca="false">$B$27</f>
        <v>0.669</v>
      </c>
      <c r="H10" s="0" t="n">
        <f aca="false">$B$36</f>
        <v>1.526658</v>
      </c>
      <c r="I10" s="0" t="n">
        <f aca="false">$B$35</f>
        <v>0</v>
      </c>
    </row>
    <row r="11" customFormat="false" ht="15.75" hidden="false" customHeight="false" outlineLevel="0" collapsed="false">
      <c r="A11" s="5" t="n">
        <v>11</v>
      </c>
      <c r="B11" s="6" t="n">
        <v>50.2</v>
      </c>
      <c r="C11" s="6" t="n">
        <v>0.65</v>
      </c>
      <c r="D11" s="0" t="n">
        <f aca="false">$B$26</f>
        <v>50.195</v>
      </c>
      <c r="E11" s="0" t="n">
        <f aca="false">$B$31</f>
        <v>50.682701</v>
      </c>
      <c r="F11" s="0" t="n">
        <f aca="false">$B$32</f>
        <v>49.707299</v>
      </c>
      <c r="G11" s="0" t="n">
        <f aca="false">$B$27</f>
        <v>0.669</v>
      </c>
      <c r="H11" s="0" t="n">
        <f aca="false">$B$36</f>
        <v>1.526658</v>
      </c>
      <c r="I11" s="0" t="n">
        <f aca="false">$B$35</f>
        <v>0</v>
      </c>
    </row>
    <row r="12" customFormat="false" ht="15.75" hidden="false" customHeight="false" outlineLevel="0" collapsed="false">
      <c r="A12" s="5" t="n">
        <v>12</v>
      </c>
      <c r="B12" s="6" t="n">
        <v>50.5</v>
      </c>
      <c r="C12" s="6" t="n">
        <v>0.67</v>
      </c>
      <c r="D12" s="0" t="n">
        <f aca="false">$B$26</f>
        <v>50.195</v>
      </c>
      <c r="E12" s="0" t="n">
        <f aca="false">$B$31</f>
        <v>50.682701</v>
      </c>
      <c r="F12" s="0" t="n">
        <f aca="false">$B$32</f>
        <v>49.707299</v>
      </c>
      <c r="G12" s="0" t="n">
        <f aca="false">$B$27</f>
        <v>0.669</v>
      </c>
      <c r="H12" s="0" t="n">
        <f aca="false">$B$36</f>
        <v>1.526658</v>
      </c>
      <c r="I12" s="0" t="n">
        <f aca="false">$B$35</f>
        <v>0</v>
      </c>
    </row>
    <row r="13" customFormat="false" ht="15.75" hidden="false" customHeight="false" outlineLevel="0" collapsed="false">
      <c r="A13" s="5" t="n">
        <v>13</v>
      </c>
      <c r="B13" s="6" t="n">
        <v>50.4</v>
      </c>
      <c r="C13" s="6" t="n">
        <v>0.68</v>
      </c>
      <c r="D13" s="0" t="n">
        <f aca="false">$B$26</f>
        <v>50.195</v>
      </c>
      <c r="E13" s="0" t="n">
        <f aca="false">$B$31</f>
        <v>50.682701</v>
      </c>
      <c r="F13" s="0" t="n">
        <f aca="false">$B$32</f>
        <v>49.707299</v>
      </c>
      <c r="G13" s="0" t="n">
        <f aca="false">$B$27</f>
        <v>0.669</v>
      </c>
      <c r="H13" s="0" t="n">
        <f aca="false">$B$36</f>
        <v>1.526658</v>
      </c>
      <c r="I13" s="0" t="n">
        <f aca="false">$B$35</f>
        <v>0</v>
      </c>
    </row>
    <row r="14" customFormat="false" ht="15.75" hidden="false" customHeight="false" outlineLevel="0" collapsed="false">
      <c r="A14" s="5" t="n">
        <v>15</v>
      </c>
      <c r="B14" s="6" t="n">
        <v>50</v>
      </c>
      <c r="C14" s="6" t="n">
        <v>0.65</v>
      </c>
      <c r="D14" s="0" t="n">
        <f aca="false">$B$26</f>
        <v>50.195</v>
      </c>
      <c r="E14" s="0" t="n">
        <f aca="false">$B$31</f>
        <v>50.682701</v>
      </c>
      <c r="F14" s="0" t="n">
        <f aca="false">$B$32</f>
        <v>49.707299</v>
      </c>
      <c r="G14" s="0" t="n">
        <f aca="false">$B$27</f>
        <v>0.669</v>
      </c>
      <c r="H14" s="0" t="n">
        <f aca="false">$B$36</f>
        <v>1.526658</v>
      </c>
      <c r="I14" s="0" t="n">
        <f aca="false">$B$35</f>
        <v>0</v>
      </c>
    </row>
    <row r="15" customFormat="false" ht="15.75" hidden="false" customHeight="false" outlineLevel="0" collapsed="false">
      <c r="A15" s="5" t="n">
        <v>16</v>
      </c>
      <c r="B15" s="6" t="n">
        <v>49.9</v>
      </c>
      <c r="C15" s="6" t="n">
        <v>0.66</v>
      </c>
      <c r="D15" s="0" t="n">
        <f aca="false">$B$26</f>
        <v>50.195</v>
      </c>
      <c r="E15" s="0" t="n">
        <f aca="false">$B$31</f>
        <v>50.682701</v>
      </c>
      <c r="F15" s="0" t="n">
        <f aca="false">$B$32</f>
        <v>49.707299</v>
      </c>
      <c r="G15" s="0" t="n">
        <f aca="false">$B$27</f>
        <v>0.669</v>
      </c>
      <c r="H15" s="0" t="n">
        <f aca="false">$B$36</f>
        <v>1.526658</v>
      </c>
      <c r="I15" s="0" t="n">
        <f aca="false">$B$35</f>
        <v>0</v>
      </c>
    </row>
    <row r="16" customFormat="false" ht="15.75" hidden="false" customHeight="false" outlineLevel="0" collapsed="false">
      <c r="A16" s="5" t="n">
        <v>17</v>
      </c>
      <c r="B16" s="6" t="n">
        <v>50.4</v>
      </c>
      <c r="C16" s="6" t="n">
        <v>0.67</v>
      </c>
      <c r="D16" s="0" t="n">
        <f aca="false">$B$26</f>
        <v>50.195</v>
      </c>
      <c r="E16" s="0" t="n">
        <f aca="false">$B$31</f>
        <v>50.682701</v>
      </c>
      <c r="F16" s="0" t="n">
        <f aca="false">$B$32</f>
        <v>49.707299</v>
      </c>
      <c r="G16" s="0" t="n">
        <f aca="false">$B$27</f>
        <v>0.669</v>
      </c>
      <c r="H16" s="0" t="n">
        <f aca="false">$B$36</f>
        <v>1.526658</v>
      </c>
      <c r="I16" s="0" t="n">
        <f aca="false">$B$35</f>
        <v>0</v>
      </c>
    </row>
    <row r="17" customFormat="false" ht="15.75" hidden="false" customHeight="false" outlineLevel="0" collapsed="false">
      <c r="A17" s="5" t="n">
        <v>18</v>
      </c>
      <c r="B17" s="6" t="n">
        <v>50.5</v>
      </c>
      <c r="C17" s="6" t="n">
        <v>0.68</v>
      </c>
      <c r="D17" s="0" t="n">
        <f aca="false">$B$26</f>
        <v>50.195</v>
      </c>
      <c r="E17" s="0" t="n">
        <f aca="false">$B$31</f>
        <v>50.682701</v>
      </c>
      <c r="F17" s="0" t="n">
        <f aca="false">$B$32</f>
        <v>49.707299</v>
      </c>
      <c r="G17" s="0" t="n">
        <f aca="false">$B$27</f>
        <v>0.669</v>
      </c>
      <c r="H17" s="0" t="n">
        <f aca="false">$B$36</f>
        <v>1.526658</v>
      </c>
      <c r="I17" s="0" t="n">
        <f aca="false">$B$35</f>
        <v>0</v>
      </c>
    </row>
    <row r="18" customFormat="false" ht="15.75" hidden="false" customHeight="false" outlineLevel="0" collapsed="false">
      <c r="A18" s="5" t="n">
        <v>19</v>
      </c>
      <c r="B18" s="7" t="n">
        <v>50.7</v>
      </c>
      <c r="C18" s="6" t="n">
        <v>0.7</v>
      </c>
      <c r="D18" s="0" t="n">
        <f aca="false">$B$26</f>
        <v>50.195</v>
      </c>
      <c r="E18" s="0" t="n">
        <f aca="false">$B$31</f>
        <v>50.682701</v>
      </c>
      <c r="F18" s="0" t="n">
        <f aca="false">$B$32</f>
        <v>49.707299</v>
      </c>
      <c r="G18" s="0" t="n">
        <f aca="false">$B$27</f>
        <v>0.669</v>
      </c>
      <c r="H18" s="0" t="n">
        <f aca="false">$B$36</f>
        <v>1.526658</v>
      </c>
      <c r="I18" s="0" t="n">
        <f aca="false">$B$35</f>
        <v>0</v>
      </c>
    </row>
    <row r="19" customFormat="false" ht="15.75" hidden="false" customHeight="false" outlineLevel="0" collapsed="false">
      <c r="A19" s="5" t="n">
        <v>20</v>
      </c>
      <c r="B19" s="6" t="n">
        <v>50.2</v>
      </c>
      <c r="C19" s="6" t="n">
        <v>0.65</v>
      </c>
      <c r="D19" s="0" t="n">
        <f aca="false">$B$26</f>
        <v>50.195</v>
      </c>
      <c r="E19" s="0" t="n">
        <f aca="false">$B$31</f>
        <v>50.682701</v>
      </c>
      <c r="F19" s="0" t="n">
        <f aca="false">$B$32</f>
        <v>49.707299</v>
      </c>
      <c r="G19" s="0" t="n">
        <f aca="false">$B$27</f>
        <v>0.669</v>
      </c>
      <c r="H19" s="0" t="n">
        <f aca="false">$B$36</f>
        <v>1.526658</v>
      </c>
      <c r="I19" s="0" t="n">
        <f aca="false">$B$35</f>
        <v>0</v>
      </c>
    </row>
    <row r="20" customFormat="false" ht="15.75" hidden="false" customHeight="false" outlineLevel="0" collapsed="false">
      <c r="A20" s="5" t="n">
        <v>21</v>
      </c>
      <c r="B20" s="6" t="n">
        <v>49.9</v>
      </c>
      <c r="C20" s="6" t="n">
        <v>0.6</v>
      </c>
      <c r="D20" s="0" t="n">
        <f aca="false">$B$26</f>
        <v>50.195</v>
      </c>
      <c r="E20" s="0" t="n">
        <f aca="false">$B$31</f>
        <v>50.682701</v>
      </c>
      <c r="F20" s="0" t="n">
        <f aca="false">$B$32</f>
        <v>49.707299</v>
      </c>
      <c r="G20" s="0" t="n">
        <f aca="false">$B$27</f>
        <v>0.669</v>
      </c>
      <c r="H20" s="0" t="n">
        <f aca="false">$B$36</f>
        <v>1.526658</v>
      </c>
      <c r="I20" s="0" t="n">
        <f aca="false">$B$35</f>
        <v>0</v>
      </c>
    </row>
    <row r="21" customFormat="false" ht="15.75" hidden="false" customHeight="false" outlineLevel="0" collapsed="false">
      <c r="A21" s="5" t="n">
        <v>22</v>
      </c>
      <c r="B21" s="6" t="n">
        <v>50.1</v>
      </c>
      <c r="C21" s="6" t="n">
        <v>0.64</v>
      </c>
      <c r="D21" s="0" t="n">
        <f aca="false">$B$26</f>
        <v>50.195</v>
      </c>
      <c r="E21" s="0" t="n">
        <f aca="false">$B$31</f>
        <v>50.682701</v>
      </c>
      <c r="F21" s="0" t="n">
        <f aca="false">$B$32</f>
        <v>49.707299</v>
      </c>
      <c r="G21" s="0" t="n">
        <f aca="false">$B$27</f>
        <v>0.669</v>
      </c>
      <c r="H21" s="0" t="n">
        <f aca="false">$B$36</f>
        <v>1.526658</v>
      </c>
      <c r="I21" s="0" t="n">
        <f aca="false">$B$35</f>
        <v>0</v>
      </c>
    </row>
    <row r="22" customFormat="false" ht="15.75" hidden="false" customHeight="false" outlineLevel="0" collapsed="false">
      <c r="A22" s="5" t="n">
        <v>24</v>
      </c>
      <c r="B22" s="6" t="n">
        <v>50</v>
      </c>
      <c r="C22" s="6" t="n">
        <v>0.62</v>
      </c>
      <c r="D22" s="0" t="n">
        <f aca="false">$B$26</f>
        <v>50.195</v>
      </c>
      <c r="E22" s="0" t="n">
        <f aca="false">$B$31</f>
        <v>50.682701</v>
      </c>
      <c r="F22" s="0" t="n">
        <f aca="false">$B$32</f>
        <v>49.707299</v>
      </c>
      <c r="G22" s="0" t="n">
        <f aca="false">$B$27</f>
        <v>0.669</v>
      </c>
      <c r="H22" s="0" t="n">
        <f aca="false">$B$36</f>
        <v>1.526658</v>
      </c>
      <c r="I22" s="0" t="n">
        <f aca="false">$B$35</f>
        <v>0</v>
      </c>
    </row>
    <row r="23" customFormat="false" ht="15.75" hidden="false" customHeight="false" outlineLevel="0" collapsed="false">
      <c r="A23" s="5" t="n">
        <v>25</v>
      </c>
      <c r="B23" s="6" t="n">
        <v>50.3</v>
      </c>
      <c r="C23" s="6" t="n">
        <v>0.6</v>
      </c>
      <c r="D23" s="0" t="n">
        <f aca="false">$B$26</f>
        <v>50.195</v>
      </c>
      <c r="E23" s="0" t="n">
        <f aca="false">$B$31</f>
        <v>50.682701</v>
      </c>
      <c r="F23" s="0" t="n">
        <f aca="false">$B$32</f>
        <v>49.707299</v>
      </c>
      <c r="G23" s="0" t="n">
        <f aca="false">$B$27</f>
        <v>0.669</v>
      </c>
      <c r="H23" s="0" t="n">
        <f aca="false">$B$36</f>
        <v>1.526658</v>
      </c>
      <c r="I23" s="0" t="n">
        <f aca="false">$B$35</f>
        <v>0</v>
      </c>
    </row>
    <row r="26" customFormat="false" ht="15" hidden="false" customHeight="false" outlineLevel="0" collapsed="false">
      <c r="A26" s="4" t="s">
        <v>8</v>
      </c>
      <c r="B26" s="0" t="n">
        <f aca="false">AVERAGE(B4:B23)</f>
        <v>50.195</v>
      </c>
    </row>
    <row r="27" customFormat="false" ht="15" hidden="false" customHeight="false" outlineLevel="0" collapsed="false">
      <c r="A27" s="0" t="s">
        <v>9</v>
      </c>
      <c r="B27" s="0" t="n">
        <f aca="false">AVERAGE(C4:C23)</f>
        <v>0.669</v>
      </c>
    </row>
    <row r="30" customFormat="false" ht="15" hidden="false" customHeight="false" outlineLevel="0" collapsed="false">
      <c r="A30" s="0" t="s">
        <v>10</v>
      </c>
    </row>
    <row r="31" customFormat="false" ht="15" hidden="false" customHeight="false" outlineLevel="0" collapsed="false">
      <c r="A31" s="0" t="s">
        <v>11</v>
      </c>
      <c r="B31" s="0" t="n">
        <f aca="false">B26+B27*0.729</f>
        <v>50.682701</v>
      </c>
    </row>
    <row r="32" customFormat="false" ht="15" hidden="false" customHeight="false" outlineLevel="0" collapsed="false">
      <c r="A32" s="0" t="s">
        <v>12</v>
      </c>
      <c r="B32" s="0" t="n">
        <f aca="false">B26-B27*0.729</f>
        <v>49.707299</v>
      </c>
    </row>
    <row r="34" customFormat="false" ht="15" hidden="false" customHeight="false" outlineLevel="0" collapsed="false">
      <c r="A34" s="0" t="s">
        <v>13</v>
      </c>
    </row>
    <row r="35" customFormat="false" ht="15" hidden="false" customHeight="false" outlineLevel="0" collapsed="false">
      <c r="A35" s="0" t="s">
        <v>14</v>
      </c>
      <c r="B35" s="0" t="n">
        <f aca="false">B27*0</f>
        <v>0</v>
      </c>
    </row>
    <row r="36" customFormat="false" ht="15" hidden="false" customHeight="false" outlineLevel="0" collapsed="false">
      <c r="A36" s="0" t="s">
        <v>15</v>
      </c>
      <c r="B36" s="0" t="n">
        <f aca="false">B27*2.282</f>
        <v>1.526658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0" t="s">
        <v>0</v>
      </c>
      <c r="C1" s="0" t="n">
        <v>4</v>
      </c>
    </row>
    <row r="2" customFormat="false" ht="15.75" hidden="false" customHeight="false" outlineLevel="0" collapsed="false"/>
    <row r="3" customFormat="false" ht="15.75" hidden="false" customHeight="false" outlineLevel="0" collapsed="false">
      <c r="A3" s="1" t="s">
        <v>1</v>
      </c>
      <c r="B3" s="2" t="s">
        <v>2</v>
      </c>
      <c r="C3" s="2" t="s">
        <v>3</v>
      </c>
      <c r="D3" s="3" t="s">
        <v>4</v>
      </c>
      <c r="E3" s="4" t="s">
        <v>5</v>
      </c>
      <c r="F3" s="0" t="s">
        <v>6</v>
      </c>
      <c r="G3" s="4" t="s">
        <v>7</v>
      </c>
      <c r="H3" s="4" t="s">
        <v>5</v>
      </c>
      <c r="I3" s="4" t="s">
        <v>6</v>
      </c>
    </row>
    <row r="4" customFormat="false" ht="15.75" hidden="false" customHeight="false" outlineLevel="0" collapsed="false">
      <c r="A4" s="5" t="n">
        <v>1</v>
      </c>
      <c r="B4" s="6" t="n">
        <v>50.3</v>
      </c>
      <c r="C4" s="6" t="n">
        <v>0.73</v>
      </c>
      <c r="D4" s="0" t="n">
        <f aca="false">$B$25</f>
        <v>50.1684210526316</v>
      </c>
      <c r="E4" s="0" t="n">
        <f aca="false">$B$30</f>
        <v>50.6549326315789</v>
      </c>
      <c r="F4" s="0" t="n">
        <f aca="false">$B$31</f>
        <v>49.6819094736842</v>
      </c>
      <c r="G4" s="0" t="n">
        <f aca="false">$B$26</f>
        <v>0.667368421052632</v>
      </c>
      <c r="H4" s="0" t="n">
        <f aca="false">$B$35</f>
        <v>1.52293473684211</v>
      </c>
      <c r="I4" s="0" t="n">
        <f aca="false">$B$34</f>
        <v>0</v>
      </c>
    </row>
    <row r="5" customFormat="false" ht="15.75" hidden="false" customHeight="false" outlineLevel="0" collapsed="false">
      <c r="A5" s="5" t="n">
        <v>5</v>
      </c>
      <c r="B5" s="6" t="n">
        <v>49.8</v>
      </c>
      <c r="C5" s="6" t="n">
        <v>0.72</v>
      </c>
      <c r="D5" s="0" t="n">
        <f aca="false">$B$25</f>
        <v>50.1684210526316</v>
      </c>
      <c r="E5" s="0" t="n">
        <f aca="false">$B$30</f>
        <v>50.6549326315789</v>
      </c>
      <c r="F5" s="0" t="n">
        <f aca="false">$B$31</f>
        <v>49.6819094736842</v>
      </c>
      <c r="G5" s="0" t="n">
        <f aca="false">$B$26</f>
        <v>0.667368421052632</v>
      </c>
      <c r="H5" s="0" t="n">
        <f aca="false">$B$35</f>
        <v>1.52293473684211</v>
      </c>
      <c r="I5" s="0" t="n">
        <f aca="false">$B$34</f>
        <v>0</v>
      </c>
    </row>
    <row r="6" customFormat="false" ht="15.75" hidden="false" customHeight="false" outlineLevel="0" collapsed="false">
      <c r="A6" s="5" t="n">
        <v>6</v>
      </c>
      <c r="B6" s="6" t="n">
        <v>50.5</v>
      </c>
      <c r="C6" s="6" t="n">
        <v>0.73</v>
      </c>
      <c r="D6" s="0" t="n">
        <f aca="false">$B$25</f>
        <v>50.1684210526316</v>
      </c>
      <c r="E6" s="0" t="n">
        <f aca="false">$B$30</f>
        <v>50.6549326315789</v>
      </c>
      <c r="F6" s="0" t="n">
        <f aca="false">$B$31</f>
        <v>49.6819094736842</v>
      </c>
      <c r="G6" s="0" t="n">
        <f aca="false">$B$26</f>
        <v>0.667368421052632</v>
      </c>
      <c r="H6" s="0" t="n">
        <f aca="false">$B$35</f>
        <v>1.52293473684211</v>
      </c>
      <c r="I6" s="0" t="n">
        <f aca="false">$B$34</f>
        <v>0</v>
      </c>
    </row>
    <row r="7" customFormat="false" ht="15.75" hidden="false" customHeight="false" outlineLevel="0" collapsed="false">
      <c r="A7" s="5" t="n">
        <v>7</v>
      </c>
      <c r="B7" s="6" t="n">
        <v>50.2</v>
      </c>
      <c r="C7" s="6" t="n">
        <v>0.71</v>
      </c>
      <c r="D7" s="0" t="n">
        <f aca="false">$B$25</f>
        <v>50.1684210526316</v>
      </c>
      <c r="E7" s="0" t="n">
        <f aca="false">$B$30</f>
        <v>50.6549326315789</v>
      </c>
      <c r="F7" s="0" t="n">
        <f aca="false">$B$31</f>
        <v>49.6819094736842</v>
      </c>
      <c r="G7" s="0" t="n">
        <f aca="false">$B$26</f>
        <v>0.667368421052632</v>
      </c>
      <c r="H7" s="0" t="n">
        <f aca="false">$B$35</f>
        <v>1.52293473684211</v>
      </c>
      <c r="I7" s="0" t="n">
        <f aca="false">$B$34</f>
        <v>0</v>
      </c>
    </row>
    <row r="8" customFormat="false" ht="15.75" hidden="false" customHeight="false" outlineLevel="0" collapsed="false">
      <c r="A8" s="5" t="n">
        <v>8</v>
      </c>
      <c r="B8" s="6" t="n">
        <v>49.9</v>
      </c>
      <c r="C8" s="6" t="n">
        <v>0.7</v>
      </c>
      <c r="D8" s="0" t="n">
        <f aca="false">$B$25</f>
        <v>50.1684210526316</v>
      </c>
      <c r="E8" s="0" t="n">
        <f aca="false">$B$30</f>
        <v>50.6549326315789</v>
      </c>
      <c r="F8" s="0" t="n">
        <f aca="false">$B$31</f>
        <v>49.6819094736842</v>
      </c>
      <c r="G8" s="0" t="n">
        <f aca="false">$B$26</f>
        <v>0.667368421052632</v>
      </c>
      <c r="H8" s="0" t="n">
        <f aca="false">$B$35</f>
        <v>1.52293473684211</v>
      </c>
      <c r="I8" s="0" t="n">
        <f aca="false">$B$34</f>
        <v>0</v>
      </c>
    </row>
    <row r="9" customFormat="false" ht="15.75" hidden="false" customHeight="false" outlineLevel="0" collapsed="false">
      <c r="A9" s="5" t="n">
        <v>9</v>
      </c>
      <c r="B9" s="6" t="n">
        <v>50</v>
      </c>
      <c r="C9" s="6" t="n">
        <v>0.65</v>
      </c>
      <c r="D9" s="0" t="n">
        <f aca="false">$B$25</f>
        <v>50.1684210526316</v>
      </c>
      <c r="E9" s="0" t="n">
        <f aca="false">$B$30</f>
        <v>50.6549326315789</v>
      </c>
      <c r="F9" s="0" t="n">
        <f aca="false">$B$31</f>
        <v>49.6819094736842</v>
      </c>
      <c r="G9" s="0" t="n">
        <f aca="false">$B$26</f>
        <v>0.667368421052632</v>
      </c>
      <c r="H9" s="0" t="n">
        <f aca="false">$B$35</f>
        <v>1.52293473684211</v>
      </c>
      <c r="I9" s="0" t="n">
        <f aca="false">$B$34</f>
        <v>0</v>
      </c>
    </row>
    <row r="10" customFormat="false" ht="15.75" hidden="false" customHeight="false" outlineLevel="0" collapsed="false">
      <c r="A10" s="5" t="n">
        <v>10</v>
      </c>
      <c r="B10" s="6" t="n">
        <v>50.1</v>
      </c>
      <c r="C10" s="6" t="n">
        <v>0.67</v>
      </c>
      <c r="D10" s="0" t="n">
        <f aca="false">$B$25</f>
        <v>50.1684210526316</v>
      </c>
      <c r="E10" s="0" t="n">
        <f aca="false">$B$30</f>
        <v>50.6549326315789</v>
      </c>
      <c r="F10" s="0" t="n">
        <f aca="false">$B$31</f>
        <v>49.6819094736842</v>
      </c>
      <c r="G10" s="0" t="n">
        <f aca="false">$B$26</f>
        <v>0.667368421052632</v>
      </c>
      <c r="H10" s="0" t="n">
        <f aca="false">$B$35</f>
        <v>1.52293473684211</v>
      </c>
      <c r="I10" s="0" t="n">
        <f aca="false">$B$34</f>
        <v>0</v>
      </c>
    </row>
    <row r="11" customFormat="false" ht="15.75" hidden="false" customHeight="false" outlineLevel="0" collapsed="false">
      <c r="A11" s="5" t="n">
        <v>11</v>
      </c>
      <c r="B11" s="6" t="n">
        <v>50.2</v>
      </c>
      <c r="C11" s="6" t="n">
        <v>0.65</v>
      </c>
      <c r="D11" s="0" t="n">
        <f aca="false">$B$25</f>
        <v>50.1684210526316</v>
      </c>
      <c r="E11" s="0" t="n">
        <f aca="false">$B$30</f>
        <v>50.6549326315789</v>
      </c>
      <c r="F11" s="0" t="n">
        <f aca="false">$B$31</f>
        <v>49.6819094736842</v>
      </c>
      <c r="G11" s="0" t="n">
        <f aca="false">$B$26</f>
        <v>0.667368421052632</v>
      </c>
      <c r="H11" s="0" t="n">
        <f aca="false">$B$35</f>
        <v>1.52293473684211</v>
      </c>
      <c r="I11" s="0" t="n">
        <f aca="false">$B$34</f>
        <v>0</v>
      </c>
    </row>
    <row r="12" customFormat="false" ht="15.75" hidden="false" customHeight="false" outlineLevel="0" collapsed="false">
      <c r="A12" s="5" t="n">
        <v>12</v>
      </c>
      <c r="B12" s="6" t="n">
        <v>50.5</v>
      </c>
      <c r="C12" s="6" t="n">
        <v>0.67</v>
      </c>
      <c r="D12" s="0" t="n">
        <f aca="false">$B$25</f>
        <v>50.1684210526316</v>
      </c>
      <c r="E12" s="0" t="n">
        <f aca="false">$B$30</f>
        <v>50.6549326315789</v>
      </c>
      <c r="F12" s="0" t="n">
        <f aca="false">$B$31</f>
        <v>49.6819094736842</v>
      </c>
      <c r="G12" s="0" t="n">
        <f aca="false">$B$26</f>
        <v>0.667368421052632</v>
      </c>
      <c r="H12" s="0" t="n">
        <f aca="false">$B$35</f>
        <v>1.52293473684211</v>
      </c>
      <c r="I12" s="0" t="n">
        <f aca="false">$B$34</f>
        <v>0</v>
      </c>
    </row>
    <row r="13" customFormat="false" ht="15.75" hidden="false" customHeight="false" outlineLevel="0" collapsed="false">
      <c r="A13" s="5" t="n">
        <v>13</v>
      </c>
      <c r="B13" s="6" t="n">
        <v>50.4</v>
      </c>
      <c r="C13" s="6" t="n">
        <v>0.68</v>
      </c>
      <c r="D13" s="0" t="n">
        <f aca="false">$B$25</f>
        <v>50.1684210526316</v>
      </c>
      <c r="E13" s="0" t="n">
        <f aca="false">$B$30</f>
        <v>50.6549326315789</v>
      </c>
      <c r="F13" s="0" t="n">
        <f aca="false">$B$31</f>
        <v>49.6819094736842</v>
      </c>
      <c r="G13" s="0" t="n">
        <f aca="false">$B$26</f>
        <v>0.667368421052632</v>
      </c>
      <c r="H13" s="0" t="n">
        <f aca="false">$B$35</f>
        <v>1.52293473684211</v>
      </c>
      <c r="I13" s="0" t="n">
        <f aca="false">$B$34</f>
        <v>0</v>
      </c>
    </row>
    <row r="14" customFormat="false" ht="15.75" hidden="false" customHeight="false" outlineLevel="0" collapsed="false">
      <c r="A14" s="5" t="n">
        <v>15</v>
      </c>
      <c r="B14" s="6" t="n">
        <v>50</v>
      </c>
      <c r="C14" s="6" t="n">
        <v>0.65</v>
      </c>
      <c r="D14" s="0" t="n">
        <f aca="false">$B$25</f>
        <v>50.1684210526316</v>
      </c>
      <c r="E14" s="0" t="n">
        <f aca="false">$B$30</f>
        <v>50.6549326315789</v>
      </c>
      <c r="F14" s="0" t="n">
        <f aca="false">$B$31</f>
        <v>49.6819094736842</v>
      </c>
      <c r="G14" s="0" t="n">
        <f aca="false">$B$26</f>
        <v>0.667368421052632</v>
      </c>
      <c r="H14" s="0" t="n">
        <f aca="false">$B$35</f>
        <v>1.52293473684211</v>
      </c>
      <c r="I14" s="0" t="n">
        <f aca="false">$B$34</f>
        <v>0</v>
      </c>
    </row>
    <row r="15" customFormat="false" ht="15.75" hidden="false" customHeight="false" outlineLevel="0" collapsed="false">
      <c r="A15" s="5" t="n">
        <v>16</v>
      </c>
      <c r="B15" s="6" t="n">
        <v>49.9</v>
      </c>
      <c r="C15" s="6" t="n">
        <v>0.66</v>
      </c>
      <c r="D15" s="0" t="n">
        <f aca="false">$B$25</f>
        <v>50.1684210526316</v>
      </c>
      <c r="E15" s="0" t="n">
        <f aca="false">$B$30</f>
        <v>50.6549326315789</v>
      </c>
      <c r="F15" s="0" t="n">
        <f aca="false">$B$31</f>
        <v>49.6819094736842</v>
      </c>
      <c r="G15" s="0" t="n">
        <f aca="false">$B$26</f>
        <v>0.667368421052632</v>
      </c>
      <c r="H15" s="0" t="n">
        <f aca="false">$B$35</f>
        <v>1.52293473684211</v>
      </c>
      <c r="I15" s="0" t="n">
        <f aca="false">$B$34</f>
        <v>0</v>
      </c>
    </row>
    <row r="16" customFormat="false" ht="15.75" hidden="false" customHeight="false" outlineLevel="0" collapsed="false">
      <c r="A16" s="5" t="n">
        <v>17</v>
      </c>
      <c r="B16" s="6" t="n">
        <v>50.4</v>
      </c>
      <c r="C16" s="6" t="n">
        <v>0.67</v>
      </c>
      <c r="D16" s="0" t="n">
        <f aca="false">$B$25</f>
        <v>50.1684210526316</v>
      </c>
      <c r="E16" s="0" t="n">
        <f aca="false">$B$30</f>
        <v>50.6549326315789</v>
      </c>
      <c r="F16" s="0" t="n">
        <f aca="false">$B$31</f>
        <v>49.6819094736842</v>
      </c>
      <c r="G16" s="0" t="n">
        <f aca="false">$B$26</f>
        <v>0.667368421052632</v>
      </c>
      <c r="H16" s="0" t="n">
        <f aca="false">$B$35</f>
        <v>1.52293473684211</v>
      </c>
      <c r="I16" s="0" t="n">
        <f aca="false">$B$34</f>
        <v>0</v>
      </c>
    </row>
    <row r="17" customFormat="false" ht="15.75" hidden="false" customHeight="false" outlineLevel="0" collapsed="false">
      <c r="A17" s="5" t="n">
        <v>18</v>
      </c>
      <c r="B17" s="6" t="n">
        <v>50.5</v>
      </c>
      <c r="C17" s="6" t="n">
        <v>0.68</v>
      </c>
      <c r="D17" s="0" t="n">
        <f aca="false">$B$25</f>
        <v>50.1684210526316</v>
      </c>
      <c r="E17" s="0" t="n">
        <f aca="false">$B$30</f>
        <v>50.6549326315789</v>
      </c>
      <c r="F17" s="0" t="n">
        <f aca="false">$B$31</f>
        <v>49.6819094736842</v>
      </c>
      <c r="G17" s="0" t="n">
        <f aca="false">$B$26</f>
        <v>0.667368421052632</v>
      </c>
      <c r="H17" s="0" t="n">
        <f aca="false">$B$35</f>
        <v>1.52293473684211</v>
      </c>
      <c r="I17" s="0" t="n">
        <f aca="false">$B$34</f>
        <v>0</v>
      </c>
    </row>
    <row r="18" customFormat="false" ht="15.75" hidden="false" customHeight="false" outlineLevel="0" collapsed="false">
      <c r="A18" s="5" t="n">
        <v>20</v>
      </c>
      <c r="B18" s="6" t="n">
        <v>50.2</v>
      </c>
      <c r="C18" s="6" t="n">
        <v>0.65</v>
      </c>
      <c r="D18" s="0" t="n">
        <f aca="false">$B$25</f>
        <v>50.1684210526316</v>
      </c>
      <c r="E18" s="0" t="n">
        <f aca="false">$B$30</f>
        <v>50.6549326315789</v>
      </c>
      <c r="F18" s="0" t="n">
        <f aca="false">$B$31</f>
        <v>49.6819094736842</v>
      </c>
      <c r="G18" s="0" t="n">
        <f aca="false">$B$26</f>
        <v>0.667368421052632</v>
      </c>
      <c r="H18" s="0" t="n">
        <f aca="false">$B$35</f>
        <v>1.52293473684211</v>
      </c>
      <c r="I18" s="0" t="n">
        <f aca="false">$B$34</f>
        <v>0</v>
      </c>
    </row>
    <row r="19" customFormat="false" ht="15.75" hidden="false" customHeight="false" outlineLevel="0" collapsed="false">
      <c r="A19" s="5" t="n">
        <v>21</v>
      </c>
      <c r="B19" s="6" t="n">
        <v>49.9</v>
      </c>
      <c r="C19" s="6" t="n">
        <v>0.6</v>
      </c>
      <c r="D19" s="0" t="n">
        <f aca="false">$B$25</f>
        <v>50.1684210526316</v>
      </c>
      <c r="E19" s="0" t="n">
        <f aca="false">$B$30</f>
        <v>50.6549326315789</v>
      </c>
      <c r="F19" s="0" t="n">
        <f aca="false">$B$31</f>
        <v>49.6819094736842</v>
      </c>
      <c r="G19" s="0" t="n">
        <f aca="false">$B$26</f>
        <v>0.667368421052632</v>
      </c>
      <c r="H19" s="0" t="n">
        <f aca="false">$B$35</f>
        <v>1.52293473684211</v>
      </c>
      <c r="I19" s="0" t="n">
        <f aca="false">$B$34</f>
        <v>0</v>
      </c>
    </row>
    <row r="20" customFormat="false" ht="15.75" hidden="false" customHeight="false" outlineLevel="0" collapsed="false">
      <c r="A20" s="5" t="n">
        <v>22</v>
      </c>
      <c r="B20" s="6" t="n">
        <v>50.1</v>
      </c>
      <c r="C20" s="6" t="n">
        <v>0.64</v>
      </c>
      <c r="D20" s="0" t="n">
        <f aca="false">$B$25</f>
        <v>50.1684210526316</v>
      </c>
      <c r="E20" s="0" t="n">
        <f aca="false">$B$30</f>
        <v>50.6549326315789</v>
      </c>
      <c r="F20" s="0" t="n">
        <f aca="false">$B$31</f>
        <v>49.6819094736842</v>
      </c>
      <c r="G20" s="0" t="n">
        <f aca="false">$B$26</f>
        <v>0.667368421052632</v>
      </c>
      <c r="H20" s="0" t="n">
        <f aca="false">$B$35</f>
        <v>1.52293473684211</v>
      </c>
      <c r="I20" s="0" t="n">
        <f aca="false">$B$34</f>
        <v>0</v>
      </c>
    </row>
    <row r="21" customFormat="false" ht="15.75" hidden="false" customHeight="false" outlineLevel="0" collapsed="false">
      <c r="A21" s="5" t="n">
        <v>24</v>
      </c>
      <c r="B21" s="6" t="n">
        <v>50</v>
      </c>
      <c r="C21" s="6" t="n">
        <v>0.62</v>
      </c>
      <c r="D21" s="0" t="n">
        <f aca="false">$B$25</f>
        <v>50.1684210526316</v>
      </c>
      <c r="E21" s="0" t="n">
        <f aca="false">$B$30</f>
        <v>50.6549326315789</v>
      </c>
      <c r="F21" s="0" t="n">
        <f aca="false">$B$31</f>
        <v>49.6819094736842</v>
      </c>
      <c r="G21" s="0" t="n">
        <f aca="false">$B$26</f>
        <v>0.667368421052632</v>
      </c>
      <c r="H21" s="0" t="n">
        <f aca="false">$B$35</f>
        <v>1.52293473684211</v>
      </c>
      <c r="I21" s="0" t="n">
        <f aca="false">$B$34</f>
        <v>0</v>
      </c>
    </row>
    <row r="22" customFormat="false" ht="15.75" hidden="false" customHeight="false" outlineLevel="0" collapsed="false">
      <c r="A22" s="5" t="n">
        <v>25</v>
      </c>
      <c r="B22" s="6" t="n">
        <v>50.3</v>
      </c>
      <c r="C22" s="6" t="n">
        <v>0.6</v>
      </c>
      <c r="D22" s="0" t="n">
        <f aca="false">$B$25</f>
        <v>50.1684210526316</v>
      </c>
      <c r="E22" s="0" t="n">
        <f aca="false">$B$30</f>
        <v>50.6549326315789</v>
      </c>
      <c r="F22" s="0" t="n">
        <f aca="false">$B$31</f>
        <v>49.6819094736842</v>
      </c>
      <c r="G22" s="0" t="n">
        <f aca="false">$B$26</f>
        <v>0.667368421052632</v>
      </c>
      <c r="H22" s="0" t="n">
        <f aca="false">$B$35</f>
        <v>1.52293473684211</v>
      </c>
      <c r="I22" s="0" t="n">
        <f aca="false">$B$34</f>
        <v>0</v>
      </c>
    </row>
    <row r="25" customFormat="false" ht="15" hidden="false" customHeight="false" outlineLevel="0" collapsed="false">
      <c r="A25" s="4" t="s">
        <v>8</v>
      </c>
      <c r="B25" s="0" t="n">
        <f aca="false">AVERAGE(B4:B22)</f>
        <v>50.1684210526316</v>
      </c>
    </row>
    <row r="26" customFormat="false" ht="15" hidden="false" customHeight="false" outlineLevel="0" collapsed="false">
      <c r="A26" s="0" t="s">
        <v>9</v>
      </c>
      <c r="B26" s="0" t="n">
        <f aca="false">AVERAGE(C4:C22)</f>
        <v>0.667368421052632</v>
      </c>
    </row>
    <row r="29" customFormat="false" ht="15" hidden="false" customHeight="false" outlineLevel="0" collapsed="false">
      <c r="A29" s="0" t="s">
        <v>10</v>
      </c>
    </row>
    <row r="30" customFormat="false" ht="15" hidden="false" customHeight="false" outlineLevel="0" collapsed="false">
      <c r="A30" s="0" t="s">
        <v>11</v>
      </c>
      <c r="B30" s="0" t="n">
        <f aca="false">B25+B26*0.729</f>
        <v>50.6549326315789</v>
      </c>
    </row>
    <row r="31" customFormat="false" ht="15" hidden="false" customHeight="false" outlineLevel="0" collapsed="false">
      <c r="A31" s="0" t="s">
        <v>12</v>
      </c>
      <c r="B31" s="0" t="n">
        <f aca="false">B25-B26*0.729</f>
        <v>49.6819094736842</v>
      </c>
    </row>
    <row r="33" customFormat="false" ht="15" hidden="false" customHeight="false" outlineLevel="0" collapsed="false">
      <c r="A33" s="0" t="s">
        <v>13</v>
      </c>
    </row>
    <row r="34" customFormat="false" ht="15" hidden="false" customHeight="false" outlineLevel="0" collapsed="false">
      <c r="A34" s="0" t="s">
        <v>14</v>
      </c>
      <c r="B34" s="0" t="n">
        <f aca="false">B26*0</f>
        <v>0</v>
      </c>
    </row>
    <row r="35" customFormat="false" ht="15" hidden="false" customHeight="false" outlineLevel="0" collapsed="false">
      <c r="A35" s="0" t="s">
        <v>15</v>
      </c>
      <c r="B35" s="0" t="n">
        <f aca="false">B26*2.282</f>
        <v>1.52293473684211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0"/>
  <sheetViews>
    <sheetView showFormulas="false" showGridLines="true" showRowColHeaders="true" showZeros="true" rightToLeft="false" tabSelected="false" showOutlineSymbols="true" defaultGridColor="true" view="normal" topLeftCell="J7" colorId="64" zoomScale="100" zoomScaleNormal="100" zoomScalePageLayoutView="100" workbookViewId="0">
      <selection pane="topLeft" activeCell="F28" activeCellId="0" sqref="F28"/>
    </sheetView>
  </sheetViews>
  <sheetFormatPr defaultRowHeight="15" zeroHeight="false" outlineLevelRow="0" outlineLevelCol="0"/>
  <cols>
    <col collapsed="false" customWidth="true" hidden="false" outlineLevel="0" max="1" min="1" style="0" width="9.43"/>
    <col collapsed="false" customWidth="true" hidden="false" outlineLevel="0" max="2" min="2" style="0" width="15.57"/>
    <col collapsed="false" customWidth="true" hidden="false" outlineLevel="0" max="6" min="3" style="0" width="7"/>
    <col collapsed="false" customWidth="true" hidden="false" outlineLevel="0" max="7" min="7" style="0" width="6"/>
    <col collapsed="false" customWidth="true" hidden="false" outlineLevel="0" max="8" min="8" style="0" width="9.14"/>
    <col collapsed="false" customWidth="true" hidden="false" outlineLevel="0" max="9" min="9" style="0" width="10"/>
    <col collapsed="false" customWidth="true" hidden="false" outlineLevel="0" max="10" min="10" style="0" width="3.86"/>
    <col collapsed="false" customWidth="true" hidden="false" outlineLevel="0" max="14" min="11" style="0" width="12"/>
    <col collapsed="false" customWidth="true" hidden="false" outlineLevel="0" max="1025" min="15" style="0" width="8.53"/>
  </cols>
  <sheetData>
    <row r="1" customFormat="false" ht="15" hidden="false" customHeight="false" outlineLevel="0" collapsed="false">
      <c r="B1" s="0" t="s">
        <v>16</v>
      </c>
    </row>
    <row r="7" customFormat="false" ht="15" hidden="false" customHeight="false" outlineLevel="0" collapsed="false">
      <c r="B7" s="0" t="s">
        <v>17</v>
      </c>
    </row>
    <row r="8" customFormat="false" ht="15" hidden="false" customHeight="false" outlineLevel="0" collapsed="false">
      <c r="H8" s="0" t="s">
        <v>18</v>
      </c>
      <c r="J8" s="0" t="s">
        <v>19</v>
      </c>
      <c r="K8" s="0" t="n">
        <f aca="false">INTERCEPT(K11:K30,A11:A30)</f>
        <v>10.4965136842105</v>
      </c>
    </row>
    <row r="9" customFormat="false" ht="15" hidden="false" customHeight="false" outlineLevel="0" collapsed="false">
      <c r="B9" s="0" t="s">
        <v>20</v>
      </c>
      <c r="H9" s="0" t="s">
        <v>21</v>
      </c>
      <c r="J9" s="0" t="s">
        <v>22</v>
      </c>
      <c r="K9" s="0" t="n">
        <f aca="false">SLOPE(K11:K30,A11:A30)</f>
        <v>0.00219774436090226</v>
      </c>
    </row>
    <row r="10" customFormat="false" ht="15" hidden="false" customHeight="false" outlineLevel="0" collapsed="false">
      <c r="A10" s="8" t="s">
        <v>23</v>
      </c>
      <c r="B10" s="0" t="n">
        <v>1</v>
      </c>
      <c r="C10" s="0" t="n">
        <v>2</v>
      </c>
      <c r="D10" s="0" t="n">
        <v>3</v>
      </c>
      <c r="E10" s="0" t="n">
        <v>4</v>
      </c>
      <c r="F10" s="0" t="n">
        <v>5</v>
      </c>
      <c r="G10" s="8" t="s">
        <v>24</v>
      </c>
      <c r="H10" s="8" t="s">
        <v>25</v>
      </c>
      <c r="I10" s="8" t="s">
        <v>5</v>
      </c>
      <c r="J10" s="8" t="s">
        <v>6</v>
      </c>
      <c r="K10" s="8" t="s">
        <v>26</v>
      </c>
      <c r="L10" s="8" t="s">
        <v>25</v>
      </c>
      <c r="M10" s="8" t="s">
        <v>5</v>
      </c>
      <c r="N10" s="8" t="s">
        <v>6</v>
      </c>
    </row>
    <row r="11" customFormat="false" ht="15" hidden="false" customHeight="false" outlineLevel="0" collapsed="false">
      <c r="A11" s="8" t="n">
        <v>1</v>
      </c>
      <c r="B11" s="0" t="n">
        <v>10.504</v>
      </c>
      <c r="C11" s="0" t="n">
        <v>10.499</v>
      </c>
      <c r="D11" s="0" t="n">
        <v>10.505</v>
      </c>
      <c r="E11" s="0" t="n">
        <v>10.502</v>
      </c>
      <c r="F11" s="0" t="n">
        <v>10.499</v>
      </c>
      <c r="G11" s="0" t="n">
        <f aca="false">MAX(B11:F11)-MIN(B11:F11)</f>
        <v>0.00600000000000023</v>
      </c>
      <c r="H11" s="0" t="n">
        <f aca="false">AVERAGE($G$11:$G$30)</f>
        <v>0.0121500000000002</v>
      </c>
      <c r="I11" s="0" t="n">
        <f aca="false">H11*2.114</f>
        <v>0.0256851000000004</v>
      </c>
      <c r="J11" s="0" t="n">
        <f aca="false">H11*0</f>
        <v>0</v>
      </c>
      <c r="K11" s="9" t="n">
        <f aca="false">AVERAGE(B11:F11)</f>
        <v>10.5018</v>
      </c>
      <c r="L11" s="0" t="n">
        <f aca="false">$K$9*A11+$K$8</f>
        <v>10.4987114285714</v>
      </c>
      <c r="M11" s="0" t="n">
        <f aca="false">L11+H11*0.577</f>
        <v>10.5057219785714</v>
      </c>
      <c r="N11" s="0" t="n">
        <f aca="false">L11-H11*0.577</f>
        <v>10.4917008785714</v>
      </c>
    </row>
    <row r="12" customFormat="false" ht="15" hidden="false" customHeight="false" outlineLevel="0" collapsed="false">
      <c r="A12" s="8" t="n">
        <v>2</v>
      </c>
      <c r="B12" s="0" t="n">
        <v>10.505</v>
      </c>
      <c r="C12" s="0" t="n">
        <v>10.494</v>
      </c>
      <c r="D12" s="0" t="n">
        <v>10.503</v>
      </c>
      <c r="E12" s="0" t="n">
        <v>10.497</v>
      </c>
      <c r="F12" s="0" t="n">
        <v>10.505</v>
      </c>
      <c r="G12" s="0" t="n">
        <f aca="false">MAX(B12:F12)-MIN(B12:F12)</f>
        <v>0.011000000000001</v>
      </c>
      <c r="H12" s="0" t="n">
        <f aca="false">AVERAGE($G$11:$G$30)</f>
        <v>0.0121500000000002</v>
      </c>
      <c r="I12" s="0" t="n">
        <f aca="false">H12*2.114</f>
        <v>0.0256851000000004</v>
      </c>
      <c r="J12" s="0" t="n">
        <f aca="false">H12*0</f>
        <v>0</v>
      </c>
      <c r="K12" s="9" t="n">
        <f aca="false">AVERAGE(B12:F12)</f>
        <v>10.5008</v>
      </c>
      <c r="L12" s="0" t="n">
        <f aca="false">$K$9*A12+$K$8</f>
        <v>10.5009091729323</v>
      </c>
      <c r="M12" s="0" t="n">
        <f aca="false">L12+H12*0.577</f>
        <v>10.5079197229323</v>
      </c>
      <c r="N12" s="0" t="n">
        <f aca="false">L12-H12*0.577</f>
        <v>10.4938986229323</v>
      </c>
    </row>
    <row r="13" customFormat="false" ht="15" hidden="false" customHeight="false" outlineLevel="0" collapsed="false">
      <c r="A13" s="8" t="n">
        <v>3</v>
      </c>
      <c r="B13" s="0" t="n">
        <v>10.508</v>
      </c>
      <c r="C13" s="0" t="n">
        <v>10.507</v>
      </c>
      <c r="D13" s="0" t="n">
        <v>10.502</v>
      </c>
      <c r="E13" s="0" t="n">
        <v>10.502</v>
      </c>
      <c r="F13" s="0" t="n">
        <v>10.494</v>
      </c>
      <c r="G13" s="0" t="n">
        <f aca="false">MAX(B13:F13)-MIN(B13:F13)</f>
        <v>0.0139999999999993</v>
      </c>
      <c r="H13" s="0" t="n">
        <f aca="false">AVERAGE($G$11:$G$30)</f>
        <v>0.0121500000000002</v>
      </c>
      <c r="I13" s="0" t="n">
        <f aca="false">H13*2.114</f>
        <v>0.0256851000000004</v>
      </c>
      <c r="J13" s="0" t="n">
        <f aca="false">H13*0</f>
        <v>0</v>
      </c>
      <c r="K13" s="9" t="n">
        <f aca="false">AVERAGE(B13:F13)</f>
        <v>10.5026</v>
      </c>
      <c r="L13" s="0" t="n">
        <f aca="false">$K$9*A13+$K$8</f>
        <v>10.5031069172932</v>
      </c>
      <c r="M13" s="0" t="n">
        <f aca="false">L13+H13*0.577</f>
        <v>10.5101174672932</v>
      </c>
      <c r="N13" s="0" t="n">
        <f aca="false">L13-H13*0.577</f>
        <v>10.4960963672932</v>
      </c>
    </row>
    <row r="14" customFormat="false" ht="15" hidden="false" customHeight="false" outlineLevel="0" collapsed="false">
      <c r="A14" s="8" t="n">
        <v>4</v>
      </c>
      <c r="B14" s="0" t="n">
        <v>10.511</v>
      </c>
      <c r="C14" s="0" t="n">
        <v>10.509</v>
      </c>
      <c r="D14" s="0" t="n">
        <v>10.509</v>
      </c>
      <c r="E14" s="0" t="n">
        <v>10.502</v>
      </c>
      <c r="F14" s="0" t="n">
        <v>10.513</v>
      </c>
      <c r="G14" s="0" t="n">
        <f aca="false">MAX(B14:F14)-MIN(B14:F14)</f>
        <v>0.0109999999999992</v>
      </c>
      <c r="H14" s="0" t="n">
        <f aca="false">AVERAGE($G$11:$G$30)</f>
        <v>0.0121500000000002</v>
      </c>
      <c r="I14" s="0" t="n">
        <f aca="false">H14*2.114</f>
        <v>0.0256851000000004</v>
      </c>
      <c r="J14" s="0" t="n">
        <f aca="false">H14*0</f>
        <v>0</v>
      </c>
      <c r="K14" s="9" t="n">
        <f aca="false">AVERAGE(B14:F14)</f>
        <v>10.5088</v>
      </c>
      <c r="L14" s="0" t="n">
        <f aca="false">$K$9*A14+$K$8</f>
        <v>10.5053046616541</v>
      </c>
      <c r="M14" s="0" t="n">
        <f aca="false">L14+H14*0.577</f>
        <v>10.5123152116541</v>
      </c>
      <c r="N14" s="0" t="n">
        <f aca="false">L14-H14*0.577</f>
        <v>10.4982941116541</v>
      </c>
    </row>
    <row r="15" customFormat="false" ht="15" hidden="false" customHeight="false" outlineLevel="0" collapsed="false">
      <c r="A15" s="8" t="n">
        <v>5</v>
      </c>
      <c r="B15" s="0" t="n">
        <v>10.501</v>
      </c>
      <c r="C15" s="0" t="n">
        <v>10.508</v>
      </c>
      <c r="D15" s="0" t="n">
        <v>10.511</v>
      </c>
      <c r="E15" s="0" t="n">
        <v>10.512</v>
      </c>
      <c r="F15" s="0" t="n">
        <v>10.502</v>
      </c>
      <c r="G15" s="0" t="n">
        <f aca="false">MAX(B15:F15)-MIN(B15:F15)</f>
        <v>0.011000000000001</v>
      </c>
      <c r="H15" s="0" t="n">
        <f aca="false">AVERAGE($G$11:$G$30)</f>
        <v>0.0121500000000002</v>
      </c>
      <c r="I15" s="0" t="n">
        <f aca="false">H15*2.114</f>
        <v>0.0256851000000004</v>
      </c>
      <c r="J15" s="0" t="n">
        <f aca="false">H15*0</f>
        <v>0</v>
      </c>
      <c r="K15" s="9" t="n">
        <f aca="false">AVERAGE(B15:F15)</f>
        <v>10.5068</v>
      </c>
      <c r="L15" s="0" t="n">
        <f aca="false">$K$9*A15+$K$8</f>
        <v>10.507502406015</v>
      </c>
      <c r="M15" s="0" t="n">
        <f aca="false">L15+H15*0.577</f>
        <v>10.514512956015</v>
      </c>
      <c r="N15" s="0" t="n">
        <f aca="false">L15-H15*0.577</f>
        <v>10.500491856015</v>
      </c>
    </row>
    <row r="16" customFormat="false" ht="15" hidden="false" customHeight="false" outlineLevel="0" collapsed="false">
      <c r="A16" s="8" t="n">
        <v>6</v>
      </c>
      <c r="B16" s="0" t="n">
        <v>10.512</v>
      </c>
      <c r="C16" s="0" t="n">
        <v>10.512</v>
      </c>
      <c r="D16" s="0" t="n">
        <v>10.513</v>
      </c>
      <c r="E16" s="0" t="n">
        <v>10.505</v>
      </c>
      <c r="F16" s="0" t="n">
        <v>10.511</v>
      </c>
      <c r="G16" s="0" t="n">
        <f aca="false">MAX(B16:F16)-MIN(B16:F16)</f>
        <v>0.00799999999999912</v>
      </c>
      <c r="H16" s="0" t="n">
        <f aca="false">AVERAGE($G$11:$G$30)</f>
        <v>0.0121500000000002</v>
      </c>
      <c r="I16" s="0" t="n">
        <f aca="false">H16*2.114</f>
        <v>0.0256851000000004</v>
      </c>
      <c r="J16" s="0" t="n">
        <f aca="false">H16*0</f>
        <v>0</v>
      </c>
      <c r="K16" s="9" t="n">
        <f aca="false">AVERAGE(B16:F16)</f>
        <v>10.5106</v>
      </c>
      <c r="L16" s="0" t="n">
        <f aca="false">$K$9*A16+$K$8</f>
        <v>10.5097001503759</v>
      </c>
      <c r="M16" s="0" t="n">
        <f aca="false">L16+H16*0.577</f>
        <v>10.5167107003759</v>
      </c>
      <c r="N16" s="0" t="n">
        <f aca="false">L16-H16*0.577</f>
        <v>10.5026896003759</v>
      </c>
    </row>
    <row r="17" customFormat="false" ht="15" hidden="false" customHeight="false" outlineLevel="0" collapsed="false">
      <c r="A17" s="8" t="n">
        <v>7</v>
      </c>
      <c r="B17" s="0" t="n">
        <v>10.512</v>
      </c>
      <c r="C17" s="0" t="n">
        <v>10.502</v>
      </c>
      <c r="D17" s="0" t="n">
        <v>10.501</v>
      </c>
      <c r="E17" s="0" t="n">
        <v>10.504</v>
      </c>
      <c r="F17" s="0" t="n">
        <v>10.511</v>
      </c>
      <c r="G17" s="0" t="n">
        <f aca="false">MAX(B17:F17)-MIN(B17:F17)</f>
        <v>0.011000000000001</v>
      </c>
      <c r="H17" s="0" t="n">
        <f aca="false">AVERAGE($G$11:$G$30)</f>
        <v>0.0121500000000002</v>
      </c>
      <c r="I17" s="0" t="n">
        <f aca="false">H17*2.114</f>
        <v>0.0256851000000004</v>
      </c>
      <c r="J17" s="0" t="n">
        <f aca="false">H17*0</f>
        <v>0</v>
      </c>
      <c r="K17" s="9" t="n">
        <f aca="false">AVERAGE(B17:F17)</f>
        <v>10.506</v>
      </c>
      <c r="L17" s="0" t="n">
        <f aca="false">$K$9*A17+$K$8</f>
        <v>10.5118978947368</v>
      </c>
      <c r="M17" s="0" t="n">
        <f aca="false">L17+H17*0.577</f>
        <v>10.5189084447368</v>
      </c>
      <c r="N17" s="0" t="n">
        <f aca="false">L17-H17*0.577</f>
        <v>10.5048873447368</v>
      </c>
    </row>
    <row r="18" customFormat="false" ht="15" hidden="false" customHeight="false" outlineLevel="0" collapsed="false">
      <c r="A18" s="8" t="n">
        <v>8</v>
      </c>
      <c r="B18" s="0" t="n">
        <v>10.515</v>
      </c>
      <c r="C18" s="0" t="n">
        <v>10.514</v>
      </c>
      <c r="D18" s="0" t="n">
        <v>10.507</v>
      </c>
      <c r="E18" s="0" t="n">
        <v>10.526</v>
      </c>
      <c r="F18" s="0" t="n">
        <v>10.518</v>
      </c>
      <c r="G18" s="0" t="n">
        <f aca="false">MAX(B18:F18)-MIN(B18:F18)</f>
        <v>0.0190000000000001</v>
      </c>
      <c r="H18" s="0" t="n">
        <f aca="false">AVERAGE($G$11:$G$30)</f>
        <v>0.0121500000000002</v>
      </c>
      <c r="I18" s="0" t="n">
        <f aca="false">H18*2.114</f>
        <v>0.0256851000000004</v>
      </c>
      <c r="J18" s="0" t="n">
        <f aca="false">H18*0</f>
        <v>0</v>
      </c>
      <c r="K18" s="9" t="n">
        <f aca="false">AVERAGE(B18:F18)</f>
        <v>10.516</v>
      </c>
      <c r="L18" s="0" t="n">
        <f aca="false">$K$9*A18+$K$8</f>
        <v>10.5140956390977</v>
      </c>
      <c r="M18" s="0" t="n">
        <f aca="false">L18+H18*0.577</f>
        <v>10.5211061890977</v>
      </c>
      <c r="N18" s="0" t="n">
        <f aca="false">L18-H18*0.577</f>
        <v>10.5070850890977</v>
      </c>
    </row>
    <row r="19" customFormat="false" ht="15" hidden="false" customHeight="false" outlineLevel="0" collapsed="false">
      <c r="A19" s="8" t="n">
        <v>9</v>
      </c>
      <c r="B19" s="0" t="n">
        <v>10.517</v>
      </c>
      <c r="C19" s="0" t="n">
        <v>10.518</v>
      </c>
      <c r="D19" s="0" t="n">
        <v>10.515</v>
      </c>
      <c r="E19" s="0" t="n">
        <v>10.516</v>
      </c>
      <c r="F19" s="0" t="n">
        <v>10.51</v>
      </c>
      <c r="G19" s="0" t="n">
        <f aca="false">MAX(B19:F19)-MIN(B19:F19)</f>
        <v>0.0080000000000009</v>
      </c>
      <c r="H19" s="0" t="n">
        <f aca="false">AVERAGE($G$11:$G$30)</f>
        <v>0.0121500000000002</v>
      </c>
      <c r="I19" s="0" t="n">
        <f aca="false">H19*2.114</f>
        <v>0.0256851000000004</v>
      </c>
      <c r="J19" s="0" t="n">
        <f aca="false">H19*0</f>
        <v>0</v>
      </c>
      <c r="K19" s="9" t="n">
        <f aca="false">AVERAGE(B19:F19)</f>
        <v>10.5152</v>
      </c>
      <c r="L19" s="0" t="n">
        <f aca="false">$K$9*A19+$K$8</f>
        <v>10.5162933834586</v>
      </c>
      <c r="M19" s="0" t="n">
        <f aca="false">L19+H19*0.577</f>
        <v>10.5233039334586</v>
      </c>
      <c r="N19" s="0" t="n">
        <f aca="false">L19-H19*0.577</f>
        <v>10.5092828334586</v>
      </c>
    </row>
    <row r="20" customFormat="false" ht="15" hidden="false" customHeight="false" outlineLevel="0" collapsed="false">
      <c r="A20" s="8" t="n">
        <v>10</v>
      </c>
      <c r="B20" s="0" t="n">
        <v>10.516</v>
      </c>
      <c r="C20" s="0" t="n">
        <v>10.515</v>
      </c>
      <c r="D20" s="0" t="n">
        <v>10.508</v>
      </c>
      <c r="E20" s="0" t="n">
        <v>10.518</v>
      </c>
      <c r="F20" s="0" t="n">
        <v>10.511</v>
      </c>
      <c r="G20" s="0" t="n">
        <f aca="false">MAX(B20:F20)-MIN(B20:F20)</f>
        <v>0.0100000000000016</v>
      </c>
      <c r="H20" s="0" t="n">
        <f aca="false">AVERAGE($G$11:$G$30)</f>
        <v>0.0121500000000002</v>
      </c>
      <c r="I20" s="0" t="n">
        <f aca="false">H20*2.114</f>
        <v>0.0256851000000004</v>
      </c>
      <c r="J20" s="0" t="n">
        <f aca="false">H20*0</f>
        <v>0</v>
      </c>
      <c r="K20" s="9" t="n">
        <f aca="false">AVERAGE(B20:F20)</f>
        <v>10.5136</v>
      </c>
      <c r="L20" s="0" t="n">
        <f aca="false">$K$9*A20+$K$8</f>
        <v>10.5184911278195</v>
      </c>
      <c r="M20" s="0" t="n">
        <f aca="false">L20+H20*0.577</f>
        <v>10.5255016778195</v>
      </c>
      <c r="N20" s="0" t="n">
        <f aca="false">L20-H20*0.577</f>
        <v>10.5114805778195</v>
      </c>
    </row>
    <row r="21" customFormat="false" ht="15" hidden="false" customHeight="false" outlineLevel="0" collapsed="false">
      <c r="A21" s="8" t="n">
        <v>11</v>
      </c>
      <c r="B21" s="0" t="n">
        <v>10.516</v>
      </c>
      <c r="C21" s="0" t="n">
        <v>10.521</v>
      </c>
      <c r="D21" s="0" t="n">
        <v>10.518</v>
      </c>
      <c r="E21" s="0" t="n">
        <v>10.519</v>
      </c>
      <c r="F21" s="0" t="n">
        <v>10.52</v>
      </c>
      <c r="G21" s="0" t="n">
        <f aca="false">MAX(B21:F21)-MIN(B21:F21)</f>
        <v>0.00500000000000078</v>
      </c>
      <c r="H21" s="0" t="n">
        <f aca="false">AVERAGE($G$11:$G$30)</f>
        <v>0.0121500000000002</v>
      </c>
      <c r="I21" s="0" t="n">
        <f aca="false">H21*2.114</f>
        <v>0.0256851000000004</v>
      </c>
      <c r="J21" s="0" t="n">
        <f aca="false">H21*0</f>
        <v>0</v>
      </c>
      <c r="K21" s="9" t="n">
        <f aca="false">AVERAGE(B21:F21)</f>
        <v>10.5188</v>
      </c>
      <c r="L21" s="0" t="n">
        <f aca="false">$K$9*A21+$K$8</f>
        <v>10.5206888721805</v>
      </c>
      <c r="M21" s="0" t="n">
        <f aca="false">L21+H21*0.577</f>
        <v>10.5276994221805</v>
      </c>
      <c r="N21" s="0" t="n">
        <f aca="false">L21-H21*0.577</f>
        <v>10.5136783221805</v>
      </c>
    </row>
    <row r="22" customFormat="false" ht="15" hidden="false" customHeight="false" outlineLevel="0" collapsed="false">
      <c r="A22" s="8" t="n">
        <v>12</v>
      </c>
      <c r="B22" s="0" t="n">
        <v>10.528</v>
      </c>
      <c r="C22" s="0" t="n">
        <v>10.526</v>
      </c>
      <c r="D22" s="0" t="n">
        <v>10.52</v>
      </c>
      <c r="E22" s="0" t="n">
        <v>10.521</v>
      </c>
      <c r="F22" s="0" t="n">
        <v>10.522</v>
      </c>
      <c r="G22" s="0" t="n">
        <f aca="false">MAX(B22:F22)-MIN(B22:F22)</f>
        <v>0.0080000000000009</v>
      </c>
      <c r="H22" s="0" t="n">
        <f aca="false">AVERAGE($G$11:$G$30)</f>
        <v>0.0121500000000002</v>
      </c>
      <c r="I22" s="0" t="n">
        <f aca="false">H22*2.114</f>
        <v>0.0256851000000004</v>
      </c>
      <c r="J22" s="0" t="n">
        <f aca="false">H22*0</f>
        <v>0</v>
      </c>
      <c r="K22" s="9" t="n">
        <f aca="false">AVERAGE(B22:F22)</f>
        <v>10.5234</v>
      </c>
      <c r="L22" s="0" t="n">
        <f aca="false">$K$9*A22+$K$8</f>
        <v>10.5228866165414</v>
      </c>
      <c r="M22" s="0" t="n">
        <f aca="false">L22+H22*0.577</f>
        <v>10.5298971665414</v>
      </c>
      <c r="N22" s="0" t="n">
        <f aca="false">L22-H22*0.577</f>
        <v>10.5158760665414</v>
      </c>
    </row>
    <row r="23" customFormat="false" ht="15" hidden="false" customHeight="false" outlineLevel="0" collapsed="false">
      <c r="A23" s="8" t="n">
        <v>13</v>
      </c>
      <c r="B23" s="0" t="n">
        <v>10.526</v>
      </c>
      <c r="C23" s="0" t="n">
        <v>10.519</v>
      </c>
      <c r="D23" s="0" t="n">
        <v>10.525</v>
      </c>
      <c r="E23" s="0" t="n">
        <v>10.524</v>
      </c>
      <c r="F23" s="0" t="n">
        <v>10.531</v>
      </c>
      <c r="G23" s="0" t="n">
        <f aca="false">MAX(B23:F23)-MIN(B23:F23)</f>
        <v>0.0120000000000005</v>
      </c>
      <c r="H23" s="0" t="n">
        <f aca="false">AVERAGE($G$11:$G$30)</f>
        <v>0.0121500000000002</v>
      </c>
      <c r="I23" s="0" t="n">
        <f aca="false">H23*2.114</f>
        <v>0.0256851000000004</v>
      </c>
      <c r="J23" s="0" t="n">
        <f aca="false">H23*0</f>
        <v>0</v>
      </c>
      <c r="K23" s="9" t="n">
        <f aca="false">AVERAGE(B23:F23)</f>
        <v>10.525</v>
      </c>
      <c r="L23" s="0" t="n">
        <f aca="false">$K$9*A23+$K$8</f>
        <v>10.5250843609023</v>
      </c>
      <c r="M23" s="0" t="n">
        <f aca="false">L23+H23*0.577</f>
        <v>10.5320949109023</v>
      </c>
      <c r="N23" s="0" t="n">
        <f aca="false">L23-H23*0.577</f>
        <v>10.5180738109023</v>
      </c>
    </row>
    <row r="24" customFormat="false" ht="15" hidden="false" customHeight="false" outlineLevel="0" collapsed="false">
      <c r="A24" s="8" t="n">
        <v>14</v>
      </c>
      <c r="B24" s="0" t="n">
        <v>10.523</v>
      </c>
      <c r="C24" s="0" t="n">
        <v>10.532</v>
      </c>
      <c r="D24" s="0" t="n">
        <v>10.535</v>
      </c>
      <c r="E24" s="0" t="n">
        <v>10.521</v>
      </c>
      <c r="F24" s="0" t="n">
        <v>10.526</v>
      </c>
      <c r="G24" s="0" t="n">
        <f aca="false">MAX(B24:F24)-MIN(B24:F24)</f>
        <v>0.0139999999999993</v>
      </c>
      <c r="H24" s="0" t="n">
        <f aca="false">AVERAGE($G$11:$G$30)</f>
        <v>0.0121500000000002</v>
      </c>
      <c r="I24" s="0" t="n">
        <f aca="false">H24*2.114</f>
        <v>0.0256851000000004</v>
      </c>
      <c r="J24" s="0" t="n">
        <f aca="false">H24*0</f>
        <v>0</v>
      </c>
      <c r="K24" s="9" t="n">
        <f aca="false">AVERAGE(B24:F24)</f>
        <v>10.5274</v>
      </c>
      <c r="L24" s="0" t="n">
        <f aca="false">$K$9*A24+$K$8</f>
        <v>10.5272821052632</v>
      </c>
      <c r="M24" s="0" t="n">
        <f aca="false">L24+H24*0.577</f>
        <v>10.5342926552632</v>
      </c>
      <c r="N24" s="0" t="n">
        <f aca="false">L24-H24*0.577</f>
        <v>10.5202715552632</v>
      </c>
    </row>
    <row r="25" customFormat="false" ht="15" hidden="false" customHeight="false" outlineLevel="0" collapsed="false">
      <c r="A25" s="8" t="n">
        <v>15</v>
      </c>
      <c r="B25" s="0" t="n">
        <v>10.523</v>
      </c>
      <c r="C25" s="0" t="n">
        <v>10.531</v>
      </c>
      <c r="D25" s="0" t="n">
        <v>10.527</v>
      </c>
      <c r="E25" s="0" t="n">
        <v>10.54</v>
      </c>
      <c r="F25" s="0" t="n">
        <v>10.532</v>
      </c>
      <c r="G25" s="0" t="n">
        <f aca="false">MAX(B25:F25)-MIN(B25:F25)</f>
        <v>0.0169999999999995</v>
      </c>
      <c r="H25" s="0" t="n">
        <f aca="false">AVERAGE($G$11:$G$30)</f>
        <v>0.0121500000000002</v>
      </c>
      <c r="I25" s="0" t="n">
        <f aca="false">H25*2.114</f>
        <v>0.0256851000000004</v>
      </c>
      <c r="J25" s="0" t="n">
        <f aca="false">H25*0</f>
        <v>0</v>
      </c>
      <c r="K25" s="9" t="n">
        <f aca="false">AVERAGE(B25:F25)</f>
        <v>10.5306</v>
      </c>
      <c r="L25" s="0" t="n">
        <f aca="false">$K$9*A25+$K$8</f>
        <v>10.5294798496241</v>
      </c>
      <c r="M25" s="0" t="n">
        <f aca="false">L25+H25*0.577</f>
        <v>10.5364903996241</v>
      </c>
      <c r="N25" s="0" t="n">
        <f aca="false">L25-H25*0.577</f>
        <v>10.5224692996241</v>
      </c>
    </row>
    <row r="26" customFormat="false" ht="15" hidden="false" customHeight="false" outlineLevel="0" collapsed="false">
      <c r="A26" s="8" t="n">
        <v>16</v>
      </c>
      <c r="B26" s="0" t="n">
        <v>10.534</v>
      </c>
      <c r="C26" s="0" t="n">
        <v>10.538</v>
      </c>
      <c r="D26" s="0" t="n">
        <v>10.532</v>
      </c>
      <c r="E26" s="0" t="n">
        <v>10.522</v>
      </c>
      <c r="F26" s="0" t="n">
        <v>10.544</v>
      </c>
      <c r="G26" s="0" t="n">
        <f aca="false">MAX(B26:F26)-MIN(B26:F26)</f>
        <v>0.0220000000000002</v>
      </c>
      <c r="H26" s="0" t="n">
        <f aca="false">AVERAGE($G$11:$G$30)</f>
        <v>0.0121500000000002</v>
      </c>
      <c r="I26" s="0" t="n">
        <f aca="false">H26*2.114</f>
        <v>0.0256851000000004</v>
      </c>
      <c r="J26" s="0" t="n">
        <f aca="false">H26*0</f>
        <v>0</v>
      </c>
      <c r="K26" s="9" t="n">
        <f aca="false">AVERAGE(B26:F26)</f>
        <v>10.534</v>
      </c>
      <c r="L26" s="0" t="n">
        <f aca="false">$K$9*A26+$K$8</f>
        <v>10.531677593985</v>
      </c>
      <c r="M26" s="0" t="n">
        <f aca="false">L26+H26*0.577</f>
        <v>10.538688143985</v>
      </c>
      <c r="N26" s="0" t="n">
        <f aca="false">L26-H26*0.577</f>
        <v>10.524667043985</v>
      </c>
    </row>
    <row r="27" customFormat="false" ht="15" hidden="false" customHeight="false" outlineLevel="0" collapsed="false">
      <c r="A27" s="8" t="n">
        <v>17</v>
      </c>
      <c r="B27" s="0" t="n">
        <v>10.537</v>
      </c>
      <c r="C27" s="0" t="n">
        <v>10.536</v>
      </c>
      <c r="D27" s="0" t="n">
        <v>10.54</v>
      </c>
      <c r="E27" s="0" t="n">
        <v>10.546</v>
      </c>
      <c r="F27" s="0" t="n">
        <v>10.527</v>
      </c>
      <c r="G27" s="0" t="n">
        <f aca="false">MAX(B27:F27)-MIN(B27:F27)</f>
        <v>0.0190000000000001</v>
      </c>
      <c r="H27" s="0" t="n">
        <f aca="false">AVERAGE($G$11:$G$30)</f>
        <v>0.0121500000000002</v>
      </c>
      <c r="I27" s="0" t="n">
        <f aca="false">H27*2.114</f>
        <v>0.0256851000000004</v>
      </c>
      <c r="J27" s="0" t="n">
        <f aca="false">H27*0</f>
        <v>0</v>
      </c>
      <c r="K27" s="9" t="n">
        <f aca="false">AVERAGE(B27:F27)</f>
        <v>10.5372</v>
      </c>
      <c r="L27" s="0" t="n">
        <f aca="false">$K$9*A27+$K$8</f>
        <v>10.5338753383459</v>
      </c>
      <c r="M27" s="0" t="n">
        <f aca="false">L27+H27*0.577</f>
        <v>10.5408858883459</v>
      </c>
      <c r="N27" s="0" t="n">
        <f aca="false">L27-H27*0.577</f>
        <v>10.5268647883459</v>
      </c>
    </row>
    <row r="28" customFormat="false" ht="15" hidden="false" customHeight="false" outlineLevel="0" collapsed="false">
      <c r="A28" s="8" t="n">
        <v>18</v>
      </c>
      <c r="B28" s="0" t="n">
        <v>10.531</v>
      </c>
      <c r="C28" s="0" t="n">
        <v>10.541</v>
      </c>
      <c r="D28" s="0" t="n">
        <v>10.531</v>
      </c>
      <c r="E28" s="0" t="n">
        <v>10.538</v>
      </c>
      <c r="F28" s="0" t="n">
        <v>10.541</v>
      </c>
      <c r="G28" s="0" t="n">
        <f aca="false">MAX(B28:F28)-MIN(B28:F28)</f>
        <v>0.00999999999999979</v>
      </c>
      <c r="H28" s="0" t="n">
        <f aca="false">AVERAGE($G$11:$G$30)</f>
        <v>0.0121500000000002</v>
      </c>
      <c r="I28" s="0" t="n">
        <f aca="false">H28*2.114</f>
        <v>0.0256851000000004</v>
      </c>
      <c r="J28" s="0" t="n">
        <f aca="false">H28*0</f>
        <v>0</v>
      </c>
      <c r="K28" s="9" t="n">
        <f aca="false">AVERAGE(B28:F28)</f>
        <v>10.5364</v>
      </c>
      <c r="L28" s="0" t="n">
        <f aca="false">$K$9*A28+$K$8</f>
        <v>10.5360730827068</v>
      </c>
      <c r="M28" s="0" t="n">
        <f aca="false">L28+H28*0.577</f>
        <v>10.5430836327068</v>
      </c>
      <c r="N28" s="0" t="n">
        <f aca="false">L28-H28*0.577</f>
        <v>10.5290625327068</v>
      </c>
    </row>
    <row r="29" customFormat="false" ht="15" hidden="false" customHeight="false" outlineLevel="0" collapsed="false">
      <c r="A29" s="8" t="n">
        <v>19</v>
      </c>
      <c r="B29" s="0" t="n">
        <v>10.533</v>
      </c>
      <c r="C29" s="0" t="n">
        <v>10.528</v>
      </c>
      <c r="D29" s="0" t="n">
        <v>10.535</v>
      </c>
      <c r="E29" s="0" t="n">
        <v>10.534</v>
      </c>
      <c r="F29" s="0" t="n">
        <v>10.541</v>
      </c>
      <c r="G29" s="0" t="n">
        <f aca="false">MAX(B29:F29)-MIN(B29:F29)</f>
        <v>0.0129999999999999</v>
      </c>
      <c r="H29" s="0" t="n">
        <f aca="false">AVERAGE($G$11:$G$30)</f>
        <v>0.0121500000000002</v>
      </c>
      <c r="I29" s="0" t="n">
        <f aca="false">H29*2.114</f>
        <v>0.0256851000000004</v>
      </c>
      <c r="J29" s="0" t="n">
        <f aca="false">H29*0</f>
        <v>0</v>
      </c>
      <c r="K29" s="9" t="n">
        <f aca="false">AVERAGE(B29:F29)</f>
        <v>10.5342</v>
      </c>
      <c r="L29" s="0" t="n">
        <f aca="false">$K$9*A29+$K$8</f>
        <v>10.5382708270677</v>
      </c>
      <c r="M29" s="0" t="n">
        <f aca="false">L29+H29*0.577</f>
        <v>10.5452813770677</v>
      </c>
      <c r="N29" s="0" t="n">
        <f aca="false">L29-H29*0.577</f>
        <v>10.5312602770677</v>
      </c>
    </row>
    <row r="30" customFormat="false" ht="15" hidden="false" customHeight="false" outlineLevel="0" collapsed="false">
      <c r="A30" s="8" t="n">
        <v>20</v>
      </c>
      <c r="B30" s="0" t="n">
        <v>10.542</v>
      </c>
      <c r="C30" s="0" t="n">
        <v>10.543</v>
      </c>
      <c r="D30" s="0" t="n">
        <v>10.546</v>
      </c>
      <c r="E30" s="0" t="n">
        <v>10.534</v>
      </c>
      <c r="F30" s="0" t="n">
        <v>10.548</v>
      </c>
      <c r="G30" s="0" t="n">
        <f aca="false">MAX(B30:F30)-MIN(B30:F30)</f>
        <v>0.0139999999999993</v>
      </c>
      <c r="H30" s="0" t="n">
        <f aca="false">AVERAGE($G$11:$G$30)</f>
        <v>0.0121500000000002</v>
      </c>
      <c r="I30" s="0" t="n">
        <f aca="false">H30*2.114</f>
        <v>0.0256851000000004</v>
      </c>
      <c r="J30" s="0" t="n">
        <f aca="false">H30*0</f>
        <v>0</v>
      </c>
      <c r="K30" s="9" t="n">
        <f aca="false">AVERAGE(B30:F30)</f>
        <v>10.5426</v>
      </c>
      <c r="L30" s="0" t="n">
        <f aca="false">$K$9*A30+$K$8</f>
        <v>10.5404685714286</v>
      </c>
      <c r="M30" s="0" t="n">
        <f aca="false">L30+H30*0.577</f>
        <v>10.5474791214286</v>
      </c>
      <c r="N30" s="0" t="n">
        <f aca="false">L30-H30*0.577</f>
        <v>10.5334580214286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B31" colorId="64" zoomScale="100" zoomScaleNormal="100" zoomScalePageLayoutView="100" workbookViewId="0">
      <selection pane="topLeft" activeCell="G39" activeCellId="0" sqref="G39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.75" hidden="false" customHeight="false" outlineLevel="0" collapsed="false">
      <c r="A1" s="1"/>
      <c r="B1" s="2" t="s">
        <v>27</v>
      </c>
      <c r="C1" s="0" t="s">
        <v>28</v>
      </c>
      <c r="D1" s="0" t="s">
        <v>29</v>
      </c>
      <c r="E1" s="0" t="s">
        <v>25</v>
      </c>
      <c r="F1" s="0" t="s">
        <v>5</v>
      </c>
      <c r="G1" s="0" t="s">
        <v>6</v>
      </c>
      <c r="I1" s="0" t="s">
        <v>30</v>
      </c>
    </row>
    <row r="2" customFormat="false" ht="15.75" hidden="false" customHeight="false" outlineLevel="0" collapsed="false">
      <c r="A2" s="5" t="n">
        <v>1</v>
      </c>
      <c r="B2" s="6" t="n">
        <v>2</v>
      </c>
      <c r="C2" s="0" t="n">
        <f aca="false">MAX(B2:B3)-MIN(B2:B3)</f>
        <v>0.1</v>
      </c>
      <c r="D2" s="0" t="n">
        <f aca="false">B2</f>
        <v>2</v>
      </c>
      <c r="E2" s="10" t="n">
        <f aca="false">AVERAGE($D$2:$D$11)</f>
        <v>1.98</v>
      </c>
      <c r="F2" s="0" t="n">
        <f aca="false">E2+3*$C$12/1.128</f>
        <v>2.15730496453901</v>
      </c>
      <c r="G2" s="0" t="n">
        <f aca="false">E2-3*$C$12/1.128</f>
        <v>1.80269503546099</v>
      </c>
      <c r="I2" s="0" t="n">
        <f aca="false">F2-G2</f>
        <v>0.354609929078015</v>
      </c>
    </row>
    <row r="3" customFormat="false" ht="15.75" hidden="false" customHeight="false" outlineLevel="0" collapsed="false">
      <c r="A3" s="5" t="n">
        <v>2</v>
      </c>
      <c r="B3" s="6" t="n">
        <v>2.1</v>
      </c>
      <c r="C3" s="0" t="n">
        <f aca="false">MAX(B3:B4)-MIN(B3:B4)</f>
        <v>0.1</v>
      </c>
      <c r="D3" s="0" t="n">
        <f aca="false">B3</f>
        <v>2.1</v>
      </c>
      <c r="E3" s="0" t="n">
        <f aca="false">AVERAGE($D$2:$D$11)</f>
        <v>1.98</v>
      </c>
      <c r="F3" s="0" t="n">
        <f aca="false">E3+3*$C$12/1.128</f>
        <v>2.15730496453901</v>
      </c>
      <c r="G3" s="0" t="n">
        <f aca="false">E3-3*$C$12/1.128</f>
        <v>1.80269503546099</v>
      </c>
    </row>
    <row r="4" customFormat="false" ht="15.75" hidden="false" customHeight="false" outlineLevel="0" collapsed="false">
      <c r="A4" s="5" t="n">
        <v>3</v>
      </c>
      <c r="B4" s="6" t="n">
        <v>2</v>
      </c>
      <c r="C4" s="0" t="n">
        <f aca="false">MAX(B4:B5)-MIN(B4:B5)</f>
        <v>0.1</v>
      </c>
      <c r="D4" s="0" t="n">
        <f aca="false">B4</f>
        <v>2</v>
      </c>
      <c r="E4" s="0" t="n">
        <f aca="false">AVERAGE($D$2:$D$11)</f>
        <v>1.98</v>
      </c>
      <c r="F4" s="0" t="n">
        <f aca="false">E4+3*$C$12/1.128</f>
        <v>2.15730496453901</v>
      </c>
      <c r="G4" s="0" t="n">
        <f aca="false">E4-3*$C$12/1.128</f>
        <v>1.80269503546099</v>
      </c>
    </row>
    <row r="5" customFormat="false" ht="15.75" hidden="false" customHeight="false" outlineLevel="0" collapsed="false">
      <c r="A5" s="5" t="n">
        <v>4</v>
      </c>
      <c r="B5" s="6" t="n">
        <v>1.9</v>
      </c>
      <c r="C5" s="0" t="n">
        <f aca="false">MAX(B5:B6)-MIN(B5:B6)</f>
        <v>0</v>
      </c>
      <c r="D5" s="0" t="n">
        <f aca="false">B5</f>
        <v>1.9</v>
      </c>
      <c r="E5" s="0" t="n">
        <f aca="false">AVERAGE($D$2:$D$11)</f>
        <v>1.98</v>
      </c>
      <c r="F5" s="0" t="n">
        <f aca="false">E5+3*$C$12/1.128</f>
        <v>2.15730496453901</v>
      </c>
      <c r="G5" s="0" t="n">
        <f aca="false">E5-3*$C$12/1.128</f>
        <v>1.80269503546099</v>
      </c>
    </row>
    <row r="6" customFormat="false" ht="15.75" hidden="false" customHeight="false" outlineLevel="0" collapsed="false">
      <c r="A6" s="5" t="n">
        <v>5</v>
      </c>
      <c r="B6" s="6" t="n">
        <v>1.9</v>
      </c>
      <c r="C6" s="0" t="n">
        <f aca="false">MAX(B6:B7)-MIN(B6:B7)</f>
        <v>0.1</v>
      </c>
      <c r="D6" s="0" t="n">
        <f aca="false">B6</f>
        <v>1.9</v>
      </c>
      <c r="E6" s="0" t="n">
        <f aca="false">AVERAGE($D$2:$D$11)</f>
        <v>1.98</v>
      </c>
      <c r="F6" s="0" t="n">
        <f aca="false">E6+3*$C$12/1.128</f>
        <v>2.15730496453901</v>
      </c>
      <c r="G6" s="0" t="n">
        <f aca="false">E6-3*$C$12/1.128</f>
        <v>1.80269503546099</v>
      </c>
    </row>
    <row r="7" customFormat="false" ht="15.75" hidden="false" customHeight="false" outlineLevel="0" collapsed="false">
      <c r="A7" s="5" t="n">
        <v>6</v>
      </c>
      <c r="B7" s="6" t="n">
        <v>2</v>
      </c>
      <c r="C7" s="0" t="n">
        <f aca="false">MAX(B7:B8)-MIN(B7:B8)</f>
        <v>0</v>
      </c>
      <c r="D7" s="0" t="n">
        <f aca="false">B7</f>
        <v>2</v>
      </c>
      <c r="E7" s="0" t="n">
        <f aca="false">AVERAGE($D$2:$D$11)</f>
        <v>1.98</v>
      </c>
      <c r="F7" s="0" t="n">
        <f aca="false">E7+3*$C$12/1.128</f>
        <v>2.15730496453901</v>
      </c>
      <c r="G7" s="0" t="n">
        <f aca="false">E7-3*$C$12/1.128</f>
        <v>1.80269503546099</v>
      </c>
    </row>
    <row r="8" customFormat="false" ht="15.75" hidden="false" customHeight="false" outlineLevel="0" collapsed="false">
      <c r="A8" s="5" t="n">
        <v>7</v>
      </c>
      <c r="B8" s="6" t="n">
        <v>2</v>
      </c>
      <c r="C8" s="0" t="n">
        <f aca="false">MAX(B8:B9)-MIN(B8:B9)</f>
        <v>0.1</v>
      </c>
      <c r="D8" s="0" t="n">
        <f aca="false">B8</f>
        <v>2</v>
      </c>
      <c r="E8" s="0" t="n">
        <f aca="false">AVERAGE($D$2:$D$11)</f>
        <v>1.98</v>
      </c>
      <c r="F8" s="0" t="n">
        <f aca="false">E8+3*$C$12/1.128</f>
        <v>2.15730496453901</v>
      </c>
      <c r="G8" s="0" t="n">
        <f aca="false">E8-3*$C$12/1.128</f>
        <v>1.80269503546099</v>
      </c>
    </row>
    <row r="9" customFormat="false" ht="15.75" hidden="false" customHeight="false" outlineLevel="0" collapsed="false">
      <c r="A9" s="5" t="n">
        <v>8</v>
      </c>
      <c r="B9" s="6" t="n">
        <v>1.9</v>
      </c>
      <c r="C9" s="0" t="n">
        <f aca="false">MAX(B9:B10)-MIN(B9:B10)</f>
        <v>0.1</v>
      </c>
      <c r="D9" s="0" t="n">
        <f aca="false">B9</f>
        <v>1.9</v>
      </c>
      <c r="E9" s="0" t="n">
        <f aca="false">AVERAGE($D$2:$D$11)</f>
        <v>1.98</v>
      </c>
      <c r="F9" s="0" t="n">
        <f aca="false">E9+3*$C$12/1.128</f>
        <v>2.15730496453901</v>
      </c>
      <c r="G9" s="0" t="n">
        <f aca="false">E9-3*$C$12/1.128</f>
        <v>1.80269503546099</v>
      </c>
    </row>
    <row r="10" customFormat="false" ht="15.75" hidden="false" customHeight="false" outlineLevel="0" collapsed="false">
      <c r="A10" s="5" t="n">
        <v>9</v>
      </c>
      <c r="B10" s="6" t="n">
        <v>2</v>
      </c>
      <c r="C10" s="0" t="n">
        <f aca="false">MAX(B10:B11)-MIN(B10:B11)</f>
        <v>0</v>
      </c>
      <c r="D10" s="0" t="n">
        <f aca="false">B10</f>
        <v>2</v>
      </c>
      <c r="E10" s="0" t="n">
        <f aca="false">AVERAGE($D$2:$D$11)</f>
        <v>1.98</v>
      </c>
      <c r="F10" s="0" t="n">
        <f aca="false">E10+3*$C$12/1.128</f>
        <v>2.15730496453901</v>
      </c>
      <c r="G10" s="0" t="n">
        <f aca="false">E10-3*$C$12/1.128</f>
        <v>1.80269503546099</v>
      </c>
    </row>
    <row r="11" customFormat="false" ht="15.75" hidden="false" customHeight="false" outlineLevel="0" collapsed="false">
      <c r="A11" s="5" t="n">
        <v>10</v>
      </c>
      <c r="B11" s="6" t="n">
        <v>2</v>
      </c>
      <c r="D11" s="0" t="n">
        <f aca="false">B11</f>
        <v>2</v>
      </c>
      <c r="E11" s="0" t="n">
        <f aca="false">AVERAGE($D$2:$D$11)</f>
        <v>1.98</v>
      </c>
      <c r="F11" s="0" t="n">
        <f aca="false">E11+3*$C$12/1.128</f>
        <v>2.15730496453901</v>
      </c>
      <c r="G11" s="0" t="n">
        <f aca="false">E11-3*$C$12/1.128</f>
        <v>1.80269503546099</v>
      </c>
    </row>
    <row r="12" customFormat="false" ht="15" hidden="false" customHeight="false" outlineLevel="0" collapsed="false">
      <c r="B12" s="0" t="s">
        <v>31</v>
      </c>
      <c r="C12" s="0" t="n">
        <f aca="false">AVERAGE(C2:C10)</f>
        <v>0.0666666666666667</v>
      </c>
    </row>
    <row r="16" customFormat="false" ht="15.75" hidden="false" customHeight="false" outlineLevel="0" collapsed="false"/>
    <row r="17" customFormat="false" ht="15.75" hidden="false" customHeight="false" outlineLevel="0" collapsed="false">
      <c r="A17" s="1"/>
      <c r="B17" s="2" t="s">
        <v>32</v>
      </c>
      <c r="C17" s="0" t="s">
        <v>28</v>
      </c>
      <c r="D17" s="0" t="s">
        <v>29</v>
      </c>
      <c r="E17" s="0" t="s">
        <v>25</v>
      </c>
      <c r="F17" s="0" t="s">
        <v>5</v>
      </c>
      <c r="G17" s="0" t="s">
        <v>6</v>
      </c>
      <c r="I17" s="0" t="s">
        <v>30</v>
      </c>
    </row>
    <row r="18" customFormat="false" ht="15.75" hidden="false" customHeight="false" outlineLevel="0" collapsed="false">
      <c r="A18" s="5" t="n">
        <v>1</v>
      </c>
      <c r="B18" s="6" t="n">
        <v>2.8</v>
      </c>
      <c r="C18" s="0" t="n">
        <f aca="false">MAX(B18:B19)-MIN(B18:B19)</f>
        <v>0.3</v>
      </c>
      <c r="D18" s="0" t="n">
        <f aca="false">B18</f>
        <v>2.8</v>
      </c>
      <c r="E18" s="0" t="n">
        <f aca="false">AVERAGE($D$18:$D$27)</f>
        <v>2.68</v>
      </c>
      <c r="F18" s="0" t="n">
        <f aca="false">E18+3*$C$28/1.128</f>
        <v>3.27101654846336</v>
      </c>
      <c r="G18" s="0" t="n">
        <f aca="false">E18-3*$C$28/1.128</f>
        <v>2.08898345153664</v>
      </c>
      <c r="I18" s="0" t="n">
        <f aca="false">F18-G18</f>
        <v>1.18203309692671</v>
      </c>
    </row>
    <row r="19" customFormat="false" ht="15.75" hidden="false" customHeight="false" outlineLevel="0" collapsed="false">
      <c r="A19" s="5" t="n">
        <v>2</v>
      </c>
      <c r="B19" s="6" t="n">
        <v>2.5</v>
      </c>
      <c r="C19" s="0" t="n">
        <f aca="false">MAX(B19:B20)-MIN(B19:B20)</f>
        <v>0.1</v>
      </c>
      <c r="D19" s="0" t="n">
        <f aca="false">B19</f>
        <v>2.5</v>
      </c>
      <c r="E19" s="0" t="n">
        <f aca="false">AVERAGE($D$18:$D$27)</f>
        <v>2.68</v>
      </c>
      <c r="F19" s="0" t="n">
        <f aca="false">E19+3*$C$28/1.128</f>
        <v>3.27101654846336</v>
      </c>
      <c r="G19" s="0" t="n">
        <f aca="false">E19-3*$C$28/1.128</f>
        <v>2.08898345153664</v>
      </c>
    </row>
    <row r="20" customFormat="false" ht="15.75" hidden="false" customHeight="false" outlineLevel="0" collapsed="false">
      <c r="A20" s="5" t="n">
        <v>3</v>
      </c>
      <c r="B20" s="6" t="n">
        <v>2.6</v>
      </c>
      <c r="C20" s="0" t="n">
        <f aca="false">MAX(B20:B21)-MIN(B20:B21)</f>
        <v>0.2</v>
      </c>
      <c r="D20" s="0" t="n">
        <f aca="false">B20</f>
        <v>2.6</v>
      </c>
      <c r="E20" s="0" t="n">
        <f aca="false">AVERAGE($D$18:$D$27)</f>
        <v>2.68</v>
      </c>
      <c r="F20" s="0" t="n">
        <f aca="false">E20+3*$C$28/1.128</f>
        <v>3.27101654846336</v>
      </c>
      <c r="G20" s="0" t="n">
        <f aca="false">E20-3*$C$28/1.128</f>
        <v>2.08898345153664</v>
      </c>
    </row>
    <row r="21" customFormat="false" ht="15.75" hidden="false" customHeight="false" outlineLevel="0" collapsed="false">
      <c r="A21" s="5" t="n">
        <v>4</v>
      </c>
      <c r="B21" s="6" t="n">
        <v>2.4</v>
      </c>
      <c r="C21" s="0" t="n">
        <f aca="false">MAX(B21:B22)-MIN(B21:B22)</f>
        <v>0.5</v>
      </c>
      <c r="D21" s="0" t="n">
        <f aca="false">B21</f>
        <v>2.4</v>
      </c>
      <c r="E21" s="0" t="n">
        <f aca="false">AVERAGE($D$18:$D$27)</f>
        <v>2.68</v>
      </c>
      <c r="F21" s="0" t="n">
        <f aca="false">E21+3*$C$28/1.128</f>
        <v>3.27101654846336</v>
      </c>
      <c r="G21" s="0" t="n">
        <f aca="false">E21-3*$C$28/1.128</f>
        <v>2.08898345153664</v>
      </c>
    </row>
    <row r="22" customFormat="false" ht="15.75" hidden="false" customHeight="false" outlineLevel="0" collapsed="false">
      <c r="A22" s="5" t="n">
        <v>5</v>
      </c>
      <c r="B22" s="6" t="n">
        <v>2.9</v>
      </c>
      <c r="C22" s="0" t="n">
        <f aca="false">MAX(B22:B23)-MIN(B22:B23)</f>
        <v>0.2</v>
      </c>
      <c r="D22" s="0" t="n">
        <f aca="false">B22</f>
        <v>2.9</v>
      </c>
      <c r="E22" s="0" t="n">
        <f aca="false">AVERAGE($D$18:$D$27)</f>
        <v>2.68</v>
      </c>
      <c r="F22" s="0" t="n">
        <f aca="false">E22+3*$C$28/1.128</f>
        <v>3.27101654846336</v>
      </c>
      <c r="G22" s="0" t="n">
        <f aca="false">E22-3*$C$28/1.128</f>
        <v>2.08898345153664</v>
      </c>
    </row>
    <row r="23" customFormat="false" ht="15.75" hidden="false" customHeight="false" outlineLevel="0" collapsed="false">
      <c r="A23" s="5" t="n">
        <v>6</v>
      </c>
      <c r="B23" s="6" t="n">
        <v>2.7</v>
      </c>
      <c r="C23" s="0" t="n">
        <f aca="false">MAX(B23:B24)-MIN(B23:B24)</f>
        <v>0.2</v>
      </c>
      <c r="D23" s="0" t="n">
        <f aca="false">B23</f>
        <v>2.7</v>
      </c>
      <c r="E23" s="0" t="n">
        <f aca="false">AVERAGE($D$18:$D$27)</f>
        <v>2.68</v>
      </c>
      <c r="F23" s="0" t="n">
        <f aca="false">E23+3*$C$28/1.128</f>
        <v>3.27101654846336</v>
      </c>
      <c r="G23" s="0" t="n">
        <f aca="false">E23-3*$C$28/1.128</f>
        <v>2.08898345153664</v>
      </c>
    </row>
    <row r="24" customFormat="false" ht="15.75" hidden="false" customHeight="false" outlineLevel="0" collapsed="false">
      <c r="A24" s="5" t="n">
        <v>7</v>
      </c>
      <c r="B24" s="6" t="n">
        <v>2.9</v>
      </c>
      <c r="C24" s="0" t="n">
        <f aca="false">MAX(B24:B25)-MIN(B24:B25)</f>
        <v>0</v>
      </c>
      <c r="D24" s="0" t="n">
        <f aca="false">B24</f>
        <v>2.9</v>
      </c>
      <c r="E24" s="0" t="n">
        <f aca="false">AVERAGE($D$18:$D$27)</f>
        <v>2.68</v>
      </c>
      <c r="F24" s="0" t="n">
        <f aca="false">E24+3*$C$28/1.128</f>
        <v>3.27101654846336</v>
      </c>
      <c r="G24" s="0" t="n">
        <f aca="false">E24-3*$C$28/1.128</f>
        <v>2.08898345153664</v>
      </c>
    </row>
    <row r="25" customFormat="false" ht="15.75" hidden="false" customHeight="false" outlineLevel="0" collapsed="false">
      <c r="A25" s="5" t="n">
        <v>8</v>
      </c>
      <c r="B25" s="6" t="n">
        <v>2.9</v>
      </c>
      <c r="C25" s="0" t="n">
        <f aca="false">MAX(B25:B26)-MIN(B25:B26)</f>
        <v>0.4</v>
      </c>
      <c r="D25" s="0" t="n">
        <f aca="false">B25</f>
        <v>2.9</v>
      </c>
      <c r="E25" s="0" t="n">
        <f aca="false">AVERAGE($D$18:$D$27)</f>
        <v>2.68</v>
      </c>
      <c r="F25" s="0" t="n">
        <f aca="false">E25+3*$C$28/1.128</f>
        <v>3.27101654846336</v>
      </c>
      <c r="G25" s="0" t="n">
        <f aca="false">E25-3*$C$28/1.128</f>
        <v>2.08898345153664</v>
      </c>
    </row>
    <row r="26" customFormat="false" ht="15.75" hidden="false" customHeight="false" outlineLevel="0" collapsed="false">
      <c r="A26" s="5" t="n">
        <v>9</v>
      </c>
      <c r="B26" s="6" t="n">
        <v>2.5</v>
      </c>
      <c r="C26" s="0" t="n">
        <f aca="false">MAX(B26:B27)-MIN(B26:B27)</f>
        <v>0.1</v>
      </c>
      <c r="D26" s="0" t="n">
        <f aca="false">B26</f>
        <v>2.5</v>
      </c>
      <c r="E26" s="0" t="n">
        <f aca="false">AVERAGE($D$18:$D$27)</f>
        <v>2.68</v>
      </c>
      <c r="F26" s="0" t="n">
        <f aca="false">E26+3*$C$28/1.128</f>
        <v>3.27101654846336</v>
      </c>
      <c r="G26" s="0" t="n">
        <f aca="false">E26-3*$C$28/1.128</f>
        <v>2.08898345153664</v>
      </c>
    </row>
    <row r="27" customFormat="false" ht="15.75" hidden="false" customHeight="false" outlineLevel="0" collapsed="false">
      <c r="A27" s="5" t="n">
        <v>10</v>
      </c>
      <c r="B27" s="6" t="n">
        <v>2.6</v>
      </c>
      <c r="D27" s="0" t="n">
        <f aca="false">B27</f>
        <v>2.6</v>
      </c>
      <c r="E27" s="0" t="n">
        <f aca="false">AVERAGE($D$18:$D$27)</f>
        <v>2.68</v>
      </c>
      <c r="F27" s="0" t="n">
        <f aca="false">E27+3*$C$28/1.128</f>
        <v>3.27101654846336</v>
      </c>
      <c r="G27" s="0" t="n">
        <f aca="false">E27-3*$C$28/1.128</f>
        <v>2.08898345153664</v>
      </c>
    </row>
    <row r="28" customFormat="false" ht="15" hidden="false" customHeight="false" outlineLevel="0" collapsed="false">
      <c r="B28" s="0" t="s">
        <v>31</v>
      </c>
      <c r="C28" s="0" t="n">
        <f aca="false">AVERAGE(C18:C26)</f>
        <v>0.222222222222222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0" t="s">
        <v>33</v>
      </c>
    </row>
    <row r="2" customFormat="false" ht="15.75" hidden="false" customHeight="false" outlineLevel="0" collapsed="false">
      <c r="B2" s="0" t="s">
        <v>34</v>
      </c>
      <c r="C2" s="0" t="s">
        <v>35</v>
      </c>
      <c r="D2" s="0" t="s">
        <v>29</v>
      </c>
      <c r="E2" s="0" t="s">
        <v>25</v>
      </c>
      <c r="F2" s="0" t="s">
        <v>5</v>
      </c>
      <c r="G2" s="0" t="s">
        <v>6</v>
      </c>
    </row>
    <row r="3" customFormat="false" ht="15.75" hidden="false" customHeight="false" outlineLevel="0" collapsed="false">
      <c r="A3" s="11" t="n">
        <v>1</v>
      </c>
      <c r="B3" s="12" t="n">
        <v>36</v>
      </c>
      <c r="C3" s="0" t="n">
        <f aca="false">MAX(B3:B5)-MIN(B3:B5)</f>
        <v>2</v>
      </c>
      <c r="D3" s="0" t="n">
        <f aca="false">B3</f>
        <v>36</v>
      </c>
      <c r="E3" s="0" t="n">
        <f aca="false">AVERAGE($D$3:$D$17)</f>
        <v>34.4</v>
      </c>
      <c r="F3" s="0" t="n">
        <f aca="false">E3+3*$C$18/1.693</f>
        <v>42.714780317143</v>
      </c>
      <c r="G3" s="0" t="n">
        <f aca="false">E3-3*$C$18/1.693</f>
        <v>26.085219682857</v>
      </c>
    </row>
    <row r="4" customFormat="false" ht="15.75" hidden="false" customHeight="false" outlineLevel="0" collapsed="false">
      <c r="A4" s="13" t="n">
        <v>2</v>
      </c>
      <c r="B4" s="14" t="n">
        <v>35</v>
      </c>
      <c r="C4" s="0" t="n">
        <f aca="false">MAX(B4:B6)-MIN(B4:B6)</f>
        <v>3</v>
      </c>
      <c r="D4" s="0" t="n">
        <f aca="false">B4</f>
        <v>35</v>
      </c>
      <c r="E4" s="0" t="n">
        <f aca="false">AVERAGE($D$3:$D$17)</f>
        <v>34.4</v>
      </c>
      <c r="F4" s="0" t="n">
        <f aca="false">E4+3*$C$18/1.693</f>
        <v>42.714780317143</v>
      </c>
      <c r="G4" s="0" t="n">
        <f aca="false">E4-3*$C$18/1.693</f>
        <v>26.085219682857</v>
      </c>
    </row>
    <row r="5" customFormat="false" ht="15.75" hidden="false" customHeight="false" outlineLevel="0" collapsed="false">
      <c r="A5" s="13" t="n">
        <v>3</v>
      </c>
      <c r="B5" s="14" t="n">
        <v>37</v>
      </c>
      <c r="C5" s="0" t="n">
        <f aca="false">MAX(B5:B7)-MIN(B5:B7)</f>
        <v>6</v>
      </c>
      <c r="D5" s="0" t="n">
        <f aca="false">B5</f>
        <v>37</v>
      </c>
      <c r="E5" s="0" t="n">
        <f aca="false">AVERAGE($D$3:$D$17)</f>
        <v>34.4</v>
      </c>
      <c r="F5" s="0" t="n">
        <f aca="false">E5+3*$C$18/1.693</f>
        <v>42.714780317143</v>
      </c>
      <c r="G5" s="0" t="n">
        <f aca="false">E5-3*$C$18/1.693</f>
        <v>26.085219682857</v>
      </c>
    </row>
    <row r="6" customFormat="false" ht="15.75" hidden="false" customHeight="false" outlineLevel="0" collapsed="false">
      <c r="A6" s="13" t="n">
        <v>4</v>
      </c>
      <c r="B6" s="14" t="n">
        <v>38</v>
      </c>
      <c r="C6" s="0" t="n">
        <f aca="false">MAX(B6:B8)-MIN(B6:B8)</f>
        <v>6</v>
      </c>
      <c r="D6" s="0" t="n">
        <f aca="false">B6</f>
        <v>38</v>
      </c>
      <c r="E6" s="0" t="n">
        <f aca="false">AVERAGE($D$3:$D$17)</f>
        <v>34.4</v>
      </c>
      <c r="F6" s="0" t="n">
        <f aca="false">E6+3*$C$18/1.693</f>
        <v>42.714780317143</v>
      </c>
      <c r="G6" s="0" t="n">
        <f aca="false">E6-3*$C$18/1.693</f>
        <v>26.085219682857</v>
      </c>
    </row>
    <row r="7" customFormat="false" ht="15.75" hidden="false" customHeight="false" outlineLevel="0" collapsed="false">
      <c r="A7" s="13" t="n">
        <v>5</v>
      </c>
      <c r="B7" s="14" t="n">
        <v>32</v>
      </c>
      <c r="C7" s="0" t="n">
        <f aca="false">MAX(B7:B9)-MIN(B7:B9)</f>
        <v>4</v>
      </c>
      <c r="D7" s="0" t="n">
        <f aca="false">B7</f>
        <v>32</v>
      </c>
      <c r="E7" s="0" t="n">
        <f aca="false">AVERAGE($D$3:$D$17)</f>
        <v>34.4</v>
      </c>
      <c r="F7" s="0" t="n">
        <f aca="false">E7+3*$C$18/1.693</f>
        <v>42.714780317143</v>
      </c>
      <c r="G7" s="0" t="n">
        <f aca="false">E7-3*$C$18/1.693</f>
        <v>26.085219682857</v>
      </c>
    </row>
    <row r="8" customFormat="false" ht="15.75" hidden="false" customHeight="false" outlineLevel="0" collapsed="false">
      <c r="A8" s="13" t="n">
        <v>6</v>
      </c>
      <c r="B8" s="14" t="n">
        <v>35</v>
      </c>
      <c r="C8" s="0" t="n">
        <f aca="false">MAX(B8:B10)-MIN(B8:B10)</f>
        <v>1</v>
      </c>
      <c r="D8" s="0" t="n">
        <f aca="false">B8</f>
        <v>35</v>
      </c>
      <c r="E8" s="0" t="n">
        <f aca="false">AVERAGE($D$3:$D$17)</f>
        <v>34.4</v>
      </c>
      <c r="F8" s="0" t="n">
        <f aca="false">E8+3*$C$18/1.693</f>
        <v>42.714780317143</v>
      </c>
      <c r="G8" s="0" t="n">
        <f aca="false">E8-3*$C$18/1.693</f>
        <v>26.085219682857</v>
      </c>
    </row>
    <row r="9" customFormat="false" ht="15.75" hidden="false" customHeight="false" outlineLevel="0" collapsed="false">
      <c r="A9" s="13" t="n">
        <v>7</v>
      </c>
      <c r="B9" s="14" t="n">
        <v>36</v>
      </c>
      <c r="C9" s="0" t="n">
        <f aca="false">MAX(B9:B11)-MIN(B9:B11)</f>
        <v>8</v>
      </c>
      <c r="D9" s="0" t="n">
        <f aca="false">B9</f>
        <v>36</v>
      </c>
      <c r="E9" s="0" t="n">
        <f aca="false">AVERAGE($D$3:$D$17)</f>
        <v>34.4</v>
      </c>
      <c r="F9" s="0" t="n">
        <f aca="false">E9+3*$C$18/1.693</f>
        <v>42.714780317143</v>
      </c>
      <c r="G9" s="0" t="n">
        <f aca="false">E9-3*$C$18/1.693</f>
        <v>26.085219682857</v>
      </c>
    </row>
    <row r="10" customFormat="false" ht="15.75" hidden="false" customHeight="false" outlineLevel="0" collapsed="false">
      <c r="A10" s="13" t="n">
        <v>8</v>
      </c>
      <c r="B10" s="14" t="n">
        <v>35</v>
      </c>
      <c r="C10" s="0" t="n">
        <f aca="false">MAX(B10:B12)-MIN(B10:B12)</f>
        <v>8</v>
      </c>
      <c r="D10" s="0" t="n">
        <f aca="false">B10</f>
        <v>35</v>
      </c>
      <c r="E10" s="0" t="n">
        <f aca="false">AVERAGE($D$3:$D$17)</f>
        <v>34.4</v>
      </c>
      <c r="F10" s="0" t="n">
        <f aca="false">E10+3*$C$18/1.693</f>
        <v>42.714780317143</v>
      </c>
      <c r="G10" s="0" t="n">
        <f aca="false">E10-3*$C$18/1.693</f>
        <v>26.085219682857</v>
      </c>
    </row>
    <row r="11" customFormat="false" ht="15.75" hidden="false" customHeight="false" outlineLevel="0" collapsed="false">
      <c r="A11" s="13" t="n">
        <v>9</v>
      </c>
      <c r="B11" s="14" t="n">
        <v>28</v>
      </c>
      <c r="C11" s="0" t="n">
        <f aca="false">MAX(B11:B13)-MIN(B11:B13)</f>
        <v>8</v>
      </c>
      <c r="D11" s="0" t="n">
        <f aca="false">B11</f>
        <v>28</v>
      </c>
      <c r="E11" s="0" t="n">
        <f aca="false">AVERAGE($D$3:$D$17)</f>
        <v>34.4</v>
      </c>
      <c r="F11" s="0" t="n">
        <f aca="false">E11+3*$C$18/1.693</f>
        <v>42.714780317143</v>
      </c>
      <c r="G11" s="0" t="n">
        <f aca="false">E11-3*$C$18/1.693</f>
        <v>26.085219682857</v>
      </c>
    </row>
    <row r="12" customFormat="false" ht="15.75" hidden="false" customHeight="false" outlineLevel="0" collapsed="false">
      <c r="A12" s="13" t="n">
        <v>10</v>
      </c>
      <c r="B12" s="14" t="n">
        <v>27</v>
      </c>
      <c r="C12" s="0" t="n">
        <f aca="false">MAX(B12:B14)-MIN(B12:B14)</f>
        <v>9</v>
      </c>
      <c r="D12" s="0" t="n">
        <f aca="false">B12</f>
        <v>27</v>
      </c>
      <c r="E12" s="0" t="n">
        <f aca="false">AVERAGE($D$3:$D$17)</f>
        <v>34.4</v>
      </c>
      <c r="F12" s="0" t="n">
        <f aca="false">E12+3*$C$18/1.693</f>
        <v>42.714780317143</v>
      </c>
      <c r="G12" s="0" t="n">
        <f aca="false">E12-3*$C$18/1.693</f>
        <v>26.085219682857</v>
      </c>
    </row>
    <row r="13" customFormat="false" ht="15.75" hidden="false" customHeight="false" outlineLevel="0" collapsed="false">
      <c r="A13" s="13" t="n">
        <v>11</v>
      </c>
      <c r="B13" s="14" t="n">
        <v>35</v>
      </c>
      <c r="C13" s="0" t="n">
        <f aca="false">MAX(B13:B15)-MIN(B13:B15)</f>
        <v>1</v>
      </c>
      <c r="D13" s="0" t="n">
        <f aca="false">B13</f>
        <v>35</v>
      </c>
      <c r="E13" s="0" t="n">
        <f aca="false">AVERAGE($D$3:$D$17)</f>
        <v>34.4</v>
      </c>
      <c r="F13" s="0" t="n">
        <f aca="false">E13+3*$C$18/1.693</f>
        <v>42.714780317143</v>
      </c>
      <c r="G13" s="0" t="n">
        <f aca="false">E13-3*$C$18/1.693</f>
        <v>26.085219682857</v>
      </c>
    </row>
    <row r="14" customFormat="false" ht="15.75" hidden="false" customHeight="false" outlineLevel="0" collapsed="false">
      <c r="A14" s="13" t="n">
        <v>12</v>
      </c>
      <c r="B14" s="14" t="n">
        <v>36</v>
      </c>
      <c r="C14" s="0" t="n">
        <f aca="false">MAX(B14:B16)-MIN(B14:B16)</f>
        <v>2</v>
      </c>
      <c r="D14" s="0" t="n">
        <f aca="false">B14</f>
        <v>36</v>
      </c>
      <c r="E14" s="0" t="n">
        <f aca="false">AVERAGE($D$3:$D$17)</f>
        <v>34.4</v>
      </c>
      <c r="F14" s="0" t="n">
        <f aca="false">E14+3*$C$18/1.693</f>
        <v>42.714780317143</v>
      </c>
      <c r="G14" s="0" t="n">
        <f aca="false">E14-3*$C$18/1.693</f>
        <v>26.085219682857</v>
      </c>
    </row>
    <row r="15" customFormat="false" ht="15.75" hidden="false" customHeight="false" outlineLevel="0" collapsed="false">
      <c r="A15" s="13" t="n">
        <v>13</v>
      </c>
      <c r="B15" s="14" t="n">
        <v>35</v>
      </c>
      <c r="C15" s="0" t="n">
        <f aca="false">MAX(B15:B17)-MIN(B15:B17)</f>
        <v>3</v>
      </c>
      <c r="D15" s="0" t="n">
        <f aca="false">B15</f>
        <v>35</v>
      </c>
      <c r="E15" s="0" t="n">
        <f aca="false">AVERAGE($D$3:$D$17)</f>
        <v>34.4</v>
      </c>
      <c r="F15" s="0" t="n">
        <f aca="false">E15+3*$C$18/1.693</f>
        <v>42.714780317143</v>
      </c>
      <c r="G15" s="0" t="n">
        <f aca="false">E15-3*$C$18/1.693</f>
        <v>26.085219682857</v>
      </c>
    </row>
    <row r="16" customFormat="false" ht="15.75" hidden="false" customHeight="false" outlineLevel="0" collapsed="false">
      <c r="A16" s="13" t="n">
        <v>14</v>
      </c>
      <c r="B16" s="14" t="n">
        <v>34</v>
      </c>
      <c r="D16" s="0" t="n">
        <f aca="false">B16</f>
        <v>34</v>
      </c>
      <c r="E16" s="0" t="n">
        <f aca="false">AVERAGE($D$3:$D$17)</f>
        <v>34.4</v>
      </c>
      <c r="F16" s="0" t="n">
        <f aca="false">E16+3*$C$18/1.693</f>
        <v>42.714780317143</v>
      </c>
      <c r="G16" s="0" t="n">
        <f aca="false">E16-3*$C$18/1.693</f>
        <v>26.085219682857</v>
      </c>
    </row>
    <row r="17" customFormat="false" ht="15.75" hidden="false" customHeight="false" outlineLevel="0" collapsed="false">
      <c r="A17" s="13" t="n">
        <v>15</v>
      </c>
      <c r="B17" s="14" t="n">
        <v>37</v>
      </c>
      <c r="D17" s="0" t="n">
        <f aca="false">B17</f>
        <v>37</v>
      </c>
      <c r="E17" s="0" t="n">
        <f aca="false">AVERAGE($D$3:$D$17)</f>
        <v>34.4</v>
      </c>
      <c r="F17" s="0" t="n">
        <f aca="false">E17+3*$C$18/1.693</f>
        <v>42.714780317143</v>
      </c>
      <c r="G17" s="0" t="n">
        <f aca="false">E17-3*$C$18/1.693</f>
        <v>26.085219682857</v>
      </c>
    </row>
    <row r="18" customFormat="false" ht="15" hidden="false" customHeight="false" outlineLevel="0" collapsed="false">
      <c r="B18" s="0" t="s">
        <v>31</v>
      </c>
      <c r="C18" s="0" t="n">
        <f aca="false">AVERAGE(C3:C15)</f>
        <v>4.69230769230769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2019-04-01T16:57:56Z</dcterms:created>
  <dc:creator>Justin Hood</dc:creator>
  <dc:description/>
  <dc:language>en-US</dc:language>
  <cp:lastModifiedBy/>
  <dcterms:modified xsi:type="dcterms:W3CDTF">2019-04-01T20:12:59Z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