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in\Desktop\Spring 2019\Quality-Engineering\Assignment 9\"/>
    </mc:Choice>
  </mc:AlternateContent>
  <bookViews>
    <workbookView xWindow="0" yWindow="0" windowWidth="20490" windowHeight="7755"/>
  </bookViews>
  <sheets>
    <sheet name="1a" sheetId="1" r:id="rId1"/>
    <sheet name="1.2" sheetId="2" r:id="rId2"/>
    <sheet name="1.3" sheetId="3" r:id="rId3"/>
    <sheet name="2" sheetId="4" r:id="rId4"/>
    <sheet name="3" sheetId="5" r:id="rId5"/>
    <sheet name="4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6" l="1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3" i="6"/>
  <c r="C18" i="6"/>
  <c r="C4" i="6"/>
  <c r="C5" i="6"/>
  <c r="C6" i="6"/>
  <c r="C7" i="6"/>
  <c r="C8" i="6"/>
  <c r="C9" i="6"/>
  <c r="C10" i="6"/>
  <c r="C11" i="6"/>
  <c r="C12" i="6"/>
  <c r="C13" i="6"/>
  <c r="C14" i="6"/>
  <c r="C15" i="6"/>
  <c r="C3" i="6"/>
  <c r="I18" i="5"/>
  <c r="I2" i="5"/>
  <c r="G19" i="5"/>
  <c r="G20" i="5"/>
  <c r="G21" i="5"/>
  <c r="G22" i="5"/>
  <c r="G23" i="5"/>
  <c r="G24" i="5"/>
  <c r="G25" i="5"/>
  <c r="G26" i="5"/>
  <c r="G27" i="5"/>
  <c r="G18" i="5"/>
  <c r="F19" i="5"/>
  <c r="F20" i="5"/>
  <c r="F21" i="5"/>
  <c r="F22" i="5"/>
  <c r="F23" i="5"/>
  <c r="F24" i="5"/>
  <c r="F25" i="5"/>
  <c r="F26" i="5"/>
  <c r="F27" i="5"/>
  <c r="F18" i="5"/>
  <c r="E19" i="5"/>
  <c r="E20" i="5"/>
  <c r="E21" i="5"/>
  <c r="E22" i="5"/>
  <c r="E23" i="5"/>
  <c r="E24" i="5"/>
  <c r="E25" i="5"/>
  <c r="E26" i="5"/>
  <c r="E27" i="5"/>
  <c r="E18" i="5"/>
  <c r="C28" i="5"/>
  <c r="D27" i="5"/>
  <c r="D26" i="5"/>
  <c r="C26" i="5"/>
  <c r="D25" i="5"/>
  <c r="C25" i="5"/>
  <c r="D24" i="5"/>
  <c r="C24" i="5"/>
  <c r="D23" i="5"/>
  <c r="C23" i="5"/>
  <c r="D22" i="5"/>
  <c r="C22" i="5"/>
  <c r="D21" i="5"/>
  <c r="C21" i="5"/>
  <c r="D20" i="5"/>
  <c r="C20" i="5"/>
  <c r="D19" i="5"/>
  <c r="C19" i="5"/>
  <c r="D18" i="5"/>
  <c r="C18" i="5"/>
  <c r="G3" i="5"/>
  <c r="G4" i="5"/>
  <c r="G5" i="5"/>
  <c r="G6" i="5"/>
  <c r="G7" i="5"/>
  <c r="G8" i="5"/>
  <c r="G9" i="5"/>
  <c r="G10" i="5"/>
  <c r="G11" i="5"/>
  <c r="G2" i="5"/>
  <c r="F3" i="5"/>
  <c r="F4" i="5"/>
  <c r="F5" i="5"/>
  <c r="F6" i="5"/>
  <c r="F7" i="5"/>
  <c r="F8" i="5"/>
  <c r="F9" i="5"/>
  <c r="F10" i="5"/>
  <c r="F11" i="5"/>
  <c r="F2" i="5"/>
  <c r="E3" i="5"/>
  <c r="E4" i="5"/>
  <c r="E5" i="5"/>
  <c r="E6" i="5"/>
  <c r="E7" i="5"/>
  <c r="E8" i="5"/>
  <c r="E9" i="5"/>
  <c r="E10" i="5"/>
  <c r="E11" i="5"/>
  <c r="E2" i="5"/>
  <c r="D3" i="5"/>
  <c r="D4" i="5"/>
  <c r="D5" i="5"/>
  <c r="D6" i="5"/>
  <c r="D7" i="5"/>
  <c r="D8" i="5"/>
  <c r="D9" i="5"/>
  <c r="D10" i="5"/>
  <c r="D11" i="5"/>
  <c r="D2" i="5"/>
  <c r="C12" i="5"/>
  <c r="C3" i="5"/>
  <c r="C4" i="5"/>
  <c r="C5" i="5"/>
  <c r="C6" i="5"/>
  <c r="C7" i="5"/>
  <c r="C8" i="5"/>
  <c r="C9" i="5"/>
  <c r="C10" i="5"/>
  <c r="C2" i="5"/>
  <c r="M12" i="4"/>
  <c r="N12" i="4"/>
  <c r="M13" i="4"/>
  <c r="N13" i="4"/>
  <c r="M14" i="4"/>
  <c r="N14" i="4"/>
  <c r="M15" i="4"/>
  <c r="N15" i="4"/>
  <c r="M16" i="4"/>
  <c r="N16" i="4"/>
  <c r="M17" i="4"/>
  <c r="N17" i="4"/>
  <c r="M18" i="4"/>
  <c r="N18" i="4"/>
  <c r="M19" i="4"/>
  <c r="N19" i="4"/>
  <c r="M20" i="4"/>
  <c r="N20" i="4"/>
  <c r="M21" i="4"/>
  <c r="N21" i="4"/>
  <c r="M22" i="4"/>
  <c r="N22" i="4"/>
  <c r="M23" i="4"/>
  <c r="N23" i="4"/>
  <c r="M24" i="4"/>
  <c r="N24" i="4"/>
  <c r="M25" i="4"/>
  <c r="N25" i="4"/>
  <c r="M26" i="4"/>
  <c r="N26" i="4"/>
  <c r="M27" i="4"/>
  <c r="N27" i="4"/>
  <c r="M28" i="4"/>
  <c r="N28" i="4"/>
  <c r="M29" i="4"/>
  <c r="N29" i="4"/>
  <c r="M30" i="4"/>
  <c r="N30" i="4"/>
  <c r="N11" i="4"/>
  <c r="M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11" i="4"/>
  <c r="K12" i="4"/>
  <c r="K13" i="4"/>
  <c r="K14" i="4"/>
  <c r="K15" i="4"/>
  <c r="K8" i="4" s="1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11" i="4"/>
  <c r="K9" i="4" s="1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G30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11" i="4"/>
  <c r="H11" i="4" s="1"/>
  <c r="B26" i="3"/>
  <c r="B34" i="3" s="1"/>
  <c r="B25" i="3"/>
  <c r="B31" i="3" s="1"/>
  <c r="D14" i="3"/>
  <c r="D12" i="3"/>
  <c r="D10" i="3"/>
  <c r="D6" i="3"/>
  <c r="D4" i="3"/>
  <c r="B27" i="2"/>
  <c r="B36" i="2" s="1"/>
  <c r="B26" i="2"/>
  <c r="G23" i="2"/>
  <c r="D19" i="2"/>
  <c r="G18" i="2"/>
  <c r="D15" i="2"/>
  <c r="G14" i="2"/>
  <c r="D12" i="2"/>
  <c r="D10" i="2"/>
  <c r="D8" i="2"/>
  <c r="H6" i="2"/>
  <c r="G5" i="1"/>
  <c r="H5" i="1"/>
  <c r="I5" i="1"/>
  <c r="G6" i="1"/>
  <c r="H6" i="1"/>
  <c r="I6" i="1"/>
  <c r="G7" i="1"/>
  <c r="H7" i="1"/>
  <c r="I7" i="1"/>
  <c r="G8" i="1"/>
  <c r="H8" i="1"/>
  <c r="I8" i="1"/>
  <c r="G9" i="1"/>
  <c r="H9" i="1"/>
  <c r="I9" i="1"/>
  <c r="G10" i="1"/>
  <c r="H10" i="1"/>
  <c r="I10" i="1"/>
  <c r="G11" i="1"/>
  <c r="H11" i="1"/>
  <c r="I11" i="1"/>
  <c r="G12" i="1"/>
  <c r="H12" i="1"/>
  <c r="I12" i="1"/>
  <c r="G13" i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G18" i="1"/>
  <c r="H18" i="1"/>
  <c r="I18" i="1"/>
  <c r="G19" i="1"/>
  <c r="H19" i="1"/>
  <c r="I19" i="1"/>
  <c r="G20" i="1"/>
  <c r="H20" i="1"/>
  <c r="I20" i="1"/>
  <c r="G21" i="1"/>
  <c r="H21" i="1"/>
  <c r="I21" i="1"/>
  <c r="G22" i="1"/>
  <c r="H22" i="1"/>
  <c r="I22" i="1"/>
  <c r="G23" i="1"/>
  <c r="H23" i="1"/>
  <c r="I23" i="1"/>
  <c r="G24" i="1"/>
  <c r="H24" i="1"/>
  <c r="I24" i="1"/>
  <c r="G25" i="1"/>
  <c r="H25" i="1"/>
  <c r="I25" i="1"/>
  <c r="G26" i="1"/>
  <c r="H26" i="1"/>
  <c r="I26" i="1"/>
  <c r="G27" i="1"/>
  <c r="H27" i="1"/>
  <c r="I27" i="1"/>
  <c r="G28" i="1"/>
  <c r="H28" i="1"/>
  <c r="I28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I4" i="1"/>
  <c r="H4" i="1"/>
  <c r="G4" i="1"/>
  <c r="F4" i="1"/>
  <c r="E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4" i="1"/>
  <c r="B41" i="1"/>
  <c r="B40" i="1"/>
  <c r="B32" i="1"/>
  <c r="B31" i="1"/>
  <c r="B37" i="1" s="1"/>
  <c r="D8" i="3" l="1"/>
  <c r="D16" i="3"/>
  <c r="F15" i="3"/>
  <c r="F13" i="3"/>
  <c r="F9" i="3"/>
  <c r="F7" i="3"/>
  <c r="F5" i="3"/>
  <c r="F22" i="3"/>
  <c r="F20" i="3"/>
  <c r="F18" i="3"/>
  <c r="F21" i="3"/>
  <c r="F19" i="3"/>
  <c r="F16" i="3"/>
  <c r="F14" i="3"/>
  <c r="F12" i="3"/>
  <c r="F10" i="3"/>
  <c r="F8" i="3"/>
  <c r="F6" i="3"/>
  <c r="F4" i="3"/>
  <c r="F17" i="3"/>
  <c r="F11" i="3"/>
  <c r="I22" i="3"/>
  <c r="I20" i="3"/>
  <c r="I18" i="3"/>
  <c r="I17" i="3"/>
  <c r="I15" i="3"/>
  <c r="I13" i="3"/>
  <c r="I11" i="3"/>
  <c r="I9" i="3"/>
  <c r="I7" i="3"/>
  <c r="I5" i="3"/>
  <c r="I21" i="3"/>
  <c r="I19" i="3"/>
  <c r="I16" i="3"/>
  <c r="I14" i="3"/>
  <c r="I12" i="3"/>
  <c r="I10" i="3"/>
  <c r="I8" i="3"/>
  <c r="I6" i="3"/>
  <c r="I4" i="3"/>
  <c r="D19" i="3"/>
  <c r="B35" i="3"/>
  <c r="D5" i="3"/>
  <c r="D7" i="3"/>
  <c r="D9" i="3"/>
  <c r="D11" i="3"/>
  <c r="D13" i="3"/>
  <c r="D15" i="3"/>
  <c r="D17" i="3"/>
  <c r="D18" i="3"/>
  <c r="D20" i="3"/>
  <c r="D22" i="3"/>
  <c r="B30" i="3"/>
  <c r="D21" i="3"/>
  <c r="G5" i="3"/>
  <c r="G7" i="3"/>
  <c r="G9" i="3"/>
  <c r="G11" i="3"/>
  <c r="G13" i="3"/>
  <c r="G15" i="3"/>
  <c r="G17" i="3"/>
  <c r="G18" i="3"/>
  <c r="G20" i="3"/>
  <c r="G22" i="3"/>
  <c r="G4" i="3"/>
  <c r="G6" i="3"/>
  <c r="G8" i="3"/>
  <c r="G10" i="3"/>
  <c r="G12" i="3"/>
  <c r="G14" i="3"/>
  <c r="G16" i="3"/>
  <c r="G19" i="3"/>
  <c r="G21" i="3"/>
  <c r="G4" i="2"/>
  <c r="G7" i="2"/>
  <c r="G11" i="2"/>
  <c r="B32" i="2"/>
  <c r="F14" i="2" s="1"/>
  <c r="G5" i="2"/>
  <c r="G16" i="2"/>
  <c r="G20" i="2"/>
  <c r="D6" i="2"/>
  <c r="G9" i="2"/>
  <c r="G13" i="2"/>
  <c r="D17" i="2"/>
  <c r="D21" i="2"/>
  <c r="B35" i="2"/>
  <c r="I22" i="2" s="1"/>
  <c r="F16" i="2"/>
  <c r="F22" i="2"/>
  <c r="F21" i="2"/>
  <c r="F15" i="2"/>
  <c r="F12" i="2"/>
  <c r="F6" i="2"/>
  <c r="F23" i="2"/>
  <c r="F5" i="2"/>
  <c r="F7" i="2"/>
  <c r="H21" i="2"/>
  <c r="H19" i="2"/>
  <c r="H17" i="2"/>
  <c r="H15" i="2"/>
  <c r="H12" i="2"/>
  <c r="H10" i="2"/>
  <c r="H23" i="2"/>
  <c r="H20" i="2"/>
  <c r="H18" i="2"/>
  <c r="H16" i="2"/>
  <c r="H14" i="2"/>
  <c r="H13" i="2"/>
  <c r="H11" i="2"/>
  <c r="H9" i="2"/>
  <c r="H7" i="2"/>
  <c r="H5" i="2"/>
  <c r="H4" i="2"/>
  <c r="H22" i="2"/>
  <c r="H8" i="2"/>
  <c r="D22" i="2"/>
  <c r="D4" i="2"/>
  <c r="D5" i="2"/>
  <c r="D7" i="2"/>
  <c r="D9" i="2"/>
  <c r="D11" i="2"/>
  <c r="D13" i="2"/>
  <c r="D14" i="2"/>
  <c r="D16" i="2"/>
  <c r="D18" i="2"/>
  <c r="D20" i="2"/>
  <c r="D23" i="2"/>
  <c r="B31" i="2"/>
  <c r="G6" i="2"/>
  <c r="I7" i="2"/>
  <c r="G8" i="2"/>
  <c r="G10" i="2"/>
  <c r="I11" i="2"/>
  <c r="G12" i="2"/>
  <c r="I14" i="2"/>
  <c r="G15" i="2"/>
  <c r="G17" i="2"/>
  <c r="I18" i="2"/>
  <c r="G19" i="2"/>
  <c r="G21" i="2"/>
  <c r="G22" i="2"/>
  <c r="I23" i="2"/>
  <c r="I10" i="2"/>
  <c r="I12" i="2"/>
  <c r="I19" i="2"/>
  <c r="I21" i="2"/>
  <c r="B36" i="1"/>
  <c r="H19" i="3" l="1"/>
  <c r="H16" i="3"/>
  <c r="H14" i="3"/>
  <c r="H10" i="3"/>
  <c r="H8" i="3"/>
  <c r="H6" i="3"/>
  <c r="H4" i="3"/>
  <c r="H22" i="3"/>
  <c r="H20" i="3"/>
  <c r="H18" i="3"/>
  <c r="H17" i="3"/>
  <c r="H15" i="3"/>
  <c r="H13" i="3"/>
  <c r="H11" i="3"/>
  <c r="H9" i="3"/>
  <c r="H7" i="3"/>
  <c r="H5" i="3"/>
  <c r="H21" i="3"/>
  <c r="H12" i="3"/>
  <c r="E22" i="3"/>
  <c r="E20" i="3"/>
  <c r="E18" i="3"/>
  <c r="E17" i="3"/>
  <c r="E15" i="3"/>
  <c r="E13" i="3"/>
  <c r="E11" i="3"/>
  <c r="E9" i="3"/>
  <c r="E7" i="3"/>
  <c r="E5" i="3"/>
  <c r="E21" i="3"/>
  <c r="E19" i="3"/>
  <c r="E16" i="3"/>
  <c r="E14" i="3"/>
  <c r="E12" i="3"/>
  <c r="E10" i="3"/>
  <c r="E8" i="3"/>
  <c r="E6" i="3"/>
  <c r="E4" i="3"/>
  <c r="I17" i="2"/>
  <c r="I8" i="2"/>
  <c r="I13" i="2"/>
  <c r="I9" i="2"/>
  <c r="I5" i="2"/>
  <c r="F4" i="2"/>
  <c r="F8" i="2"/>
  <c r="F17" i="2"/>
  <c r="F9" i="2"/>
  <c r="F18" i="2"/>
  <c r="I15" i="2"/>
  <c r="I6" i="2"/>
  <c r="I20" i="2"/>
  <c r="I16" i="2"/>
  <c r="I4" i="2"/>
  <c r="F13" i="2"/>
  <c r="F10" i="2"/>
  <c r="F19" i="2"/>
  <c r="F11" i="2"/>
  <c r="F20" i="2"/>
  <c r="E22" i="2"/>
  <c r="E21" i="2"/>
  <c r="E19" i="2"/>
  <c r="E17" i="2"/>
  <c r="E15" i="2"/>
  <c r="E12" i="2"/>
  <c r="E10" i="2"/>
  <c r="E8" i="2"/>
  <c r="E6" i="2"/>
  <c r="E23" i="2"/>
  <c r="E20" i="2"/>
  <c r="E18" i="2"/>
  <c r="E16" i="2"/>
  <c r="E14" i="2"/>
  <c r="E13" i="2"/>
  <c r="E11" i="2"/>
  <c r="E9" i="2"/>
  <c r="E7" i="2"/>
  <c r="E5" i="2"/>
  <c r="E4" i="2"/>
</calcChain>
</file>

<file path=xl/sharedStrings.xml><?xml version="1.0" encoding="utf-8"?>
<sst xmlns="http://schemas.openxmlformats.org/spreadsheetml/2006/main" count="94" uniqueCount="36">
  <si>
    <t>Subgroup Number</t>
  </si>
  <si>
    <t>X</t>
  </si>
  <si>
    <t>Range</t>
  </si>
  <si>
    <t>Sample Size=</t>
  </si>
  <si>
    <t>x_bar_bar</t>
  </si>
  <si>
    <t>X_bar</t>
  </si>
  <si>
    <t>R_bar</t>
  </si>
  <si>
    <t>XLIM</t>
  </si>
  <si>
    <t>UCL</t>
  </si>
  <si>
    <t>LCL</t>
  </si>
  <si>
    <t>RLIM</t>
  </si>
  <si>
    <t>UCL xbarbar+A_2Rbar</t>
  </si>
  <si>
    <t>LCL xbarbar-A_2Rbar</t>
  </si>
  <si>
    <t>xbarbar</t>
  </si>
  <si>
    <t>Rbar</t>
  </si>
  <si>
    <t>LCL RbarD_3</t>
  </si>
  <si>
    <t>UCL RbarD_4</t>
  </si>
  <si>
    <t>Let's try this one</t>
  </si>
  <si>
    <t>Sample #</t>
  </si>
  <si>
    <t>Subgroup</t>
  </si>
  <si>
    <t>R is same</t>
  </si>
  <si>
    <t>a=</t>
  </si>
  <si>
    <t>N=5</t>
  </si>
  <si>
    <t>b=</t>
  </si>
  <si>
    <t>R</t>
  </si>
  <si>
    <t>Center</t>
  </si>
  <si>
    <t>X-bar</t>
  </si>
  <si>
    <t>y=a+bx</t>
  </si>
  <si>
    <t>key 1</t>
  </si>
  <si>
    <t>key 2</t>
  </si>
  <si>
    <t>MR</t>
  </si>
  <si>
    <t>MR n=2</t>
  </si>
  <si>
    <t>Average:</t>
  </si>
  <si>
    <t>Width:</t>
  </si>
  <si>
    <t>MPG</t>
  </si>
  <si>
    <t>n=3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</si>
</sst>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8" fontId="0" fillId="0" borderId="0" xfId="0" applyNumberFormat="1"/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Xbar</a:t>
            </a:r>
            <a:r>
              <a:rPr lang="en-US" baseline="0"/>
              <a:t> Control Chart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'1a'!$B$3</c:f>
              <c:strCache>
                <c:ptCount val="1"/>
                <c:pt idx="0">
                  <c:v>X_bar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'1a'!$B$4:$B$28</c:f>
              <c:numCache>
                <c:formatCode>General</c:formatCode>
                <c:ptCount val="25"/>
                <c:pt idx="0">
                  <c:v>50.3</c:v>
                </c:pt>
                <c:pt idx="1">
                  <c:v>49.6</c:v>
                </c:pt>
                <c:pt idx="2">
                  <c:v>50.8</c:v>
                </c:pt>
                <c:pt idx="3">
                  <c:v>50.9</c:v>
                </c:pt>
                <c:pt idx="4">
                  <c:v>49.8</c:v>
                </c:pt>
                <c:pt idx="5">
                  <c:v>50.5</c:v>
                </c:pt>
                <c:pt idx="6">
                  <c:v>50.2</c:v>
                </c:pt>
                <c:pt idx="7">
                  <c:v>49.9</c:v>
                </c:pt>
                <c:pt idx="8">
                  <c:v>50</c:v>
                </c:pt>
                <c:pt idx="9">
                  <c:v>50.1</c:v>
                </c:pt>
                <c:pt idx="10">
                  <c:v>50.2</c:v>
                </c:pt>
                <c:pt idx="11">
                  <c:v>50.5</c:v>
                </c:pt>
                <c:pt idx="12">
                  <c:v>50.4</c:v>
                </c:pt>
                <c:pt idx="13">
                  <c:v>50.8</c:v>
                </c:pt>
                <c:pt idx="14">
                  <c:v>50</c:v>
                </c:pt>
                <c:pt idx="15">
                  <c:v>49.9</c:v>
                </c:pt>
                <c:pt idx="16">
                  <c:v>50.4</c:v>
                </c:pt>
                <c:pt idx="17">
                  <c:v>50.5</c:v>
                </c:pt>
                <c:pt idx="18">
                  <c:v>50.7</c:v>
                </c:pt>
                <c:pt idx="19">
                  <c:v>50.2</c:v>
                </c:pt>
                <c:pt idx="20">
                  <c:v>49.9</c:v>
                </c:pt>
                <c:pt idx="21">
                  <c:v>50.1</c:v>
                </c:pt>
                <c:pt idx="22">
                  <c:v>49.5</c:v>
                </c:pt>
                <c:pt idx="23">
                  <c:v>50</c:v>
                </c:pt>
                <c:pt idx="24">
                  <c:v>50.3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'1a'!$D$3</c:f>
              <c:strCache>
                <c:ptCount val="1"/>
                <c:pt idx="0">
                  <c:v>xbarbar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'1a'!$D$4:$D$28</c:f>
              <c:numCache>
                <c:formatCode>General</c:formatCode>
                <c:ptCount val="25"/>
                <c:pt idx="0">
                  <c:v>50.219999999999992</c:v>
                </c:pt>
                <c:pt idx="1">
                  <c:v>50.219999999999992</c:v>
                </c:pt>
                <c:pt idx="2">
                  <c:v>50.219999999999992</c:v>
                </c:pt>
                <c:pt idx="3">
                  <c:v>50.219999999999992</c:v>
                </c:pt>
                <c:pt idx="4">
                  <c:v>50.219999999999992</c:v>
                </c:pt>
                <c:pt idx="5">
                  <c:v>50.219999999999992</c:v>
                </c:pt>
                <c:pt idx="6">
                  <c:v>50.219999999999992</c:v>
                </c:pt>
                <c:pt idx="7">
                  <c:v>50.219999999999992</c:v>
                </c:pt>
                <c:pt idx="8">
                  <c:v>50.219999999999992</c:v>
                </c:pt>
                <c:pt idx="9">
                  <c:v>50.219999999999992</c:v>
                </c:pt>
                <c:pt idx="10">
                  <c:v>50.219999999999992</c:v>
                </c:pt>
                <c:pt idx="11">
                  <c:v>50.219999999999992</c:v>
                </c:pt>
                <c:pt idx="12">
                  <c:v>50.219999999999992</c:v>
                </c:pt>
                <c:pt idx="13">
                  <c:v>50.219999999999992</c:v>
                </c:pt>
                <c:pt idx="14">
                  <c:v>50.219999999999992</c:v>
                </c:pt>
                <c:pt idx="15">
                  <c:v>50.219999999999992</c:v>
                </c:pt>
                <c:pt idx="16">
                  <c:v>50.219999999999992</c:v>
                </c:pt>
                <c:pt idx="17">
                  <c:v>50.219999999999992</c:v>
                </c:pt>
                <c:pt idx="18">
                  <c:v>50.219999999999992</c:v>
                </c:pt>
                <c:pt idx="19">
                  <c:v>50.219999999999992</c:v>
                </c:pt>
                <c:pt idx="20">
                  <c:v>50.219999999999992</c:v>
                </c:pt>
                <c:pt idx="21">
                  <c:v>50.219999999999992</c:v>
                </c:pt>
                <c:pt idx="22">
                  <c:v>50.219999999999992</c:v>
                </c:pt>
                <c:pt idx="23">
                  <c:v>50.219999999999992</c:v>
                </c:pt>
                <c:pt idx="24">
                  <c:v>50.219999999999992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'1a'!$E$3</c:f>
              <c:strCache>
                <c:ptCount val="1"/>
                <c:pt idx="0">
                  <c:v>UCL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'1a'!$E$4:$E$28</c:f>
              <c:numCache>
                <c:formatCode>General</c:formatCode>
                <c:ptCount val="25"/>
                <c:pt idx="0">
                  <c:v>50.714553599999995</c:v>
                </c:pt>
                <c:pt idx="1">
                  <c:v>50.714553599999995</c:v>
                </c:pt>
                <c:pt idx="2">
                  <c:v>50.714553599999995</c:v>
                </c:pt>
                <c:pt idx="3">
                  <c:v>50.714553599999995</c:v>
                </c:pt>
                <c:pt idx="4">
                  <c:v>50.714553599999995</c:v>
                </c:pt>
                <c:pt idx="5">
                  <c:v>50.714553599999995</c:v>
                </c:pt>
                <c:pt idx="6">
                  <c:v>50.714553599999995</c:v>
                </c:pt>
                <c:pt idx="7">
                  <c:v>50.714553599999995</c:v>
                </c:pt>
                <c:pt idx="8">
                  <c:v>50.714553599999995</c:v>
                </c:pt>
                <c:pt idx="9">
                  <c:v>50.714553599999995</c:v>
                </c:pt>
                <c:pt idx="10">
                  <c:v>50.714553599999995</c:v>
                </c:pt>
                <c:pt idx="11">
                  <c:v>50.714553599999995</c:v>
                </c:pt>
                <c:pt idx="12">
                  <c:v>50.714553599999995</c:v>
                </c:pt>
                <c:pt idx="13">
                  <c:v>50.714553599999995</c:v>
                </c:pt>
                <c:pt idx="14">
                  <c:v>50.714553599999995</c:v>
                </c:pt>
                <c:pt idx="15">
                  <c:v>50.714553599999995</c:v>
                </c:pt>
                <c:pt idx="16">
                  <c:v>50.714553599999995</c:v>
                </c:pt>
                <c:pt idx="17">
                  <c:v>50.714553599999995</c:v>
                </c:pt>
                <c:pt idx="18">
                  <c:v>50.714553599999995</c:v>
                </c:pt>
                <c:pt idx="19">
                  <c:v>50.714553599999995</c:v>
                </c:pt>
                <c:pt idx="20">
                  <c:v>50.714553599999995</c:v>
                </c:pt>
                <c:pt idx="21">
                  <c:v>50.714553599999995</c:v>
                </c:pt>
                <c:pt idx="22">
                  <c:v>50.714553599999995</c:v>
                </c:pt>
                <c:pt idx="23">
                  <c:v>50.714553599999995</c:v>
                </c:pt>
                <c:pt idx="24">
                  <c:v>50.714553599999995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'1a'!$F$3</c:f>
              <c:strCache>
                <c:ptCount val="1"/>
                <c:pt idx="0">
                  <c:v>LCL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'1a'!$F$4:$F$28</c:f>
              <c:numCache>
                <c:formatCode>General</c:formatCode>
                <c:ptCount val="25"/>
                <c:pt idx="0">
                  <c:v>49.725446399999989</c:v>
                </c:pt>
                <c:pt idx="1">
                  <c:v>49.725446399999989</c:v>
                </c:pt>
                <c:pt idx="2">
                  <c:v>49.725446399999989</c:v>
                </c:pt>
                <c:pt idx="3">
                  <c:v>49.725446399999989</c:v>
                </c:pt>
                <c:pt idx="4">
                  <c:v>49.725446399999989</c:v>
                </c:pt>
                <c:pt idx="5">
                  <c:v>49.725446399999989</c:v>
                </c:pt>
                <c:pt idx="6">
                  <c:v>49.725446399999989</c:v>
                </c:pt>
                <c:pt idx="7">
                  <c:v>49.725446399999989</c:v>
                </c:pt>
                <c:pt idx="8">
                  <c:v>49.725446399999989</c:v>
                </c:pt>
                <c:pt idx="9">
                  <c:v>49.725446399999989</c:v>
                </c:pt>
                <c:pt idx="10">
                  <c:v>49.725446399999989</c:v>
                </c:pt>
                <c:pt idx="11">
                  <c:v>49.725446399999989</c:v>
                </c:pt>
                <c:pt idx="12">
                  <c:v>49.725446399999989</c:v>
                </c:pt>
                <c:pt idx="13">
                  <c:v>49.725446399999989</c:v>
                </c:pt>
                <c:pt idx="14">
                  <c:v>49.725446399999989</c:v>
                </c:pt>
                <c:pt idx="15">
                  <c:v>49.725446399999989</c:v>
                </c:pt>
                <c:pt idx="16">
                  <c:v>49.725446399999989</c:v>
                </c:pt>
                <c:pt idx="17">
                  <c:v>49.725446399999989</c:v>
                </c:pt>
                <c:pt idx="18">
                  <c:v>49.725446399999989</c:v>
                </c:pt>
                <c:pt idx="19">
                  <c:v>49.725446399999989</c:v>
                </c:pt>
                <c:pt idx="20">
                  <c:v>49.725446399999989</c:v>
                </c:pt>
                <c:pt idx="21">
                  <c:v>49.725446399999989</c:v>
                </c:pt>
                <c:pt idx="22">
                  <c:v>49.725446399999989</c:v>
                </c:pt>
                <c:pt idx="23">
                  <c:v>49.725446399999989</c:v>
                </c:pt>
                <c:pt idx="24">
                  <c:v>49.725446399999989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9747184"/>
        <c:axId val="349751888"/>
      </c:lineChart>
      <c:catAx>
        <c:axId val="349747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Subgroup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751888"/>
        <c:crosses val="autoZero"/>
        <c:auto val="1"/>
        <c:lblAlgn val="ctr"/>
        <c:lblOffset val="100"/>
        <c:noMultiLvlLbl val="0"/>
      </c:catAx>
      <c:valAx>
        <c:axId val="349751888"/>
        <c:scaling>
          <c:orientation val="minMax"/>
          <c:max val="51"/>
          <c:min val="49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</a:t>
                </a:r>
                <a:r>
                  <a:rPr lang="en-US" baseline="0"/>
                  <a:t> Mean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747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Rbar Control</a:t>
            </a:r>
            <a:r>
              <a:rPr lang="en-US" baseline="0"/>
              <a:t>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'1a'!$C$3</c:f>
              <c:strCache>
                <c:ptCount val="1"/>
                <c:pt idx="0">
                  <c:v>Range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'1a'!$C$4:$C$28</c:f>
              <c:numCache>
                <c:formatCode>General</c:formatCode>
                <c:ptCount val="25"/>
                <c:pt idx="0">
                  <c:v>0.73</c:v>
                </c:pt>
                <c:pt idx="1">
                  <c:v>0.75</c:v>
                </c:pt>
                <c:pt idx="2">
                  <c:v>0.79</c:v>
                </c:pt>
                <c:pt idx="3">
                  <c:v>0.74</c:v>
                </c:pt>
                <c:pt idx="4">
                  <c:v>0.72</c:v>
                </c:pt>
                <c:pt idx="5">
                  <c:v>0.73</c:v>
                </c:pt>
                <c:pt idx="6">
                  <c:v>0.71</c:v>
                </c:pt>
                <c:pt idx="7">
                  <c:v>0.7</c:v>
                </c:pt>
                <c:pt idx="8">
                  <c:v>0.65</c:v>
                </c:pt>
                <c:pt idx="9">
                  <c:v>0.67</c:v>
                </c:pt>
                <c:pt idx="10">
                  <c:v>0.65</c:v>
                </c:pt>
                <c:pt idx="11">
                  <c:v>0.67</c:v>
                </c:pt>
                <c:pt idx="12">
                  <c:v>0.68</c:v>
                </c:pt>
                <c:pt idx="13">
                  <c:v>0.7</c:v>
                </c:pt>
                <c:pt idx="14">
                  <c:v>0.65</c:v>
                </c:pt>
                <c:pt idx="15">
                  <c:v>0.66</c:v>
                </c:pt>
                <c:pt idx="16">
                  <c:v>0.67</c:v>
                </c:pt>
                <c:pt idx="17">
                  <c:v>0.68</c:v>
                </c:pt>
                <c:pt idx="18">
                  <c:v>0.7</c:v>
                </c:pt>
                <c:pt idx="19">
                  <c:v>0.65</c:v>
                </c:pt>
                <c:pt idx="20">
                  <c:v>0.6</c:v>
                </c:pt>
                <c:pt idx="21">
                  <c:v>0.64</c:v>
                </c:pt>
                <c:pt idx="22">
                  <c:v>0.6</c:v>
                </c:pt>
                <c:pt idx="23">
                  <c:v>0.62</c:v>
                </c:pt>
                <c:pt idx="24">
                  <c:v>0.6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'1a'!$G$3</c:f>
              <c:strCache>
                <c:ptCount val="1"/>
                <c:pt idx="0">
                  <c:v>Rbar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'1a'!$G$4:$G$28</c:f>
              <c:numCache>
                <c:formatCode>General</c:formatCode>
                <c:ptCount val="25"/>
                <c:pt idx="0">
                  <c:v>0.6784</c:v>
                </c:pt>
                <c:pt idx="1">
                  <c:v>0.6784</c:v>
                </c:pt>
                <c:pt idx="2">
                  <c:v>0.6784</c:v>
                </c:pt>
                <c:pt idx="3">
                  <c:v>0.6784</c:v>
                </c:pt>
                <c:pt idx="4">
                  <c:v>0.6784</c:v>
                </c:pt>
                <c:pt idx="5">
                  <c:v>0.6784</c:v>
                </c:pt>
                <c:pt idx="6">
                  <c:v>0.6784</c:v>
                </c:pt>
                <c:pt idx="7">
                  <c:v>0.6784</c:v>
                </c:pt>
                <c:pt idx="8">
                  <c:v>0.6784</c:v>
                </c:pt>
                <c:pt idx="9">
                  <c:v>0.6784</c:v>
                </c:pt>
                <c:pt idx="10">
                  <c:v>0.6784</c:v>
                </c:pt>
                <c:pt idx="11">
                  <c:v>0.6784</c:v>
                </c:pt>
                <c:pt idx="12">
                  <c:v>0.6784</c:v>
                </c:pt>
                <c:pt idx="13">
                  <c:v>0.6784</c:v>
                </c:pt>
                <c:pt idx="14">
                  <c:v>0.6784</c:v>
                </c:pt>
                <c:pt idx="15">
                  <c:v>0.6784</c:v>
                </c:pt>
                <c:pt idx="16">
                  <c:v>0.6784</c:v>
                </c:pt>
                <c:pt idx="17">
                  <c:v>0.6784</c:v>
                </c:pt>
                <c:pt idx="18">
                  <c:v>0.6784</c:v>
                </c:pt>
                <c:pt idx="19">
                  <c:v>0.6784</c:v>
                </c:pt>
                <c:pt idx="20">
                  <c:v>0.6784</c:v>
                </c:pt>
                <c:pt idx="21">
                  <c:v>0.6784</c:v>
                </c:pt>
                <c:pt idx="22">
                  <c:v>0.6784</c:v>
                </c:pt>
                <c:pt idx="23">
                  <c:v>0.6784</c:v>
                </c:pt>
                <c:pt idx="24">
                  <c:v>0.6784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'1a'!$H$3</c:f>
              <c:strCache>
                <c:ptCount val="1"/>
                <c:pt idx="0">
                  <c:v>UCL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'1a'!$H$4:$H$28</c:f>
              <c:numCache>
                <c:formatCode>General</c:formatCode>
                <c:ptCount val="25"/>
                <c:pt idx="0">
                  <c:v>1.5481088000000001</c:v>
                </c:pt>
                <c:pt idx="1">
                  <c:v>1.5481088000000001</c:v>
                </c:pt>
                <c:pt idx="2">
                  <c:v>1.5481088000000001</c:v>
                </c:pt>
                <c:pt idx="3">
                  <c:v>1.5481088000000001</c:v>
                </c:pt>
                <c:pt idx="4">
                  <c:v>1.5481088000000001</c:v>
                </c:pt>
                <c:pt idx="5">
                  <c:v>1.5481088000000001</c:v>
                </c:pt>
                <c:pt idx="6">
                  <c:v>1.5481088000000001</c:v>
                </c:pt>
                <c:pt idx="7">
                  <c:v>1.5481088000000001</c:v>
                </c:pt>
                <c:pt idx="8">
                  <c:v>1.5481088000000001</c:v>
                </c:pt>
                <c:pt idx="9">
                  <c:v>1.5481088000000001</c:v>
                </c:pt>
                <c:pt idx="10">
                  <c:v>1.5481088000000001</c:v>
                </c:pt>
                <c:pt idx="11">
                  <c:v>1.5481088000000001</c:v>
                </c:pt>
                <c:pt idx="12">
                  <c:v>1.5481088000000001</c:v>
                </c:pt>
                <c:pt idx="13">
                  <c:v>1.5481088000000001</c:v>
                </c:pt>
                <c:pt idx="14">
                  <c:v>1.5481088000000001</c:v>
                </c:pt>
                <c:pt idx="15">
                  <c:v>1.5481088000000001</c:v>
                </c:pt>
                <c:pt idx="16">
                  <c:v>1.5481088000000001</c:v>
                </c:pt>
                <c:pt idx="17">
                  <c:v>1.5481088000000001</c:v>
                </c:pt>
                <c:pt idx="18">
                  <c:v>1.5481088000000001</c:v>
                </c:pt>
                <c:pt idx="19">
                  <c:v>1.5481088000000001</c:v>
                </c:pt>
                <c:pt idx="20">
                  <c:v>1.5481088000000001</c:v>
                </c:pt>
                <c:pt idx="21">
                  <c:v>1.5481088000000001</c:v>
                </c:pt>
                <c:pt idx="22">
                  <c:v>1.5481088000000001</c:v>
                </c:pt>
                <c:pt idx="23">
                  <c:v>1.5481088000000001</c:v>
                </c:pt>
                <c:pt idx="24">
                  <c:v>1.5481088000000001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'1a'!$I$3</c:f>
              <c:strCache>
                <c:ptCount val="1"/>
                <c:pt idx="0">
                  <c:v>LCL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'1a'!$I$4:$I$28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1952584"/>
        <c:axId val="571856520"/>
      </c:lineChart>
      <c:catAx>
        <c:axId val="5719525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856520"/>
        <c:crosses val="autoZero"/>
        <c:auto val="1"/>
        <c:lblAlgn val="ctr"/>
        <c:lblOffset val="100"/>
        <c:noMultiLvlLbl val="0"/>
      </c:catAx>
      <c:valAx>
        <c:axId val="571856520"/>
        <c:scaling>
          <c:orientation val="minMax"/>
          <c:max val="1.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952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Revised</a:t>
            </a:r>
            <a:r>
              <a:rPr lang="en-US" baseline="0"/>
              <a:t> Xbar Control Chart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'1.2'!$B$3</c:f>
              <c:strCache>
                <c:ptCount val="1"/>
                <c:pt idx="0">
                  <c:v>X_bar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'1.2'!$B$4:$B$23</c:f>
              <c:numCache>
                <c:formatCode>General</c:formatCode>
                <c:ptCount val="20"/>
                <c:pt idx="0">
                  <c:v>50.3</c:v>
                </c:pt>
                <c:pt idx="1">
                  <c:v>49.8</c:v>
                </c:pt>
                <c:pt idx="2">
                  <c:v>50.5</c:v>
                </c:pt>
                <c:pt idx="3">
                  <c:v>50.2</c:v>
                </c:pt>
                <c:pt idx="4">
                  <c:v>49.9</c:v>
                </c:pt>
                <c:pt idx="5">
                  <c:v>50</c:v>
                </c:pt>
                <c:pt idx="6">
                  <c:v>50.1</c:v>
                </c:pt>
                <c:pt idx="7">
                  <c:v>50.2</c:v>
                </c:pt>
                <c:pt idx="8">
                  <c:v>50.5</c:v>
                </c:pt>
                <c:pt idx="9">
                  <c:v>50.4</c:v>
                </c:pt>
                <c:pt idx="10">
                  <c:v>50</c:v>
                </c:pt>
                <c:pt idx="11">
                  <c:v>49.9</c:v>
                </c:pt>
                <c:pt idx="12">
                  <c:v>50.4</c:v>
                </c:pt>
                <c:pt idx="13">
                  <c:v>50.5</c:v>
                </c:pt>
                <c:pt idx="14">
                  <c:v>50.7</c:v>
                </c:pt>
                <c:pt idx="15">
                  <c:v>50.2</c:v>
                </c:pt>
                <c:pt idx="16">
                  <c:v>49.9</c:v>
                </c:pt>
                <c:pt idx="17">
                  <c:v>50.1</c:v>
                </c:pt>
                <c:pt idx="18">
                  <c:v>50</c:v>
                </c:pt>
                <c:pt idx="19">
                  <c:v>50.3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'1.2'!$D$3</c:f>
              <c:strCache>
                <c:ptCount val="1"/>
                <c:pt idx="0">
                  <c:v>xbarbar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'1.2'!$D$4:$D$23</c:f>
              <c:numCache>
                <c:formatCode>General</c:formatCode>
                <c:ptCount val="20"/>
                <c:pt idx="0">
                  <c:v>50.195000000000007</c:v>
                </c:pt>
                <c:pt idx="1">
                  <c:v>50.195000000000007</c:v>
                </c:pt>
                <c:pt idx="2">
                  <c:v>50.195000000000007</c:v>
                </c:pt>
                <c:pt idx="3">
                  <c:v>50.195000000000007</c:v>
                </c:pt>
                <c:pt idx="4">
                  <c:v>50.195000000000007</c:v>
                </c:pt>
                <c:pt idx="5">
                  <c:v>50.195000000000007</c:v>
                </c:pt>
                <c:pt idx="6">
                  <c:v>50.195000000000007</c:v>
                </c:pt>
                <c:pt idx="7">
                  <c:v>50.195000000000007</c:v>
                </c:pt>
                <c:pt idx="8">
                  <c:v>50.195000000000007</c:v>
                </c:pt>
                <c:pt idx="9">
                  <c:v>50.195000000000007</c:v>
                </c:pt>
                <c:pt idx="10">
                  <c:v>50.195000000000007</c:v>
                </c:pt>
                <c:pt idx="11">
                  <c:v>50.195000000000007</c:v>
                </c:pt>
                <c:pt idx="12">
                  <c:v>50.195000000000007</c:v>
                </c:pt>
                <c:pt idx="13">
                  <c:v>50.195000000000007</c:v>
                </c:pt>
                <c:pt idx="14">
                  <c:v>50.195000000000007</c:v>
                </c:pt>
                <c:pt idx="15">
                  <c:v>50.195000000000007</c:v>
                </c:pt>
                <c:pt idx="16">
                  <c:v>50.195000000000007</c:v>
                </c:pt>
                <c:pt idx="17">
                  <c:v>50.195000000000007</c:v>
                </c:pt>
                <c:pt idx="18">
                  <c:v>50.195000000000007</c:v>
                </c:pt>
                <c:pt idx="19">
                  <c:v>50.195000000000007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'1.2'!$E$3</c:f>
              <c:strCache>
                <c:ptCount val="1"/>
                <c:pt idx="0">
                  <c:v>UCL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'1.2'!$E$4:$E$23</c:f>
              <c:numCache>
                <c:formatCode>General</c:formatCode>
                <c:ptCount val="20"/>
                <c:pt idx="0">
                  <c:v>50.682701000000009</c:v>
                </c:pt>
                <c:pt idx="1">
                  <c:v>50.682701000000009</c:v>
                </c:pt>
                <c:pt idx="2">
                  <c:v>50.682701000000009</c:v>
                </c:pt>
                <c:pt idx="3">
                  <c:v>50.682701000000009</c:v>
                </c:pt>
                <c:pt idx="4">
                  <c:v>50.682701000000009</c:v>
                </c:pt>
                <c:pt idx="5">
                  <c:v>50.682701000000009</c:v>
                </c:pt>
                <c:pt idx="6">
                  <c:v>50.682701000000009</c:v>
                </c:pt>
                <c:pt idx="7">
                  <c:v>50.682701000000009</c:v>
                </c:pt>
                <c:pt idx="8">
                  <c:v>50.682701000000009</c:v>
                </c:pt>
                <c:pt idx="9">
                  <c:v>50.682701000000009</c:v>
                </c:pt>
                <c:pt idx="10">
                  <c:v>50.682701000000009</c:v>
                </c:pt>
                <c:pt idx="11">
                  <c:v>50.682701000000009</c:v>
                </c:pt>
                <c:pt idx="12">
                  <c:v>50.682701000000009</c:v>
                </c:pt>
                <c:pt idx="13">
                  <c:v>50.682701000000009</c:v>
                </c:pt>
                <c:pt idx="14">
                  <c:v>50.682701000000009</c:v>
                </c:pt>
                <c:pt idx="15">
                  <c:v>50.682701000000009</c:v>
                </c:pt>
                <c:pt idx="16">
                  <c:v>50.682701000000009</c:v>
                </c:pt>
                <c:pt idx="17">
                  <c:v>50.682701000000009</c:v>
                </c:pt>
                <c:pt idx="18">
                  <c:v>50.682701000000009</c:v>
                </c:pt>
                <c:pt idx="19">
                  <c:v>50.682701000000009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'1.2'!$F$3</c:f>
              <c:strCache>
                <c:ptCount val="1"/>
                <c:pt idx="0">
                  <c:v>LCL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'1.2'!$F$4:$F$23</c:f>
              <c:numCache>
                <c:formatCode>General</c:formatCode>
                <c:ptCount val="20"/>
                <c:pt idx="0">
                  <c:v>49.707299000000006</c:v>
                </c:pt>
                <c:pt idx="1">
                  <c:v>49.707299000000006</c:v>
                </c:pt>
                <c:pt idx="2">
                  <c:v>49.707299000000006</c:v>
                </c:pt>
                <c:pt idx="3">
                  <c:v>49.707299000000006</c:v>
                </c:pt>
                <c:pt idx="4">
                  <c:v>49.707299000000006</c:v>
                </c:pt>
                <c:pt idx="5">
                  <c:v>49.707299000000006</c:v>
                </c:pt>
                <c:pt idx="6">
                  <c:v>49.707299000000006</c:v>
                </c:pt>
                <c:pt idx="7">
                  <c:v>49.707299000000006</c:v>
                </c:pt>
                <c:pt idx="8">
                  <c:v>49.707299000000006</c:v>
                </c:pt>
                <c:pt idx="9">
                  <c:v>49.707299000000006</c:v>
                </c:pt>
                <c:pt idx="10">
                  <c:v>49.707299000000006</c:v>
                </c:pt>
                <c:pt idx="11">
                  <c:v>49.707299000000006</c:v>
                </c:pt>
                <c:pt idx="12">
                  <c:v>49.707299000000006</c:v>
                </c:pt>
                <c:pt idx="13">
                  <c:v>49.707299000000006</c:v>
                </c:pt>
                <c:pt idx="14">
                  <c:v>49.707299000000006</c:v>
                </c:pt>
                <c:pt idx="15">
                  <c:v>49.707299000000006</c:v>
                </c:pt>
                <c:pt idx="16">
                  <c:v>49.707299000000006</c:v>
                </c:pt>
                <c:pt idx="17">
                  <c:v>49.707299000000006</c:v>
                </c:pt>
                <c:pt idx="18">
                  <c:v>49.707299000000006</c:v>
                </c:pt>
                <c:pt idx="19">
                  <c:v>49.707299000000006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6319744"/>
        <c:axId val="576320920"/>
      </c:lineChart>
      <c:catAx>
        <c:axId val="5763197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320920"/>
        <c:crosses val="autoZero"/>
        <c:auto val="1"/>
        <c:lblAlgn val="ctr"/>
        <c:lblOffset val="100"/>
        <c:noMultiLvlLbl val="0"/>
      </c:catAx>
      <c:valAx>
        <c:axId val="576320920"/>
        <c:scaling>
          <c:orientation val="minMax"/>
          <c:max val="50.7"/>
          <c:min val="49.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31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'1.3'!$B$3</c:f>
              <c:strCache>
                <c:ptCount val="1"/>
                <c:pt idx="0">
                  <c:v>X_bar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'1.3'!$B$4:$B$22</c:f>
              <c:numCache>
                <c:formatCode>General</c:formatCode>
                <c:ptCount val="19"/>
                <c:pt idx="0">
                  <c:v>50.3</c:v>
                </c:pt>
                <c:pt idx="1">
                  <c:v>49.8</c:v>
                </c:pt>
                <c:pt idx="2">
                  <c:v>50.5</c:v>
                </c:pt>
                <c:pt idx="3">
                  <c:v>50.2</c:v>
                </c:pt>
                <c:pt idx="4">
                  <c:v>49.9</c:v>
                </c:pt>
                <c:pt idx="5">
                  <c:v>50</c:v>
                </c:pt>
                <c:pt idx="6">
                  <c:v>50.1</c:v>
                </c:pt>
                <c:pt idx="7">
                  <c:v>50.2</c:v>
                </c:pt>
                <c:pt idx="8">
                  <c:v>50.5</c:v>
                </c:pt>
                <c:pt idx="9">
                  <c:v>50.4</c:v>
                </c:pt>
                <c:pt idx="10">
                  <c:v>50</c:v>
                </c:pt>
                <c:pt idx="11">
                  <c:v>49.9</c:v>
                </c:pt>
                <c:pt idx="12">
                  <c:v>50.4</c:v>
                </c:pt>
                <c:pt idx="13">
                  <c:v>50.5</c:v>
                </c:pt>
                <c:pt idx="14">
                  <c:v>50.2</c:v>
                </c:pt>
                <c:pt idx="15">
                  <c:v>49.9</c:v>
                </c:pt>
                <c:pt idx="16">
                  <c:v>50.1</c:v>
                </c:pt>
                <c:pt idx="17">
                  <c:v>50</c:v>
                </c:pt>
                <c:pt idx="18">
                  <c:v>50.3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'1.3'!$D$3</c:f>
              <c:strCache>
                <c:ptCount val="1"/>
                <c:pt idx="0">
                  <c:v>xbarbar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'1.3'!$D$4:$D$22</c:f>
              <c:numCache>
                <c:formatCode>General</c:formatCode>
                <c:ptCount val="19"/>
                <c:pt idx="0">
                  <c:v>50.168421052631579</c:v>
                </c:pt>
                <c:pt idx="1">
                  <c:v>50.168421052631579</c:v>
                </c:pt>
                <c:pt idx="2">
                  <c:v>50.168421052631579</c:v>
                </c:pt>
                <c:pt idx="3">
                  <c:v>50.168421052631579</c:v>
                </c:pt>
                <c:pt idx="4">
                  <c:v>50.168421052631579</c:v>
                </c:pt>
                <c:pt idx="5">
                  <c:v>50.168421052631579</c:v>
                </c:pt>
                <c:pt idx="6">
                  <c:v>50.168421052631579</c:v>
                </c:pt>
                <c:pt idx="7">
                  <c:v>50.168421052631579</c:v>
                </c:pt>
                <c:pt idx="8">
                  <c:v>50.168421052631579</c:v>
                </c:pt>
                <c:pt idx="9">
                  <c:v>50.168421052631579</c:v>
                </c:pt>
                <c:pt idx="10">
                  <c:v>50.168421052631579</c:v>
                </c:pt>
                <c:pt idx="11">
                  <c:v>50.168421052631579</c:v>
                </c:pt>
                <c:pt idx="12">
                  <c:v>50.168421052631579</c:v>
                </c:pt>
                <c:pt idx="13">
                  <c:v>50.168421052631579</c:v>
                </c:pt>
                <c:pt idx="14">
                  <c:v>50.168421052631579</c:v>
                </c:pt>
                <c:pt idx="15">
                  <c:v>50.168421052631579</c:v>
                </c:pt>
                <c:pt idx="16">
                  <c:v>50.168421052631579</c:v>
                </c:pt>
                <c:pt idx="17">
                  <c:v>50.168421052631579</c:v>
                </c:pt>
                <c:pt idx="18">
                  <c:v>50.168421052631579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'1.3'!$E$3</c:f>
              <c:strCache>
                <c:ptCount val="1"/>
                <c:pt idx="0">
                  <c:v>UCL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'1.3'!$E$4:$E$22</c:f>
              <c:numCache>
                <c:formatCode>General</c:formatCode>
                <c:ptCount val="19"/>
                <c:pt idx="0">
                  <c:v>50.654932631578944</c:v>
                </c:pt>
                <c:pt idx="1">
                  <c:v>50.654932631578944</c:v>
                </c:pt>
                <c:pt idx="2">
                  <c:v>50.654932631578944</c:v>
                </c:pt>
                <c:pt idx="3">
                  <c:v>50.654932631578944</c:v>
                </c:pt>
                <c:pt idx="4">
                  <c:v>50.654932631578944</c:v>
                </c:pt>
                <c:pt idx="5">
                  <c:v>50.654932631578944</c:v>
                </c:pt>
                <c:pt idx="6">
                  <c:v>50.654932631578944</c:v>
                </c:pt>
                <c:pt idx="7">
                  <c:v>50.654932631578944</c:v>
                </c:pt>
                <c:pt idx="8">
                  <c:v>50.654932631578944</c:v>
                </c:pt>
                <c:pt idx="9">
                  <c:v>50.654932631578944</c:v>
                </c:pt>
                <c:pt idx="10">
                  <c:v>50.654932631578944</c:v>
                </c:pt>
                <c:pt idx="11">
                  <c:v>50.654932631578944</c:v>
                </c:pt>
                <c:pt idx="12">
                  <c:v>50.654932631578944</c:v>
                </c:pt>
                <c:pt idx="13">
                  <c:v>50.654932631578944</c:v>
                </c:pt>
                <c:pt idx="14">
                  <c:v>50.654932631578944</c:v>
                </c:pt>
                <c:pt idx="15">
                  <c:v>50.654932631578944</c:v>
                </c:pt>
                <c:pt idx="16">
                  <c:v>50.654932631578944</c:v>
                </c:pt>
                <c:pt idx="17">
                  <c:v>50.654932631578944</c:v>
                </c:pt>
                <c:pt idx="18">
                  <c:v>50.654932631578944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'1.3'!$F$3</c:f>
              <c:strCache>
                <c:ptCount val="1"/>
                <c:pt idx="0">
                  <c:v>LCL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'1.3'!$F$4:$F$22</c:f>
              <c:numCache>
                <c:formatCode>General</c:formatCode>
                <c:ptCount val="19"/>
                <c:pt idx="0">
                  <c:v>49.681909473684215</c:v>
                </c:pt>
                <c:pt idx="1">
                  <c:v>49.681909473684215</c:v>
                </c:pt>
                <c:pt idx="2">
                  <c:v>49.681909473684215</c:v>
                </c:pt>
                <c:pt idx="3">
                  <c:v>49.681909473684215</c:v>
                </c:pt>
                <c:pt idx="4">
                  <c:v>49.681909473684215</c:v>
                </c:pt>
                <c:pt idx="5">
                  <c:v>49.681909473684215</c:v>
                </c:pt>
                <c:pt idx="6">
                  <c:v>49.681909473684215</c:v>
                </c:pt>
                <c:pt idx="7">
                  <c:v>49.681909473684215</c:v>
                </c:pt>
                <c:pt idx="8">
                  <c:v>49.681909473684215</c:v>
                </c:pt>
                <c:pt idx="9">
                  <c:v>49.681909473684215</c:v>
                </c:pt>
                <c:pt idx="10">
                  <c:v>49.681909473684215</c:v>
                </c:pt>
                <c:pt idx="11">
                  <c:v>49.681909473684215</c:v>
                </c:pt>
                <c:pt idx="12">
                  <c:v>49.681909473684215</c:v>
                </c:pt>
                <c:pt idx="13">
                  <c:v>49.681909473684215</c:v>
                </c:pt>
                <c:pt idx="14">
                  <c:v>49.681909473684215</c:v>
                </c:pt>
                <c:pt idx="15">
                  <c:v>49.681909473684215</c:v>
                </c:pt>
                <c:pt idx="16">
                  <c:v>49.681909473684215</c:v>
                </c:pt>
                <c:pt idx="17">
                  <c:v>49.681909473684215</c:v>
                </c:pt>
                <c:pt idx="18">
                  <c:v>49.681909473684215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6315432"/>
        <c:axId val="576316216"/>
      </c:lineChart>
      <c:catAx>
        <c:axId val="5763154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316216"/>
        <c:crosses val="autoZero"/>
        <c:auto val="1"/>
        <c:lblAlgn val="ctr"/>
        <c:lblOffset val="100"/>
        <c:noMultiLvlLbl val="0"/>
      </c:catAx>
      <c:valAx>
        <c:axId val="576316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315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Rbar Control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'2'!$G$10</c:f>
              <c:strCache>
                <c:ptCount val="1"/>
                <c:pt idx="0">
                  <c:v>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'2'!$G$11:$G$30</c:f>
              <c:numCache>
                <c:formatCode>General</c:formatCode>
                <c:ptCount val="20"/>
                <c:pt idx="0">
                  <c:v>6.0000000000002274E-3</c:v>
                </c:pt>
                <c:pt idx="1">
                  <c:v>1.1000000000001009E-2</c:v>
                </c:pt>
                <c:pt idx="2">
                  <c:v>1.3999999999999346E-2</c:v>
                </c:pt>
                <c:pt idx="3">
                  <c:v>1.0999999999999233E-2</c:v>
                </c:pt>
                <c:pt idx="4">
                  <c:v>1.1000000000001009E-2</c:v>
                </c:pt>
                <c:pt idx="5">
                  <c:v>7.9999999999991189E-3</c:v>
                </c:pt>
                <c:pt idx="6">
                  <c:v>1.1000000000001009E-2</c:v>
                </c:pt>
                <c:pt idx="7">
                  <c:v>1.9000000000000128E-2</c:v>
                </c:pt>
                <c:pt idx="8">
                  <c:v>8.0000000000008953E-3</c:v>
                </c:pt>
                <c:pt idx="9">
                  <c:v>1.0000000000001563E-2</c:v>
                </c:pt>
                <c:pt idx="10">
                  <c:v>5.0000000000007816E-3</c:v>
                </c:pt>
                <c:pt idx="11">
                  <c:v>8.0000000000008953E-3</c:v>
                </c:pt>
                <c:pt idx="12">
                  <c:v>1.2000000000000455E-2</c:v>
                </c:pt>
                <c:pt idx="13">
                  <c:v>1.3999999999999346E-2</c:v>
                </c:pt>
                <c:pt idx="14">
                  <c:v>1.699999999999946E-2</c:v>
                </c:pt>
                <c:pt idx="15">
                  <c:v>2.2000000000000242E-2</c:v>
                </c:pt>
                <c:pt idx="16">
                  <c:v>1.9000000000000128E-2</c:v>
                </c:pt>
                <c:pt idx="17">
                  <c:v>9.9999999999997868E-3</c:v>
                </c:pt>
                <c:pt idx="18">
                  <c:v>1.2999999999999901E-2</c:v>
                </c:pt>
                <c:pt idx="19">
                  <c:v>1.3999999999999346E-2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'2'!$H$10</c:f>
              <c:strCache>
                <c:ptCount val="1"/>
                <c:pt idx="0">
                  <c:v>Center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'2'!$H$11:$H$30</c:f>
              <c:numCache>
                <c:formatCode>General</c:formatCode>
                <c:ptCount val="20"/>
                <c:pt idx="0">
                  <c:v>1.2150000000000194E-2</c:v>
                </c:pt>
                <c:pt idx="1">
                  <c:v>1.2150000000000194E-2</c:v>
                </c:pt>
                <c:pt idx="2">
                  <c:v>1.2150000000000194E-2</c:v>
                </c:pt>
                <c:pt idx="3">
                  <c:v>1.2150000000000194E-2</c:v>
                </c:pt>
                <c:pt idx="4">
                  <c:v>1.2150000000000194E-2</c:v>
                </c:pt>
                <c:pt idx="5">
                  <c:v>1.2150000000000194E-2</c:v>
                </c:pt>
                <c:pt idx="6">
                  <c:v>1.2150000000000194E-2</c:v>
                </c:pt>
                <c:pt idx="7">
                  <c:v>1.2150000000000194E-2</c:v>
                </c:pt>
                <c:pt idx="8">
                  <c:v>1.2150000000000194E-2</c:v>
                </c:pt>
                <c:pt idx="9">
                  <c:v>1.2150000000000194E-2</c:v>
                </c:pt>
                <c:pt idx="10">
                  <c:v>1.2150000000000194E-2</c:v>
                </c:pt>
                <c:pt idx="11">
                  <c:v>1.2150000000000194E-2</c:v>
                </c:pt>
                <c:pt idx="12">
                  <c:v>1.2150000000000194E-2</c:v>
                </c:pt>
                <c:pt idx="13">
                  <c:v>1.2150000000000194E-2</c:v>
                </c:pt>
                <c:pt idx="14">
                  <c:v>1.2150000000000194E-2</c:v>
                </c:pt>
                <c:pt idx="15">
                  <c:v>1.2150000000000194E-2</c:v>
                </c:pt>
                <c:pt idx="16">
                  <c:v>1.2150000000000194E-2</c:v>
                </c:pt>
                <c:pt idx="17">
                  <c:v>1.2150000000000194E-2</c:v>
                </c:pt>
                <c:pt idx="18">
                  <c:v>1.2150000000000194E-2</c:v>
                </c:pt>
                <c:pt idx="19">
                  <c:v>1.2150000000000194E-2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'2'!$I$10</c:f>
              <c:strCache>
                <c:ptCount val="1"/>
                <c:pt idx="0">
                  <c:v>UCL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'2'!$I$11:$I$30</c:f>
              <c:numCache>
                <c:formatCode>General</c:formatCode>
                <c:ptCount val="20"/>
                <c:pt idx="0">
                  <c:v>2.5685100000000408E-2</c:v>
                </c:pt>
                <c:pt idx="1">
                  <c:v>2.5685100000000408E-2</c:v>
                </c:pt>
                <c:pt idx="2">
                  <c:v>2.5685100000000408E-2</c:v>
                </c:pt>
                <c:pt idx="3">
                  <c:v>2.5685100000000408E-2</c:v>
                </c:pt>
                <c:pt idx="4">
                  <c:v>2.5685100000000408E-2</c:v>
                </c:pt>
                <c:pt idx="5">
                  <c:v>2.5685100000000408E-2</c:v>
                </c:pt>
                <c:pt idx="6">
                  <c:v>2.5685100000000408E-2</c:v>
                </c:pt>
                <c:pt idx="7">
                  <c:v>2.5685100000000408E-2</c:v>
                </c:pt>
                <c:pt idx="8">
                  <c:v>2.5685100000000408E-2</c:v>
                </c:pt>
                <c:pt idx="9">
                  <c:v>2.5685100000000408E-2</c:v>
                </c:pt>
                <c:pt idx="10">
                  <c:v>2.5685100000000408E-2</c:v>
                </c:pt>
                <c:pt idx="11">
                  <c:v>2.5685100000000408E-2</c:v>
                </c:pt>
                <c:pt idx="12">
                  <c:v>2.5685100000000408E-2</c:v>
                </c:pt>
                <c:pt idx="13">
                  <c:v>2.5685100000000408E-2</c:v>
                </c:pt>
                <c:pt idx="14">
                  <c:v>2.5685100000000408E-2</c:v>
                </c:pt>
                <c:pt idx="15">
                  <c:v>2.5685100000000408E-2</c:v>
                </c:pt>
                <c:pt idx="16">
                  <c:v>2.5685100000000408E-2</c:v>
                </c:pt>
                <c:pt idx="17">
                  <c:v>2.5685100000000408E-2</c:v>
                </c:pt>
                <c:pt idx="18">
                  <c:v>2.5685100000000408E-2</c:v>
                </c:pt>
                <c:pt idx="19">
                  <c:v>2.5685100000000408E-2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'2'!$J$10</c:f>
              <c:strCache>
                <c:ptCount val="1"/>
                <c:pt idx="0">
                  <c:v>LCL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'2'!$J$11:$J$30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6654184"/>
        <c:axId val="346649088"/>
      </c:lineChart>
      <c:catAx>
        <c:axId val="3466541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649088"/>
        <c:crosses val="autoZero"/>
        <c:auto val="1"/>
        <c:lblAlgn val="ctr"/>
        <c:lblOffset val="100"/>
        <c:noMultiLvlLbl val="0"/>
      </c:catAx>
      <c:valAx>
        <c:axId val="34664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654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'2'!$K$10</c:f>
              <c:strCache>
                <c:ptCount val="1"/>
                <c:pt idx="0">
                  <c:v>X-bar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'2'!$K$11:$K$30</c:f>
              <c:numCache>
                <c:formatCode>0.000</c:formatCode>
                <c:ptCount val="20"/>
                <c:pt idx="0">
                  <c:v>10.501800000000001</c:v>
                </c:pt>
                <c:pt idx="1">
                  <c:v>10.500800000000002</c:v>
                </c:pt>
                <c:pt idx="2">
                  <c:v>10.502600000000001</c:v>
                </c:pt>
                <c:pt idx="3">
                  <c:v>10.508799999999999</c:v>
                </c:pt>
                <c:pt idx="4">
                  <c:v>10.5068</c:v>
                </c:pt>
                <c:pt idx="5">
                  <c:v>10.5106</c:v>
                </c:pt>
                <c:pt idx="6">
                  <c:v>10.506</c:v>
                </c:pt>
                <c:pt idx="7">
                  <c:v>10.516</c:v>
                </c:pt>
                <c:pt idx="8">
                  <c:v>10.5152</c:v>
                </c:pt>
                <c:pt idx="9">
                  <c:v>10.5136</c:v>
                </c:pt>
                <c:pt idx="10">
                  <c:v>10.518799999999999</c:v>
                </c:pt>
                <c:pt idx="11">
                  <c:v>10.523399999999999</c:v>
                </c:pt>
                <c:pt idx="12">
                  <c:v>10.525</c:v>
                </c:pt>
                <c:pt idx="13">
                  <c:v>10.5274</c:v>
                </c:pt>
                <c:pt idx="14">
                  <c:v>10.530600000000002</c:v>
                </c:pt>
                <c:pt idx="15">
                  <c:v>10.534000000000001</c:v>
                </c:pt>
                <c:pt idx="16">
                  <c:v>10.5372</c:v>
                </c:pt>
                <c:pt idx="17">
                  <c:v>10.5364</c:v>
                </c:pt>
                <c:pt idx="18">
                  <c:v>10.534200000000002</c:v>
                </c:pt>
                <c:pt idx="19">
                  <c:v>10.5426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814504"/>
        <c:axId val="343814112"/>
      </c:scatterChart>
      <c:valAx>
        <c:axId val="343814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814112"/>
        <c:crosses val="autoZero"/>
        <c:crossBetween val="midCat"/>
      </c:valAx>
      <c:valAx>
        <c:axId val="34381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814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</a:t>
            </a:r>
            <a:r>
              <a:rPr lang="en-US" baseline="0"/>
              <a:t> Xbar Control Chart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'2'!$K$10</c:f>
              <c:strCache>
                <c:ptCount val="1"/>
                <c:pt idx="0">
                  <c:v>X-bar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'2'!$K$11:$K$30</c:f>
              <c:numCache>
                <c:formatCode>0.000</c:formatCode>
                <c:ptCount val="20"/>
                <c:pt idx="0">
                  <c:v>10.501800000000001</c:v>
                </c:pt>
                <c:pt idx="1">
                  <c:v>10.500800000000002</c:v>
                </c:pt>
                <c:pt idx="2">
                  <c:v>10.502600000000001</c:v>
                </c:pt>
                <c:pt idx="3">
                  <c:v>10.508799999999999</c:v>
                </c:pt>
                <c:pt idx="4">
                  <c:v>10.5068</c:v>
                </c:pt>
                <c:pt idx="5">
                  <c:v>10.5106</c:v>
                </c:pt>
                <c:pt idx="6">
                  <c:v>10.506</c:v>
                </c:pt>
                <c:pt idx="7">
                  <c:v>10.516</c:v>
                </c:pt>
                <c:pt idx="8">
                  <c:v>10.5152</c:v>
                </c:pt>
                <c:pt idx="9">
                  <c:v>10.5136</c:v>
                </c:pt>
                <c:pt idx="10">
                  <c:v>10.518799999999999</c:v>
                </c:pt>
                <c:pt idx="11">
                  <c:v>10.523399999999999</c:v>
                </c:pt>
                <c:pt idx="12">
                  <c:v>10.525</c:v>
                </c:pt>
                <c:pt idx="13">
                  <c:v>10.5274</c:v>
                </c:pt>
                <c:pt idx="14">
                  <c:v>10.530600000000002</c:v>
                </c:pt>
                <c:pt idx="15">
                  <c:v>10.534000000000001</c:v>
                </c:pt>
                <c:pt idx="16">
                  <c:v>10.5372</c:v>
                </c:pt>
                <c:pt idx="17">
                  <c:v>10.5364</c:v>
                </c:pt>
                <c:pt idx="18">
                  <c:v>10.534200000000002</c:v>
                </c:pt>
                <c:pt idx="19">
                  <c:v>10.5426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'2'!$L$10</c:f>
              <c:strCache>
                <c:ptCount val="1"/>
                <c:pt idx="0">
                  <c:v>Center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'2'!$L$11:$L$30</c:f>
              <c:numCache>
                <c:formatCode>General</c:formatCode>
                <c:ptCount val="20"/>
                <c:pt idx="0">
                  <c:v>10.498711428571427</c:v>
                </c:pt>
                <c:pt idx="1">
                  <c:v>10.50090917293233</c:v>
                </c:pt>
                <c:pt idx="2">
                  <c:v>10.503106917293232</c:v>
                </c:pt>
                <c:pt idx="3">
                  <c:v>10.505304661654135</c:v>
                </c:pt>
                <c:pt idx="4">
                  <c:v>10.507502406015035</c:v>
                </c:pt>
                <c:pt idx="5">
                  <c:v>10.509700150375938</c:v>
                </c:pt>
                <c:pt idx="6">
                  <c:v>10.51189789473684</c:v>
                </c:pt>
                <c:pt idx="7">
                  <c:v>10.514095639097743</c:v>
                </c:pt>
                <c:pt idx="8">
                  <c:v>10.516293383458645</c:v>
                </c:pt>
                <c:pt idx="9">
                  <c:v>10.518491127819548</c:v>
                </c:pt>
                <c:pt idx="10">
                  <c:v>10.52068887218045</c:v>
                </c:pt>
                <c:pt idx="11">
                  <c:v>10.522886616541353</c:v>
                </c:pt>
                <c:pt idx="12">
                  <c:v>10.525084360902254</c:v>
                </c:pt>
                <c:pt idx="13">
                  <c:v>10.527282105263156</c:v>
                </c:pt>
                <c:pt idx="14">
                  <c:v>10.529479849624058</c:v>
                </c:pt>
                <c:pt idx="15">
                  <c:v>10.531677593984961</c:v>
                </c:pt>
                <c:pt idx="16">
                  <c:v>10.533875338345863</c:v>
                </c:pt>
                <c:pt idx="17">
                  <c:v>10.536073082706766</c:v>
                </c:pt>
                <c:pt idx="18">
                  <c:v>10.538270827067668</c:v>
                </c:pt>
                <c:pt idx="19">
                  <c:v>10.540468571428571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'2'!$M$10</c:f>
              <c:strCache>
                <c:ptCount val="1"/>
                <c:pt idx="0">
                  <c:v>UCL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'2'!$M$11:$M$30</c:f>
              <c:numCache>
                <c:formatCode>General</c:formatCode>
                <c:ptCount val="20"/>
                <c:pt idx="0">
                  <c:v>10.505721978571428</c:v>
                </c:pt>
                <c:pt idx="1">
                  <c:v>10.50791972293233</c:v>
                </c:pt>
                <c:pt idx="2">
                  <c:v>10.510117467293233</c:v>
                </c:pt>
                <c:pt idx="3">
                  <c:v>10.512315211654135</c:v>
                </c:pt>
                <c:pt idx="4">
                  <c:v>10.514512956015036</c:v>
                </c:pt>
                <c:pt idx="5">
                  <c:v>10.516710700375938</c:v>
                </c:pt>
                <c:pt idx="6">
                  <c:v>10.518908444736841</c:v>
                </c:pt>
                <c:pt idx="7">
                  <c:v>10.521106189097743</c:v>
                </c:pt>
                <c:pt idx="8">
                  <c:v>10.523303933458646</c:v>
                </c:pt>
                <c:pt idx="9">
                  <c:v>10.525501677819548</c:v>
                </c:pt>
                <c:pt idx="10">
                  <c:v>10.527699422180451</c:v>
                </c:pt>
                <c:pt idx="11">
                  <c:v>10.529897166541353</c:v>
                </c:pt>
                <c:pt idx="12">
                  <c:v>10.532094910902254</c:v>
                </c:pt>
                <c:pt idx="13">
                  <c:v>10.534292655263156</c:v>
                </c:pt>
                <c:pt idx="14">
                  <c:v>10.536490399624059</c:v>
                </c:pt>
                <c:pt idx="15">
                  <c:v>10.538688143984961</c:v>
                </c:pt>
                <c:pt idx="16">
                  <c:v>10.540885888345864</c:v>
                </c:pt>
                <c:pt idx="17">
                  <c:v>10.543083632706766</c:v>
                </c:pt>
                <c:pt idx="18">
                  <c:v>10.545281377067669</c:v>
                </c:pt>
                <c:pt idx="19">
                  <c:v>10.547479121428571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'2'!$N$10</c:f>
              <c:strCache>
                <c:ptCount val="1"/>
                <c:pt idx="0">
                  <c:v>LCL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'2'!$N$11:$N$30</c:f>
              <c:numCache>
                <c:formatCode>General</c:formatCode>
                <c:ptCount val="20"/>
                <c:pt idx="0">
                  <c:v>10.491700878571427</c:v>
                </c:pt>
                <c:pt idx="1">
                  <c:v>10.493898622932329</c:v>
                </c:pt>
                <c:pt idx="2">
                  <c:v>10.496096367293232</c:v>
                </c:pt>
                <c:pt idx="3">
                  <c:v>10.498294111654134</c:v>
                </c:pt>
                <c:pt idx="4">
                  <c:v>10.500491856015035</c:v>
                </c:pt>
                <c:pt idx="5">
                  <c:v>10.502689600375938</c:v>
                </c:pt>
                <c:pt idx="6">
                  <c:v>10.50488734473684</c:v>
                </c:pt>
                <c:pt idx="7">
                  <c:v>10.507085089097743</c:v>
                </c:pt>
                <c:pt idx="8">
                  <c:v>10.509282833458645</c:v>
                </c:pt>
                <c:pt idx="9">
                  <c:v>10.511480577819547</c:v>
                </c:pt>
                <c:pt idx="10">
                  <c:v>10.51367832218045</c:v>
                </c:pt>
                <c:pt idx="11">
                  <c:v>10.515876066541352</c:v>
                </c:pt>
                <c:pt idx="12">
                  <c:v>10.518073810902253</c:v>
                </c:pt>
                <c:pt idx="13">
                  <c:v>10.520271555263156</c:v>
                </c:pt>
                <c:pt idx="14">
                  <c:v>10.522469299624058</c:v>
                </c:pt>
                <c:pt idx="15">
                  <c:v>10.524667043984961</c:v>
                </c:pt>
                <c:pt idx="16">
                  <c:v>10.526864788345863</c:v>
                </c:pt>
                <c:pt idx="17">
                  <c:v>10.529062532706766</c:v>
                </c:pt>
                <c:pt idx="18">
                  <c:v>10.531260277067668</c:v>
                </c:pt>
                <c:pt idx="19">
                  <c:v>10.53345802142857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6501104"/>
        <c:axId val="576501496"/>
      </c:lineChart>
      <c:catAx>
        <c:axId val="576501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501496"/>
        <c:crosses val="autoZero"/>
        <c:auto val="1"/>
        <c:lblAlgn val="ctr"/>
        <c:lblOffset val="100"/>
        <c:noMultiLvlLbl val="0"/>
      </c:catAx>
      <c:valAx>
        <c:axId val="576501496"/>
        <c:scaling>
          <c:orientation val="minMax"/>
          <c:max val="10.55"/>
          <c:min val="10.4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501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Control Chart Key 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'3'!$D$1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'3'!$D$2:$D$11</c:f>
              <c:numCache>
                <c:formatCode>General</c:formatCode>
                <c:ptCount val="10"/>
                <c:pt idx="0">
                  <c:v>2</c:v>
                </c:pt>
                <c:pt idx="1">
                  <c:v>2.1</c:v>
                </c:pt>
                <c:pt idx="2">
                  <c:v>2</c:v>
                </c:pt>
                <c:pt idx="3">
                  <c:v>1.9</c:v>
                </c:pt>
                <c:pt idx="4">
                  <c:v>1.9</c:v>
                </c:pt>
                <c:pt idx="5">
                  <c:v>2</c:v>
                </c:pt>
                <c:pt idx="6">
                  <c:v>2</c:v>
                </c:pt>
                <c:pt idx="7">
                  <c:v>1.9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'3'!$E$1</c:f>
              <c:strCache>
                <c:ptCount val="1"/>
                <c:pt idx="0">
                  <c:v>Center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'3'!$E$2:$E$11</c:f>
              <c:numCache>
                <c:formatCode>General</c:formatCode>
                <c:ptCount val="10"/>
                <c:pt idx="0">
                  <c:v>1.98</c:v>
                </c:pt>
                <c:pt idx="1">
                  <c:v>1.98</c:v>
                </c:pt>
                <c:pt idx="2">
                  <c:v>1.98</c:v>
                </c:pt>
                <c:pt idx="3">
                  <c:v>1.98</c:v>
                </c:pt>
                <c:pt idx="4">
                  <c:v>1.98</c:v>
                </c:pt>
                <c:pt idx="5">
                  <c:v>1.98</c:v>
                </c:pt>
                <c:pt idx="6">
                  <c:v>1.98</c:v>
                </c:pt>
                <c:pt idx="7">
                  <c:v>1.98</c:v>
                </c:pt>
                <c:pt idx="8">
                  <c:v>1.98</c:v>
                </c:pt>
                <c:pt idx="9">
                  <c:v>1.98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'3'!$F$1</c:f>
              <c:strCache>
                <c:ptCount val="1"/>
                <c:pt idx="0">
                  <c:v>UCL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'3'!$F$2:$F$11</c:f>
              <c:numCache>
                <c:formatCode>General</c:formatCode>
                <c:ptCount val="10"/>
                <c:pt idx="0">
                  <c:v>2.1573049645390072</c:v>
                </c:pt>
                <c:pt idx="1">
                  <c:v>2.1573049645390072</c:v>
                </c:pt>
                <c:pt idx="2">
                  <c:v>2.1573049645390072</c:v>
                </c:pt>
                <c:pt idx="3">
                  <c:v>2.1573049645390072</c:v>
                </c:pt>
                <c:pt idx="4">
                  <c:v>2.1573049645390072</c:v>
                </c:pt>
                <c:pt idx="5">
                  <c:v>2.1573049645390072</c:v>
                </c:pt>
                <c:pt idx="6">
                  <c:v>2.1573049645390072</c:v>
                </c:pt>
                <c:pt idx="7">
                  <c:v>2.1573049645390072</c:v>
                </c:pt>
                <c:pt idx="8">
                  <c:v>2.1573049645390072</c:v>
                </c:pt>
                <c:pt idx="9">
                  <c:v>2.1573049645390072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'3'!$G$1</c:f>
              <c:strCache>
                <c:ptCount val="1"/>
                <c:pt idx="0">
                  <c:v>LCL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'3'!$G$2:$G$11</c:f>
              <c:numCache>
                <c:formatCode>General</c:formatCode>
                <c:ptCount val="10"/>
                <c:pt idx="0">
                  <c:v>1.8026950354609927</c:v>
                </c:pt>
                <c:pt idx="1">
                  <c:v>1.8026950354609927</c:v>
                </c:pt>
                <c:pt idx="2">
                  <c:v>1.8026950354609927</c:v>
                </c:pt>
                <c:pt idx="3">
                  <c:v>1.8026950354609927</c:v>
                </c:pt>
                <c:pt idx="4">
                  <c:v>1.8026950354609927</c:v>
                </c:pt>
                <c:pt idx="5">
                  <c:v>1.8026950354609927</c:v>
                </c:pt>
                <c:pt idx="6">
                  <c:v>1.8026950354609927</c:v>
                </c:pt>
                <c:pt idx="7">
                  <c:v>1.8026950354609927</c:v>
                </c:pt>
                <c:pt idx="8">
                  <c:v>1.8026950354609927</c:v>
                </c:pt>
                <c:pt idx="9">
                  <c:v>1.8026950354609927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3812936"/>
        <c:axId val="343817248"/>
      </c:lineChart>
      <c:catAx>
        <c:axId val="343812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817248"/>
        <c:crosses val="autoZero"/>
        <c:auto val="1"/>
        <c:lblAlgn val="ctr"/>
        <c:lblOffset val="100"/>
        <c:noMultiLvlLbl val="0"/>
      </c:catAx>
      <c:valAx>
        <c:axId val="343817248"/>
        <c:scaling>
          <c:orientation val="minMax"/>
          <c:min val="1.78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812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Control Chart</a:t>
            </a:r>
            <a:r>
              <a:rPr lang="en-US" baseline="0"/>
              <a:t> Key 2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'3'!$D$17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'3'!$D$18:$D$27</c:f>
              <c:numCache>
                <c:formatCode>General</c:formatCode>
                <c:ptCount val="10"/>
                <c:pt idx="0">
                  <c:v>2.8</c:v>
                </c:pt>
                <c:pt idx="1">
                  <c:v>2.5</c:v>
                </c:pt>
                <c:pt idx="2">
                  <c:v>2.6</c:v>
                </c:pt>
                <c:pt idx="3">
                  <c:v>2.4</c:v>
                </c:pt>
                <c:pt idx="4">
                  <c:v>2.9</c:v>
                </c:pt>
                <c:pt idx="5">
                  <c:v>2.7</c:v>
                </c:pt>
                <c:pt idx="6">
                  <c:v>2.9</c:v>
                </c:pt>
                <c:pt idx="7">
                  <c:v>2.9</c:v>
                </c:pt>
                <c:pt idx="8">
                  <c:v>2.5</c:v>
                </c:pt>
                <c:pt idx="9">
                  <c:v>2.6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'3'!$E$17</c:f>
              <c:strCache>
                <c:ptCount val="1"/>
                <c:pt idx="0">
                  <c:v>Center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'3'!$E$18:$E$27</c:f>
              <c:numCache>
                <c:formatCode>General</c:formatCode>
                <c:ptCount val="10"/>
                <c:pt idx="0">
                  <c:v>2.68</c:v>
                </c:pt>
                <c:pt idx="1">
                  <c:v>2.68</c:v>
                </c:pt>
                <c:pt idx="2">
                  <c:v>2.68</c:v>
                </c:pt>
                <c:pt idx="3">
                  <c:v>2.68</c:v>
                </c:pt>
                <c:pt idx="4">
                  <c:v>2.68</c:v>
                </c:pt>
                <c:pt idx="5">
                  <c:v>2.68</c:v>
                </c:pt>
                <c:pt idx="6">
                  <c:v>2.68</c:v>
                </c:pt>
                <c:pt idx="7">
                  <c:v>2.68</c:v>
                </c:pt>
                <c:pt idx="8">
                  <c:v>2.68</c:v>
                </c:pt>
                <c:pt idx="9">
                  <c:v>2.68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'3'!$F$17</c:f>
              <c:strCache>
                <c:ptCount val="1"/>
                <c:pt idx="0">
                  <c:v>UCL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'3'!$F$18:$F$27</c:f>
              <c:numCache>
                <c:formatCode>General</c:formatCode>
                <c:ptCount val="10"/>
                <c:pt idx="0">
                  <c:v>3.2710165484633569</c:v>
                </c:pt>
                <c:pt idx="1">
                  <c:v>3.2710165484633569</c:v>
                </c:pt>
                <c:pt idx="2">
                  <c:v>3.2710165484633569</c:v>
                </c:pt>
                <c:pt idx="3">
                  <c:v>3.2710165484633569</c:v>
                </c:pt>
                <c:pt idx="4">
                  <c:v>3.2710165484633569</c:v>
                </c:pt>
                <c:pt idx="5">
                  <c:v>3.2710165484633569</c:v>
                </c:pt>
                <c:pt idx="6">
                  <c:v>3.2710165484633569</c:v>
                </c:pt>
                <c:pt idx="7">
                  <c:v>3.2710165484633569</c:v>
                </c:pt>
                <c:pt idx="8">
                  <c:v>3.2710165484633569</c:v>
                </c:pt>
                <c:pt idx="9">
                  <c:v>3.2710165484633569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'3'!$G$17</c:f>
              <c:strCache>
                <c:ptCount val="1"/>
                <c:pt idx="0">
                  <c:v>LCL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'3'!$G$18:$G$27</c:f>
              <c:numCache>
                <c:formatCode>General</c:formatCode>
                <c:ptCount val="10"/>
                <c:pt idx="0">
                  <c:v>2.0889834515366434</c:v>
                </c:pt>
                <c:pt idx="1">
                  <c:v>2.0889834515366434</c:v>
                </c:pt>
                <c:pt idx="2">
                  <c:v>2.0889834515366434</c:v>
                </c:pt>
                <c:pt idx="3">
                  <c:v>2.0889834515366434</c:v>
                </c:pt>
                <c:pt idx="4">
                  <c:v>2.0889834515366434</c:v>
                </c:pt>
                <c:pt idx="5">
                  <c:v>2.0889834515366434</c:v>
                </c:pt>
                <c:pt idx="6">
                  <c:v>2.0889834515366434</c:v>
                </c:pt>
                <c:pt idx="7">
                  <c:v>2.0889834515366434</c:v>
                </c:pt>
                <c:pt idx="8">
                  <c:v>2.0889834515366434</c:v>
                </c:pt>
                <c:pt idx="9">
                  <c:v>2.0889834515366434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6314256"/>
        <c:axId val="576318568"/>
      </c:lineChart>
      <c:catAx>
        <c:axId val="576314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318568"/>
        <c:crosses val="autoZero"/>
        <c:auto val="1"/>
        <c:lblAlgn val="ctr"/>
        <c:lblOffset val="100"/>
        <c:noMultiLvlLbl val="0"/>
      </c:catAx>
      <c:valAx>
        <c:axId val="576318568"/>
        <c:scaling>
          <c:orientation val="minMax"/>
          <c:max val="3.3499999999999996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31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</a:t>
            </a:r>
            <a:r>
              <a:rPr lang="en-US" baseline="0"/>
              <a:t> Chart MR n=3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'4'!$D$2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'4'!$D$3:$D$17</c:f>
              <c:numCache>
                <c:formatCode>General</c:formatCode>
                <c:ptCount val="15"/>
                <c:pt idx="0">
                  <c:v>36</c:v>
                </c:pt>
                <c:pt idx="1">
                  <c:v>35</c:v>
                </c:pt>
                <c:pt idx="2">
                  <c:v>37</c:v>
                </c:pt>
                <c:pt idx="3">
                  <c:v>38</c:v>
                </c:pt>
                <c:pt idx="4">
                  <c:v>32</c:v>
                </c:pt>
                <c:pt idx="5">
                  <c:v>35</c:v>
                </c:pt>
                <c:pt idx="6">
                  <c:v>36</c:v>
                </c:pt>
                <c:pt idx="7">
                  <c:v>35</c:v>
                </c:pt>
                <c:pt idx="8">
                  <c:v>28</c:v>
                </c:pt>
                <c:pt idx="9">
                  <c:v>27</c:v>
                </c:pt>
                <c:pt idx="10">
                  <c:v>35</c:v>
                </c:pt>
                <c:pt idx="11">
                  <c:v>36</c:v>
                </c:pt>
                <c:pt idx="12">
                  <c:v>35</c:v>
                </c:pt>
                <c:pt idx="13">
                  <c:v>34</c:v>
                </c:pt>
                <c:pt idx="14">
                  <c:v>37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'4'!$E$2</c:f>
              <c:strCache>
                <c:ptCount val="1"/>
                <c:pt idx="0">
                  <c:v>Center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'4'!$E$3:$E$17</c:f>
              <c:numCache>
                <c:formatCode>General</c:formatCode>
                <c:ptCount val="15"/>
                <c:pt idx="0">
                  <c:v>34.4</c:v>
                </c:pt>
                <c:pt idx="1">
                  <c:v>34.4</c:v>
                </c:pt>
                <c:pt idx="2">
                  <c:v>34.4</c:v>
                </c:pt>
                <c:pt idx="3">
                  <c:v>34.4</c:v>
                </c:pt>
                <c:pt idx="4">
                  <c:v>34.4</c:v>
                </c:pt>
                <c:pt idx="5">
                  <c:v>34.4</c:v>
                </c:pt>
                <c:pt idx="6">
                  <c:v>34.4</c:v>
                </c:pt>
                <c:pt idx="7">
                  <c:v>34.4</c:v>
                </c:pt>
                <c:pt idx="8">
                  <c:v>34.4</c:v>
                </c:pt>
                <c:pt idx="9">
                  <c:v>34.4</c:v>
                </c:pt>
                <c:pt idx="10">
                  <c:v>34.4</c:v>
                </c:pt>
                <c:pt idx="11">
                  <c:v>34.4</c:v>
                </c:pt>
                <c:pt idx="12">
                  <c:v>34.4</c:v>
                </c:pt>
                <c:pt idx="13">
                  <c:v>34.4</c:v>
                </c:pt>
                <c:pt idx="14">
                  <c:v>34.4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'4'!$F$2</c:f>
              <c:strCache>
                <c:ptCount val="1"/>
                <c:pt idx="0">
                  <c:v>UCL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'4'!$F$3:$F$17</c:f>
              <c:numCache>
                <c:formatCode>General</c:formatCode>
                <c:ptCount val="15"/>
                <c:pt idx="0">
                  <c:v>42.714780317142981</c:v>
                </c:pt>
                <c:pt idx="1">
                  <c:v>42.714780317142981</c:v>
                </c:pt>
                <c:pt idx="2">
                  <c:v>42.714780317142981</c:v>
                </c:pt>
                <c:pt idx="3">
                  <c:v>42.714780317142981</c:v>
                </c:pt>
                <c:pt idx="4">
                  <c:v>42.714780317142981</c:v>
                </c:pt>
                <c:pt idx="5">
                  <c:v>42.714780317142981</c:v>
                </c:pt>
                <c:pt idx="6">
                  <c:v>42.714780317142981</c:v>
                </c:pt>
                <c:pt idx="7">
                  <c:v>42.714780317142981</c:v>
                </c:pt>
                <c:pt idx="8">
                  <c:v>42.714780317142981</c:v>
                </c:pt>
                <c:pt idx="9">
                  <c:v>42.714780317142981</c:v>
                </c:pt>
                <c:pt idx="10">
                  <c:v>42.714780317142981</c:v>
                </c:pt>
                <c:pt idx="11">
                  <c:v>42.714780317142981</c:v>
                </c:pt>
                <c:pt idx="12">
                  <c:v>42.714780317142981</c:v>
                </c:pt>
                <c:pt idx="13">
                  <c:v>42.714780317142981</c:v>
                </c:pt>
                <c:pt idx="14">
                  <c:v>42.714780317142981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'4'!$G$2</c:f>
              <c:strCache>
                <c:ptCount val="1"/>
                <c:pt idx="0">
                  <c:v>LCL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'4'!$G$3:$G$17</c:f>
              <c:numCache>
                <c:formatCode>General</c:formatCode>
                <c:ptCount val="15"/>
                <c:pt idx="0">
                  <c:v>26.085219682857012</c:v>
                </c:pt>
                <c:pt idx="1">
                  <c:v>26.085219682857012</c:v>
                </c:pt>
                <c:pt idx="2">
                  <c:v>26.085219682857012</c:v>
                </c:pt>
                <c:pt idx="3">
                  <c:v>26.085219682857012</c:v>
                </c:pt>
                <c:pt idx="4">
                  <c:v>26.085219682857012</c:v>
                </c:pt>
                <c:pt idx="5">
                  <c:v>26.085219682857012</c:v>
                </c:pt>
                <c:pt idx="6">
                  <c:v>26.085219682857012</c:v>
                </c:pt>
                <c:pt idx="7">
                  <c:v>26.085219682857012</c:v>
                </c:pt>
                <c:pt idx="8">
                  <c:v>26.085219682857012</c:v>
                </c:pt>
                <c:pt idx="9">
                  <c:v>26.085219682857012</c:v>
                </c:pt>
                <c:pt idx="10">
                  <c:v>26.085219682857012</c:v>
                </c:pt>
                <c:pt idx="11">
                  <c:v>26.085219682857012</c:v>
                </c:pt>
                <c:pt idx="12">
                  <c:v>26.085219682857012</c:v>
                </c:pt>
                <c:pt idx="13">
                  <c:v>26.085219682857012</c:v>
                </c:pt>
                <c:pt idx="14">
                  <c:v>26.085219682857012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7322064"/>
        <c:axId val="527318536"/>
      </c:lineChart>
      <c:catAx>
        <c:axId val="5273220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318536"/>
        <c:crosses val="autoZero"/>
        <c:auto val="1"/>
        <c:lblAlgn val="ctr"/>
        <c:lblOffset val="100"/>
        <c:noMultiLvlLbl val="0"/>
      </c:catAx>
      <c:valAx>
        <c:axId val="527318536"/>
        <c:scaling>
          <c:orientation val="minMax"/>
          <c:max val="44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322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376237</xdr:colOff>
      <xdr:row>29</xdr:row>
      <xdr:rowOff>104775</xdr:rowOff>
    </xdr:from>
    <xdr:to>
      <xdr:col>8</xdr:col>
      <xdr:colOff>452437</xdr:colOff>
      <xdr:row>43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</xdr:colOff>
      <xdr:row>29</xdr:row>
      <xdr:rowOff>138112</xdr:rowOff>
    </xdr:from>
    <xdr:to>
      <xdr:col>16</xdr:col>
      <xdr:colOff>309562</xdr:colOff>
      <xdr:row>44</xdr:row>
      <xdr:rowOff>23812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157162</xdr:colOff>
      <xdr:row>4</xdr:row>
      <xdr:rowOff>71437</xdr:rowOff>
    </xdr:from>
    <xdr:to>
      <xdr:col>16</xdr:col>
      <xdr:colOff>461962</xdr:colOff>
      <xdr:row>18</xdr:row>
      <xdr:rowOff>14287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319087</xdr:colOff>
      <xdr:row>11</xdr:row>
      <xdr:rowOff>157162</xdr:rowOff>
    </xdr:from>
    <xdr:to>
      <xdr:col>12</xdr:col>
      <xdr:colOff>14287</xdr:colOff>
      <xdr:row>25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19050</xdr:rowOff>
    </xdr:from>
    <xdr:to>
      <xdr:col>8</xdr:col>
      <xdr:colOff>438150</xdr:colOff>
      <xdr:row>45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395287</xdr:colOff>
      <xdr:row>30</xdr:row>
      <xdr:rowOff>180975</xdr:rowOff>
    </xdr:from>
    <xdr:to>
      <xdr:col>18</xdr:col>
      <xdr:colOff>509587</xdr:colOff>
      <xdr:row>45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376237</xdr:colOff>
      <xdr:row>9</xdr:row>
      <xdr:rowOff>152400</xdr:rowOff>
    </xdr:from>
    <xdr:to>
      <xdr:col>22</xdr:col>
      <xdr:colOff>71437</xdr:colOff>
      <xdr:row>24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519112</xdr:colOff>
      <xdr:row>1</xdr:row>
      <xdr:rowOff>190500</xdr:rowOff>
    </xdr:from>
    <xdr:to>
      <xdr:col>19</xdr:col>
      <xdr:colOff>214312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519112</xdr:colOff>
      <xdr:row>16</xdr:row>
      <xdr:rowOff>123825</xdr:rowOff>
    </xdr:from>
    <xdr:to>
      <xdr:col>19</xdr:col>
      <xdr:colOff>214312</xdr:colOff>
      <xdr:row>30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2</xdr:row>
      <xdr:rowOff>71437</xdr:rowOff>
    </xdr:from>
    <xdr:to>
      <xdr:col>15</xdr:col>
      <xdr:colOff>561975</xdr:colOff>
      <xdr:row>16</xdr:row>
      <xdr:rowOff>14287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/>
  </sheetViews>
  <sheetFormatPr defaultRowHeight="15" x14ac:dyDescent="0.25"/>
  <cols>
    <col min="1" max="1" width="21.42578125" customWidth="1"/>
    <col min="2" max="2" width="15.140625" customWidth="1"/>
    <col min="5" max="5" width="21.7109375" customWidth="1"/>
  </cols>
  <sheetData>
    <row r="1" spans="1:9" x14ac:dyDescent="0.25">
      <c r="B1" t="s">
        <v>3</v>
      </c>
      <c r="C1">
        <v>4</v>
      </c>
    </row>
    <row r="2" spans="1:9" ht="15.75" thickBot="1" x14ac:dyDescent="0.3"/>
    <row r="3" spans="1:9" ht="15.75" thickBot="1" x14ac:dyDescent="0.3">
      <c r="A3" s="1" t="s">
        <v>0</v>
      </c>
      <c r="B3" s="2" t="s">
        <v>5</v>
      </c>
      <c r="C3" s="2" t="s">
        <v>2</v>
      </c>
      <c r="D3" s="6" t="s">
        <v>13</v>
      </c>
      <c r="E3" s="5" t="s">
        <v>8</v>
      </c>
      <c r="F3" t="s">
        <v>9</v>
      </c>
      <c r="G3" s="5" t="s">
        <v>14</v>
      </c>
      <c r="H3" s="5" t="s">
        <v>8</v>
      </c>
      <c r="I3" s="5" t="s">
        <v>9</v>
      </c>
    </row>
    <row r="4" spans="1:9" ht="15.75" thickBot="1" x14ac:dyDescent="0.3">
      <c r="A4" s="3">
        <v>1</v>
      </c>
      <c r="B4" s="4">
        <v>50.3</v>
      </c>
      <c r="C4" s="4">
        <v>0.73</v>
      </c>
      <c r="D4">
        <f>$B$31</f>
        <v>50.219999999999992</v>
      </c>
      <c r="E4">
        <f>$B$36</f>
        <v>50.714553599999995</v>
      </c>
      <c r="F4">
        <f>$B$37</f>
        <v>49.725446399999989</v>
      </c>
      <c r="G4">
        <f>$B$32</f>
        <v>0.6784</v>
      </c>
      <c r="H4">
        <f>$B$41</f>
        <v>1.5481088000000001</v>
      </c>
      <c r="I4">
        <f>$B$40</f>
        <v>0</v>
      </c>
    </row>
    <row r="5" spans="1:9" ht="15.75" thickBot="1" x14ac:dyDescent="0.3">
      <c r="A5" s="3">
        <v>2</v>
      </c>
      <c r="B5" s="4">
        <v>49.6</v>
      </c>
      <c r="C5" s="4">
        <v>0.75</v>
      </c>
      <c r="D5">
        <f t="shared" ref="D5:D28" si="0">$B$31</f>
        <v>50.219999999999992</v>
      </c>
      <c r="E5">
        <f t="shared" ref="E5:E28" si="1">$B$36</f>
        <v>50.714553599999995</v>
      </c>
      <c r="F5">
        <f t="shared" ref="F5:F28" si="2">$B$37</f>
        <v>49.725446399999989</v>
      </c>
      <c r="G5">
        <f t="shared" ref="G5:G28" si="3">$B$32</f>
        <v>0.6784</v>
      </c>
      <c r="H5">
        <f t="shared" ref="H5:H28" si="4">$B$41</f>
        <v>1.5481088000000001</v>
      </c>
      <c r="I5">
        <f t="shared" ref="I5:I28" si="5">$B$40</f>
        <v>0</v>
      </c>
    </row>
    <row r="6" spans="1:9" ht="15.75" thickBot="1" x14ac:dyDescent="0.3">
      <c r="A6" s="3">
        <v>3</v>
      </c>
      <c r="B6" s="4">
        <v>50.8</v>
      </c>
      <c r="C6" s="4">
        <v>0.79</v>
      </c>
      <c r="D6">
        <f t="shared" si="0"/>
        <v>50.219999999999992</v>
      </c>
      <c r="E6">
        <f t="shared" si="1"/>
        <v>50.714553599999995</v>
      </c>
      <c r="F6">
        <f t="shared" si="2"/>
        <v>49.725446399999989</v>
      </c>
      <c r="G6">
        <f t="shared" si="3"/>
        <v>0.6784</v>
      </c>
      <c r="H6">
        <f t="shared" si="4"/>
        <v>1.5481088000000001</v>
      </c>
      <c r="I6">
        <f t="shared" si="5"/>
        <v>0</v>
      </c>
    </row>
    <row r="7" spans="1:9" ht="15.75" thickBot="1" x14ac:dyDescent="0.3">
      <c r="A7" s="3">
        <v>4</v>
      </c>
      <c r="B7" s="4">
        <v>50.9</v>
      </c>
      <c r="C7" s="4">
        <v>0.74</v>
      </c>
      <c r="D7">
        <f t="shared" si="0"/>
        <v>50.219999999999992</v>
      </c>
      <c r="E7">
        <f t="shared" si="1"/>
        <v>50.714553599999995</v>
      </c>
      <c r="F7">
        <f t="shared" si="2"/>
        <v>49.725446399999989</v>
      </c>
      <c r="G7">
        <f t="shared" si="3"/>
        <v>0.6784</v>
      </c>
      <c r="H7">
        <f t="shared" si="4"/>
        <v>1.5481088000000001</v>
      </c>
      <c r="I7">
        <f t="shared" si="5"/>
        <v>0</v>
      </c>
    </row>
    <row r="8" spans="1:9" ht="15.75" thickBot="1" x14ac:dyDescent="0.3">
      <c r="A8" s="3">
        <v>5</v>
      </c>
      <c r="B8" s="4">
        <v>49.8</v>
      </c>
      <c r="C8" s="4">
        <v>0.72</v>
      </c>
      <c r="D8">
        <f t="shared" si="0"/>
        <v>50.219999999999992</v>
      </c>
      <c r="E8">
        <f t="shared" si="1"/>
        <v>50.714553599999995</v>
      </c>
      <c r="F8">
        <f t="shared" si="2"/>
        <v>49.725446399999989</v>
      </c>
      <c r="G8">
        <f t="shared" si="3"/>
        <v>0.6784</v>
      </c>
      <c r="H8">
        <f t="shared" si="4"/>
        <v>1.5481088000000001</v>
      </c>
      <c r="I8">
        <f t="shared" si="5"/>
        <v>0</v>
      </c>
    </row>
    <row r="9" spans="1:9" ht="15.75" thickBot="1" x14ac:dyDescent="0.3">
      <c r="A9" s="3">
        <v>6</v>
      </c>
      <c r="B9" s="4">
        <v>50.5</v>
      </c>
      <c r="C9" s="4">
        <v>0.73</v>
      </c>
      <c r="D9">
        <f t="shared" si="0"/>
        <v>50.219999999999992</v>
      </c>
      <c r="E9">
        <f t="shared" si="1"/>
        <v>50.714553599999995</v>
      </c>
      <c r="F9">
        <f t="shared" si="2"/>
        <v>49.725446399999989</v>
      </c>
      <c r="G9">
        <f t="shared" si="3"/>
        <v>0.6784</v>
      </c>
      <c r="H9">
        <f t="shared" si="4"/>
        <v>1.5481088000000001</v>
      </c>
      <c r="I9">
        <f t="shared" si="5"/>
        <v>0</v>
      </c>
    </row>
    <row r="10" spans="1:9" ht="15.75" thickBot="1" x14ac:dyDescent="0.3">
      <c r="A10" s="3">
        <v>7</v>
      </c>
      <c r="B10" s="4">
        <v>50.2</v>
      </c>
      <c r="C10" s="4">
        <v>0.71</v>
      </c>
      <c r="D10">
        <f t="shared" si="0"/>
        <v>50.219999999999992</v>
      </c>
      <c r="E10">
        <f t="shared" si="1"/>
        <v>50.714553599999995</v>
      </c>
      <c r="F10">
        <f t="shared" si="2"/>
        <v>49.725446399999989</v>
      </c>
      <c r="G10">
        <f t="shared" si="3"/>
        <v>0.6784</v>
      </c>
      <c r="H10">
        <f t="shared" si="4"/>
        <v>1.5481088000000001</v>
      </c>
      <c r="I10">
        <f t="shared" si="5"/>
        <v>0</v>
      </c>
    </row>
    <row r="11" spans="1:9" ht="15.75" thickBot="1" x14ac:dyDescent="0.3">
      <c r="A11" s="3">
        <v>8</v>
      </c>
      <c r="B11" s="4">
        <v>49.9</v>
      </c>
      <c r="C11" s="4">
        <v>0.7</v>
      </c>
      <c r="D11">
        <f t="shared" si="0"/>
        <v>50.219999999999992</v>
      </c>
      <c r="E11">
        <f t="shared" si="1"/>
        <v>50.714553599999995</v>
      </c>
      <c r="F11">
        <f t="shared" si="2"/>
        <v>49.725446399999989</v>
      </c>
      <c r="G11">
        <f t="shared" si="3"/>
        <v>0.6784</v>
      </c>
      <c r="H11">
        <f t="shared" si="4"/>
        <v>1.5481088000000001</v>
      </c>
      <c r="I11">
        <f t="shared" si="5"/>
        <v>0</v>
      </c>
    </row>
    <row r="12" spans="1:9" ht="15.75" thickBot="1" x14ac:dyDescent="0.3">
      <c r="A12" s="3">
        <v>9</v>
      </c>
      <c r="B12" s="4">
        <v>50</v>
      </c>
      <c r="C12" s="4">
        <v>0.65</v>
      </c>
      <c r="D12">
        <f t="shared" si="0"/>
        <v>50.219999999999992</v>
      </c>
      <c r="E12">
        <f t="shared" si="1"/>
        <v>50.714553599999995</v>
      </c>
      <c r="F12">
        <f t="shared" si="2"/>
        <v>49.725446399999989</v>
      </c>
      <c r="G12">
        <f t="shared" si="3"/>
        <v>0.6784</v>
      </c>
      <c r="H12">
        <f t="shared" si="4"/>
        <v>1.5481088000000001</v>
      </c>
      <c r="I12">
        <f t="shared" si="5"/>
        <v>0</v>
      </c>
    </row>
    <row r="13" spans="1:9" ht="15.75" thickBot="1" x14ac:dyDescent="0.3">
      <c r="A13" s="3">
        <v>10</v>
      </c>
      <c r="B13" s="4">
        <v>50.1</v>
      </c>
      <c r="C13" s="4">
        <v>0.67</v>
      </c>
      <c r="D13">
        <f t="shared" si="0"/>
        <v>50.219999999999992</v>
      </c>
      <c r="E13">
        <f t="shared" si="1"/>
        <v>50.714553599999995</v>
      </c>
      <c r="F13">
        <f t="shared" si="2"/>
        <v>49.725446399999989</v>
      </c>
      <c r="G13">
        <f t="shared" si="3"/>
        <v>0.6784</v>
      </c>
      <c r="H13">
        <f t="shared" si="4"/>
        <v>1.5481088000000001</v>
      </c>
      <c r="I13">
        <f t="shared" si="5"/>
        <v>0</v>
      </c>
    </row>
    <row r="14" spans="1:9" ht="15.75" thickBot="1" x14ac:dyDescent="0.3">
      <c r="A14" s="3">
        <v>11</v>
      </c>
      <c r="B14" s="4">
        <v>50.2</v>
      </c>
      <c r="C14" s="4">
        <v>0.65</v>
      </c>
      <c r="D14">
        <f t="shared" si="0"/>
        <v>50.219999999999992</v>
      </c>
      <c r="E14">
        <f t="shared" si="1"/>
        <v>50.714553599999995</v>
      </c>
      <c r="F14">
        <f t="shared" si="2"/>
        <v>49.725446399999989</v>
      </c>
      <c r="G14">
        <f t="shared" si="3"/>
        <v>0.6784</v>
      </c>
      <c r="H14">
        <f t="shared" si="4"/>
        <v>1.5481088000000001</v>
      </c>
      <c r="I14">
        <f t="shared" si="5"/>
        <v>0</v>
      </c>
    </row>
    <row r="15" spans="1:9" ht="15.75" thickBot="1" x14ac:dyDescent="0.3">
      <c r="A15" s="3">
        <v>12</v>
      </c>
      <c r="B15" s="4">
        <v>50.5</v>
      </c>
      <c r="C15" s="4">
        <v>0.67</v>
      </c>
      <c r="D15">
        <f t="shared" si="0"/>
        <v>50.219999999999992</v>
      </c>
      <c r="E15">
        <f t="shared" si="1"/>
        <v>50.714553599999995</v>
      </c>
      <c r="F15">
        <f t="shared" si="2"/>
        <v>49.725446399999989</v>
      </c>
      <c r="G15">
        <f t="shared" si="3"/>
        <v>0.6784</v>
      </c>
      <c r="H15">
        <f t="shared" si="4"/>
        <v>1.5481088000000001</v>
      </c>
      <c r="I15">
        <f t="shared" si="5"/>
        <v>0</v>
      </c>
    </row>
    <row r="16" spans="1:9" ht="15.75" thickBot="1" x14ac:dyDescent="0.3">
      <c r="A16" s="3">
        <v>13</v>
      </c>
      <c r="B16" s="4">
        <v>50.4</v>
      </c>
      <c r="C16" s="4">
        <v>0.68</v>
      </c>
      <c r="D16">
        <f t="shared" si="0"/>
        <v>50.219999999999992</v>
      </c>
      <c r="E16">
        <f t="shared" si="1"/>
        <v>50.714553599999995</v>
      </c>
      <c r="F16">
        <f t="shared" si="2"/>
        <v>49.725446399999989</v>
      </c>
      <c r="G16">
        <f t="shared" si="3"/>
        <v>0.6784</v>
      </c>
      <c r="H16">
        <f t="shared" si="4"/>
        <v>1.5481088000000001</v>
      </c>
      <c r="I16">
        <f t="shared" si="5"/>
        <v>0</v>
      </c>
    </row>
    <row r="17" spans="1:9" ht="15.75" thickBot="1" x14ac:dyDescent="0.3">
      <c r="A17" s="3">
        <v>14</v>
      </c>
      <c r="B17" s="4">
        <v>50.8</v>
      </c>
      <c r="C17" s="4">
        <v>0.7</v>
      </c>
      <c r="D17">
        <f t="shared" si="0"/>
        <v>50.219999999999992</v>
      </c>
      <c r="E17">
        <f t="shared" si="1"/>
        <v>50.714553599999995</v>
      </c>
      <c r="F17">
        <f t="shared" si="2"/>
        <v>49.725446399999989</v>
      </c>
      <c r="G17">
        <f t="shared" si="3"/>
        <v>0.6784</v>
      </c>
      <c r="H17">
        <f t="shared" si="4"/>
        <v>1.5481088000000001</v>
      </c>
      <c r="I17">
        <f t="shared" si="5"/>
        <v>0</v>
      </c>
    </row>
    <row r="18" spans="1:9" ht="15.75" thickBot="1" x14ac:dyDescent="0.3">
      <c r="A18" s="3">
        <v>15</v>
      </c>
      <c r="B18" s="4">
        <v>50</v>
      </c>
      <c r="C18" s="4">
        <v>0.65</v>
      </c>
      <c r="D18">
        <f t="shared" si="0"/>
        <v>50.219999999999992</v>
      </c>
      <c r="E18">
        <f t="shared" si="1"/>
        <v>50.714553599999995</v>
      </c>
      <c r="F18">
        <f t="shared" si="2"/>
        <v>49.725446399999989</v>
      </c>
      <c r="G18">
        <f t="shared" si="3"/>
        <v>0.6784</v>
      </c>
      <c r="H18">
        <f t="shared" si="4"/>
        <v>1.5481088000000001</v>
      </c>
      <c r="I18">
        <f t="shared" si="5"/>
        <v>0</v>
      </c>
    </row>
    <row r="19" spans="1:9" ht="15.75" thickBot="1" x14ac:dyDescent="0.3">
      <c r="A19" s="3">
        <v>16</v>
      </c>
      <c r="B19" s="4">
        <v>49.9</v>
      </c>
      <c r="C19" s="4">
        <v>0.66</v>
      </c>
      <c r="D19">
        <f t="shared" si="0"/>
        <v>50.219999999999992</v>
      </c>
      <c r="E19">
        <f t="shared" si="1"/>
        <v>50.714553599999995</v>
      </c>
      <c r="F19">
        <f t="shared" si="2"/>
        <v>49.725446399999989</v>
      </c>
      <c r="G19">
        <f t="shared" si="3"/>
        <v>0.6784</v>
      </c>
      <c r="H19">
        <f t="shared" si="4"/>
        <v>1.5481088000000001</v>
      </c>
      <c r="I19">
        <f t="shared" si="5"/>
        <v>0</v>
      </c>
    </row>
    <row r="20" spans="1:9" ht="15.75" thickBot="1" x14ac:dyDescent="0.3">
      <c r="A20" s="3">
        <v>17</v>
      </c>
      <c r="B20" s="4">
        <v>50.4</v>
      </c>
      <c r="C20" s="4">
        <v>0.67</v>
      </c>
      <c r="D20">
        <f t="shared" si="0"/>
        <v>50.219999999999992</v>
      </c>
      <c r="E20">
        <f t="shared" si="1"/>
        <v>50.714553599999995</v>
      </c>
      <c r="F20">
        <f t="shared" si="2"/>
        <v>49.725446399999989</v>
      </c>
      <c r="G20">
        <f t="shared" si="3"/>
        <v>0.6784</v>
      </c>
      <c r="H20">
        <f t="shared" si="4"/>
        <v>1.5481088000000001</v>
      </c>
      <c r="I20">
        <f t="shared" si="5"/>
        <v>0</v>
      </c>
    </row>
    <row r="21" spans="1:9" ht="15.75" thickBot="1" x14ac:dyDescent="0.3">
      <c r="A21" s="3">
        <v>18</v>
      </c>
      <c r="B21" s="4">
        <v>50.5</v>
      </c>
      <c r="C21" s="4">
        <v>0.68</v>
      </c>
      <c r="D21">
        <f t="shared" si="0"/>
        <v>50.219999999999992</v>
      </c>
      <c r="E21">
        <f t="shared" si="1"/>
        <v>50.714553599999995</v>
      </c>
      <c r="F21">
        <f t="shared" si="2"/>
        <v>49.725446399999989</v>
      </c>
      <c r="G21">
        <f t="shared" si="3"/>
        <v>0.6784</v>
      </c>
      <c r="H21">
        <f t="shared" si="4"/>
        <v>1.5481088000000001</v>
      </c>
      <c r="I21">
        <f t="shared" si="5"/>
        <v>0</v>
      </c>
    </row>
    <row r="22" spans="1:9" ht="15.75" thickBot="1" x14ac:dyDescent="0.3">
      <c r="A22" s="3">
        <v>19</v>
      </c>
      <c r="B22" s="4">
        <v>50.7</v>
      </c>
      <c r="C22" s="4">
        <v>0.7</v>
      </c>
      <c r="D22">
        <f t="shared" si="0"/>
        <v>50.219999999999992</v>
      </c>
      <c r="E22">
        <f t="shared" si="1"/>
        <v>50.714553599999995</v>
      </c>
      <c r="F22">
        <f t="shared" si="2"/>
        <v>49.725446399999989</v>
      </c>
      <c r="G22">
        <f t="shared" si="3"/>
        <v>0.6784</v>
      </c>
      <c r="H22">
        <f t="shared" si="4"/>
        <v>1.5481088000000001</v>
      </c>
      <c r="I22">
        <f t="shared" si="5"/>
        <v>0</v>
      </c>
    </row>
    <row r="23" spans="1:9" ht="15.75" thickBot="1" x14ac:dyDescent="0.3">
      <c r="A23" s="3">
        <v>20</v>
      </c>
      <c r="B23" s="4">
        <v>50.2</v>
      </c>
      <c r="C23" s="4">
        <v>0.65</v>
      </c>
      <c r="D23">
        <f t="shared" si="0"/>
        <v>50.219999999999992</v>
      </c>
      <c r="E23">
        <f t="shared" si="1"/>
        <v>50.714553599999995</v>
      </c>
      <c r="F23">
        <f t="shared" si="2"/>
        <v>49.725446399999989</v>
      </c>
      <c r="G23">
        <f t="shared" si="3"/>
        <v>0.6784</v>
      </c>
      <c r="H23">
        <f t="shared" si="4"/>
        <v>1.5481088000000001</v>
      </c>
      <c r="I23">
        <f t="shared" si="5"/>
        <v>0</v>
      </c>
    </row>
    <row r="24" spans="1:9" ht="15.75" thickBot="1" x14ac:dyDescent="0.3">
      <c r="A24" s="3">
        <v>21</v>
      </c>
      <c r="B24" s="4">
        <v>49.9</v>
      </c>
      <c r="C24" s="4">
        <v>0.6</v>
      </c>
      <c r="D24">
        <f t="shared" si="0"/>
        <v>50.219999999999992</v>
      </c>
      <c r="E24">
        <f t="shared" si="1"/>
        <v>50.714553599999995</v>
      </c>
      <c r="F24">
        <f t="shared" si="2"/>
        <v>49.725446399999989</v>
      </c>
      <c r="G24">
        <f t="shared" si="3"/>
        <v>0.6784</v>
      </c>
      <c r="H24">
        <f t="shared" si="4"/>
        <v>1.5481088000000001</v>
      </c>
      <c r="I24">
        <f t="shared" si="5"/>
        <v>0</v>
      </c>
    </row>
    <row r="25" spans="1:9" ht="15.75" thickBot="1" x14ac:dyDescent="0.3">
      <c r="A25" s="3">
        <v>22</v>
      </c>
      <c r="B25" s="4">
        <v>50.1</v>
      </c>
      <c r="C25" s="4">
        <v>0.64</v>
      </c>
      <c r="D25">
        <f t="shared" si="0"/>
        <v>50.219999999999992</v>
      </c>
      <c r="E25">
        <f t="shared" si="1"/>
        <v>50.714553599999995</v>
      </c>
      <c r="F25">
        <f t="shared" si="2"/>
        <v>49.725446399999989</v>
      </c>
      <c r="G25">
        <f t="shared" si="3"/>
        <v>0.6784</v>
      </c>
      <c r="H25">
        <f t="shared" si="4"/>
        <v>1.5481088000000001</v>
      </c>
      <c r="I25">
        <f t="shared" si="5"/>
        <v>0</v>
      </c>
    </row>
    <row r="26" spans="1:9" ht="15.75" thickBot="1" x14ac:dyDescent="0.3">
      <c r="A26" s="3">
        <v>23</v>
      </c>
      <c r="B26" s="4">
        <v>49.5</v>
      </c>
      <c r="C26" s="4">
        <v>0.6</v>
      </c>
      <c r="D26">
        <f t="shared" si="0"/>
        <v>50.219999999999992</v>
      </c>
      <c r="E26">
        <f t="shared" si="1"/>
        <v>50.714553599999995</v>
      </c>
      <c r="F26">
        <f t="shared" si="2"/>
        <v>49.725446399999989</v>
      </c>
      <c r="G26">
        <f t="shared" si="3"/>
        <v>0.6784</v>
      </c>
      <c r="H26">
        <f t="shared" si="4"/>
        <v>1.5481088000000001</v>
      </c>
      <c r="I26">
        <f t="shared" si="5"/>
        <v>0</v>
      </c>
    </row>
    <row r="27" spans="1:9" ht="15.75" thickBot="1" x14ac:dyDescent="0.3">
      <c r="A27" s="3">
        <v>24</v>
      </c>
      <c r="B27" s="4">
        <v>50</v>
      </c>
      <c r="C27" s="4">
        <v>0.62</v>
      </c>
      <c r="D27">
        <f t="shared" si="0"/>
        <v>50.219999999999992</v>
      </c>
      <c r="E27">
        <f t="shared" si="1"/>
        <v>50.714553599999995</v>
      </c>
      <c r="F27">
        <f t="shared" si="2"/>
        <v>49.725446399999989</v>
      </c>
      <c r="G27">
        <f t="shared" si="3"/>
        <v>0.6784</v>
      </c>
      <c r="H27">
        <f t="shared" si="4"/>
        <v>1.5481088000000001</v>
      </c>
      <c r="I27">
        <f t="shared" si="5"/>
        <v>0</v>
      </c>
    </row>
    <row r="28" spans="1:9" ht="15.75" thickBot="1" x14ac:dyDescent="0.3">
      <c r="A28" s="3">
        <v>25</v>
      </c>
      <c r="B28" s="4">
        <v>50.3</v>
      </c>
      <c r="C28" s="4">
        <v>0.6</v>
      </c>
      <c r="D28">
        <f t="shared" si="0"/>
        <v>50.219999999999992</v>
      </c>
      <c r="E28">
        <f t="shared" si="1"/>
        <v>50.714553599999995</v>
      </c>
      <c r="F28">
        <f t="shared" si="2"/>
        <v>49.725446399999989</v>
      </c>
      <c r="G28">
        <f t="shared" si="3"/>
        <v>0.6784</v>
      </c>
      <c r="H28">
        <f t="shared" si="4"/>
        <v>1.5481088000000001</v>
      </c>
      <c r="I28">
        <f t="shared" si="5"/>
        <v>0</v>
      </c>
    </row>
    <row r="31" spans="1:9" x14ac:dyDescent="0.25">
      <c r="A31" s="5" t="s">
        <v>4</v>
      </c>
      <c r="B31">
        <f>AVERAGE(B4:B28)</f>
        <v>50.219999999999992</v>
      </c>
    </row>
    <row r="32" spans="1:9" x14ac:dyDescent="0.25">
      <c r="A32" t="s">
        <v>6</v>
      </c>
      <c r="B32">
        <f>AVERAGE(C4:C28)</f>
        <v>0.6784</v>
      </c>
    </row>
    <row r="35" spans="1:2" x14ac:dyDescent="0.25">
      <c r="A35" t="s">
        <v>7</v>
      </c>
    </row>
    <row r="36" spans="1:2" x14ac:dyDescent="0.25">
      <c r="A36" t="s">
        <v>11</v>
      </c>
      <c r="B36">
        <f>B31+B32*0.729</f>
        <v>50.714553599999995</v>
      </c>
    </row>
    <row r="37" spans="1:2" x14ac:dyDescent="0.25">
      <c r="A37" t="s">
        <v>12</v>
      </c>
      <c r="B37">
        <f>B31-B32*0.729</f>
        <v>49.725446399999989</v>
      </c>
    </row>
    <row r="39" spans="1:2" x14ac:dyDescent="0.25">
      <c r="A39" t="s">
        <v>10</v>
      </c>
    </row>
    <row r="40" spans="1:2" x14ac:dyDescent="0.25">
      <c r="A40" t="s">
        <v>15</v>
      </c>
      <c r="B40">
        <f>B32*0</f>
        <v>0</v>
      </c>
    </row>
    <row r="41" spans="1:2" x14ac:dyDescent="0.25">
      <c r="A41" t="s">
        <v>16</v>
      </c>
      <c r="B41">
        <f>B32*2.282</f>
        <v>1.5481088000000001</v>
      </c>
    </row>
  </sheetData>
  <conditionalFormatting sqref="B4:B28">
    <cfRule type="cellIs" dxfId="2" priority="1" operator="lessThan">
      <formula>$B$37</formula>
    </cfRule>
    <cfRule type="cellIs" dxfId="1" priority="2" operator="greaterThan">
      <formula>$B$36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10" workbookViewId="0">
      <selection activeCell="B18" sqref="B18"/>
    </sheetView>
  </sheetViews>
  <sheetFormatPr defaultRowHeight="15" x14ac:dyDescent="0.25"/>
  <sheetData>
    <row r="1" spans="1:9" x14ac:dyDescent="0.25">
      <c r="B1" t="s">
        <v>3</v>
      </c>
      <c r="C1">
        <v>4</v>
      </c>
    </row>
    <row r="2" spans="1:9" ht="15.75" thickBot="1" x14ac:dyDescent="0.3"/>
    <row r="3" spans="1:9" ht="15.75" thickBot="1" x14ac:dyDescent="0.3">
      <c r="A3" s="1" t="s">
        <v>0</v>
      </c>
      <c r="B3" s="2" t="s">
        <v>5</v>
      </c>
      <c r="C3" s="2" t="s">
        <v>2</v>
      </c>
      <c r="D3" s="6" t="s">
        <v>13</v>
      </c>
      <c r="E3" s="5" t="s">
        <v>8</v>
      </c>
      <c r="F3" t="s">
        <v>9</v>
      </c>
      <c r="G3" s="5" t="s">
        <v>14</v>
      </c>
      <c r="H3" s="5" t="s">
        <v>8</v>
      </c>
      <c r="I3" s="5" t="s">
        <v>9</v>
      </c>
    </row>
    <row r="4" spans="1:9" ht="15.75" thickBot="1" x14ac:dyDescent="0.3">
      <c r="A4" s="3">
        <v>1</v>
      </c>
      <c r="B4" s="4">
        <v>50.3</v>
      </c>
      <c r="C4" s="4">
        <v>0.73</v>
      </c>
      <c r="D4">
        <f>$B$26</f>
        <v>50.195000000000007</v>
      </c>
      <c r="E4">
        <f>$B$31</f>
        <v>50.682701000000009</v>
      </c>
      <c r="F4">
        <f>$B$32</f>
        <v>49.707299000000006</v>
      </c>
      <c r="G4">
        <f>$B$27</f>
        <v>0.66899999999999993</v>
      </c>
      <c r="H4">
        <f>$B$36</f>
        <v>1.5266579999999998</v>
      </c>
      <c r="I4">
        <f>$B$35</f>
        <v>0</v>
      </c>
    </row>
    <row r="5" spans="1:9" ht="15.75" thickBot="1" x14ac:dyDescent="0.3">
      <c r="A5" s="3">
        <v>5</v>
      </c>
      <c r="B5" s="4">
        <v>49.8</v>
      </c>
      <c r="C5" s="4">
        <v>0.72</v>
      </c>
      <c r="D5">
        <f>$B$26</f>
        <v>50.195000000000007</v>
      </c>
      <c r="E5">
        <f>$B$31</f>
        <v>50.682701000000009</v>
      </c>
      <c r="F5">
        <f>$B$32</f>
        <v>49.707299000000006</v>
      </c>
      <c r="G5">
        <f>$B$27</f>
        <v>0.66899999999999993</v>
      </c>
      <c r="H5">
        <f>$B$36</f>
        <v>1.5266579999999998</v>
      </c>
      <c r="I5">
        <f>$B$35</f>
        <v>0</v>
      </c>
    </row>
    <row r="6" spans="1:9" ht="15.75" thickBot="1" x14ac:dyDescent="0.3">
      <c r="A6" s="3">
        <v>6</v>
      </c>
      <c r="B6" s="4">
        <v>50.5</v>
      </c>
      <c r="C6" s="4">
        <v>0.73</v>
      </c>
      <c r="D6">
        <f>$B$26</f>
        <v>50.195000000000007</v>
      </c>
      <c r="E6">
        <f>$B$31</f>
        <v>50.682701000000009</v>
      </c>
      <c r="F6">
        <f>$B$32</f>
        <v>49.707299000000006</v>
      </c>
      <c r="G6">
        <f>$B$27</f>
        <v>0.66899999999999993</v>
      </c>
      <c r="H6">
        <f>$B$36</f>
        <v>1.5266579999999998</v>
      </c>
      <c r="I6">
        <f>$B$35</f>
        <v>0</v>
      </c>
    </row>
    <row r="7" spans="1:9" ht="15.75" thickBot="1" x14ac:dyDescent="0.3">
      <c r="A7" s="3">
        <v>7</v>
      </c>
      <c r="B7" s="4">
        <v>50.2</v>
      </c>
      <c r="C7" s="4">
        <v>0.71</v>
      </c>
      <c r="D7">
        <f>$B$26</f>
        <v>50.195000000000007</v>
      </c>
      <c r="E7">
        <f>$B$31</f>
        <v>50.682701000000009</v>
      </c>
      <c r="F7">
        <f>$B$32</f>
        <v>49.707299000000006</v>
      </c>
      <c r="G7">
        <f>$B$27</f>
        <v>0.66899999999999993</v>
      </c>
      <c r="H7">
        <f>$B$36</f>
        <v>1.5266579999999998</v>
      </c>
      <c r="I7">
        <f>$B$35</f>
        <v>0</v>
      </c>
    </row>
    <row r="8" spans="1:9" ht="15.75" thickBot="1" x14ac:dyDescent="0.3">
      <c r="A8" s="3">
        <v>8</v>
      </c>
      <c r="B8" s="4">
        <v>49.9</v>
      </c>
      <c r="C8" s="4">
        <v>0.7</v>
      </c>
      <c r="D8">
        <f>$B$26</f>
        <v>50.195000000000007</v>
      </c>
      <c r="E8">
        <f>$B$31</f>
        <v>50.682701000000009</v>
      </c>
      <c r="F8">
        <f>$B$32</f>
        <v>49.707299000000006</v>
      </c>
      <c r="G8">
        <f>$B$27</f>
        <v>0.66899999999999993</v>
      </c>
      <c r="H8">
        <f>$B$36</f>
        <v>1.5266579999999998</v>
      </c>
      <c r="I8">
        <f>$B$35</f>
        <v>0</v>
      </c>
    </row>
    <row r="9" spans="1:9" ht="15.75" thickBot="1" x14ac:dyDescent="0.3">
      <c r="A9" s="3">
        <v>9</v>
      </c>
      <c r="B9" s="4">
        <v>50</v>
      </c>
      <c r="C9" s="4">
        <v>0.65</v>
      </c>
      <c r="D9">
        <f>$B$26</f>
        <v>50.195000000000007</v>
      </c>
      <c r="E9">
        <f>$B$31</f>
        <v>50.682701000000009</v>
      </c>
      <c r="F9">
        <f>$B$32</f>
        <v>49.707299000000006</v>
      </c>
      <c r="G9">
        <f>$B$27</f>
        <v>0.66899999999999993</v>
      </c>
      <c r="H9">
        <f>$B$36</f>
        <v>1.5266579999999998</v>
      </c>
      <c r="I9">
        <f>$B$35</f>
        <v>0</v>
      </c>
    </row>
    <row r="10" spans="1:9" ht="15.75" thickBot="1" x14ac:dyDescent="0.3">
      <c r="A10" s="3">
        <v>10</v>
      </c>
      <c r="B10" s="4">
        <v>50.1</v>
      </c>
      <c r="C10" s="4">
        <v>0.67</v>
      </c>
      <c r="D10">
        <f>$B$26</f>
        <v>50.195000000000007</v>
      </c>
      <c r="E10">
        <f>$B$31</f>
        <v>50.682701000000009</v>
      </c>
      <c r="F10">
        <f>$B$32</f>
        <v>49.707299000000006</v>
      </c>
      <c r="G10">
        <f>$B$27</f>
        <v>0.66899999999999993</v>
      </c>
      <c r="H10">
        <f>$B$36</f>
        <v>1.5266579999999998</v>
      </c>
      <c r="I10">
        <f>$B$35</f>
        <v>0</v>
      </c>
    </row>
    <row r="11" spans="1:9" ht="15.75" thickBot="1" x14ac:dyDescent="0.3">
      <c r="A11" s="3">
        <v>11</v>
      </c>
      <c r="B11" s="4">
        <v>50.2</v>
      </c>
      <c r="C11" s="4">
        <v>0.65</v>
      </c>
      <c r="D11">
        <f>$B$26</f>
        <v>50.195000000000007</v>
      </c>
      <c r="E11">
        <f>$B$31</f>
        <v>50.682701000000009</v>
      </c>
      <c r="F11">
        <f>$B$32</f>
        <v>49.707299000000006</v>
      </c>
      <c r="G11">
        <f>$B$27</f>
        <v>0.66899999999999993</v>
      </c>
      <c r="H11">
        <f>$B$36</f>
        <v>1.5266579999999998</v>
      </c>
      <c r="I11">
        <f>$B$35</f>
        <v>0</v>
      </c>
    </row>
    <row r="12" spans="1:9" ht="15.75" thickBot="1" x14ac:dyDescent="0.3">
      <c r="A12" s="3">
        <v>12</v>
      </c>
      <c r="B12" s="4">
        <v>50.5</v>
      </c>
      <c r="C12" s="4">
        <v>0.67</v>
      </c>
      <c r="D12">
        <f>$B$26</f>
        <v>50.195000000000007</v>
      </c>
      <c r="E12">
        <f>$B$31</f>
        <v>50.682701000000009</v>
      </c>
      <c r="F12">
        <f>$B$32</f>
        <v>49.707299000000006</v>
      </c>
      <c r="G12">
        <f>$B$27</f>
        <v>0.66899999999999993</v>
      </c>
      <c r="H12">
        <f>$B$36</f>
        <v>1.5266579999999998</v>
      </c>
      <c r="I12">
        <f>$B$35</f>
        <v>0</v>
      </c>
    </row>
    <row r="13" spans="1:9" ht="15.75" thickBot="1" x14ac:dyDescent="0.3">
      <c r="A13" s="3">
        <v>13</v>
      </c>
      <c r="B13" s="4">
        <v>50.4</v>
      </c>
      <c r="C13" s="4">
        <v>0.68</v>
      </c>
      <c r="D13">
        <f>$B$26</f>
        <v>50.195000000000007</v>
      </c>
      <c r="E13">
        <f>$B$31</f>
        <v>50.682701000000009</v>
      </c>
      <c r="F13">
        <f>$B$32</f>
        <v>49.707299000000006</v>
      </c>
      <c r="G13">
        <f>$B$27</f>
        <v>0.66899999999999993</v>
      </c>
      <c r="H13">
        <f>$B$36</f>
        <v>1.5266579999999998</v>
      </c>
      <c r="I13">
        <f>$B$35</f>
        <v>0</v>
      </c>
    </row>
    <row r="14" spans="1:9" ht="15.75" thickBot="1" x14ac:dyDescent="0.3">
      <c r="A14" s="3">
        <v>15</v>
      </c>
      <c r="B14" s="4">
        <v>50</v>
      </c>
      <c r="C14" s="4">
        <v>0.65</v>
      </c>
      <c r="D14">
        <f>$B$26</f>
        <v>50.195000000000007</v>
      </c>
      <c r="E14">
        <f>$B$31</f>
        <v>50.682701000000009</v>
      </c>
      <c r="F14">
        <f>$B$32</f>
        <v>49.707299000000006</v>
      </c>
      <c r="G14">
        <f>$B$27</f>
        <v>0.66899999999999993</v>
      </c>
      <c r="H14">
        <f>$B$36</f>
        <v>1.5266579999999998</v>
      </c>
      <c r="I14">
        <f>$B$35</f>
        <v>0</v>
      </c>
    </row>
    <row r="15" spans="1:9" ht="15.75" thickBot="1" x14ac:dyDescent="0.3">
      <c r="A15" s="3">
        <v>16</v>
      </c>
      <c r="B15" s="4">
        <v>49.9</v>
      </c>
      <c r="C15" s="4">
        <v>0.66</v>
      </c>
      <c r="D15">
        <f>$B$26</f>
        <v>50.195000000000007</v>
      </c>
      <c r="E15">
        <f>$B$31</f>
        <v>50.682701000000009</v>
      </c>
      <c r="F15">
        <f>$B$32</f>
        <v>49.707299000000006</v>
      </c>
      <c r="G15">
        <f>$B$27</f>
        <v>0.66899999999999993</v>
      </c>
      <c r="H15">
        <f>$B$36</f>
        <v>1.5266579999999998</v>
      </c>
      <c r="I15">
        <f>$B$35</f>
        <v>0</v>
      </c>
    </row>
    <row r="16" spans="1:9" ht="15.75" thickBot="1" x14ac:dyDescent="0.3">
      <c r="A16" s="3">
        <v>17</v>
      </c>
      <c r="B16" s="4">
        <v>50.4</v>
      </c>
      <c r="C16" s="4">
        <v>0.67</v>
      </c>
      <c r="D16">
        <f>$B$26</f>
        <v>50.195000000000007</v>
      </c>
      <c r="E16">
        <f>$B$31</f>
        <v>50.682701000000009</v>
      </c>
      <c r="F16">
        <f>$B$32</f>
        <v>49.707299000000006</v>
      </c>
      <c r="G16">
        <f>$B$27</f>
        <v>0.66899999999999993</v>
      </c>
      <c r="H16">
        <f>$B$36</f>
        <v>1.5266579999999998</v>
      </c>
      <c r="I16">
        <f>$B$35</f>
        <v>0</v>
      </c>
    </row>
    <row r="17" spans="1:9" ht="15.75" thickBot="1" x14ac:dyDescent="0.3">
      <c r="A17" s="3">
        <v>18</v>
      </c>
      <c r="B17" s="4">
        <v>50.5</v>
      </c>
      <c r="C17" s="4">
        <v>0.68</v>
      </c>
      <c r="D17">
        <f>$B$26</f>
        <v>50.195000000000007</v>
      </c>
      <c r="E17">
        <f>$B$31</f>
        <v>50.682701000000009</v>
      </c>
      <c r="F17">
        <f>$B$32</f>
        <v>49.707299000000006</v>
      </c>
      <c r="G17">
        <f>$B$27</f>
        <v>0.66899999999999993</v>
      </c>
      <c r="H17">
        <f>$B$36</f>
        <v>1.5266579999999998</v>
      </c>
      <c r="I17">
        <f>$B$35</f>
        <v>0</v>
      </c>
    </row>
    <row r="18" spans="1:9" ht="15.75" thickBot="1" x14ac:dyDescent="0.3">
      <c r="A18" s="3">
        <v>19</v>
      </c>
      <c r="B18" s="7">
        <v>50.7</v>
      </c>
      <c r="C18" s="4">
        <v>0.7</v>
      </c>
      <c r="D18">
        <f>$B$26</f>
        <v>50.195000000000007</v>
      </c>
      <c r="E18">
        <f>$B$31</f>
        <v>50.682701000000009</v>
      </c>
      <c r="F18">
        <f>$B$32</f>
        <v>49.707299000000006</v>
      </c>
      <c r="G18">
        <f>$B$27</f>
        <v>0.66899999999999993</v>
      </c>
      <c r="H18">
        <f>$B$36</f>
        <v>1.5266579999999998</v>
      </c>
      <c r="I18">
        <f>$B$35</f>
        <v>0</v>
      </c>
    </row>
    <row r="19" spans="1:9" ht="15.75" thickBot="1" x14ac:dyDescent="0.3">
      <c r="A19" s="3">
        <v>20</v>
      </c>
      <c r="B19" s="4">
        <v>50.2</v>
      </c>
      <c r="C19" s="4">
        <v>0.65</v>
      </c>
      <c r="D19">
        <f>$B$26</f>
        <v>50.195000000000007</v>
      </c>
      <c r="E19">
        <f>$B$31</f>
        <v>50.682701000000009</v>
      </c>
      <c r="F19">
        <f>$B$32</f>
        <v>49.707299000000006</v>
      </c>
      <c r="G19">
        <f>$B$27</f>
        <v>0.66899999999999993</v>
      </c>
      <c r="H19">
        <f>$B$36</f>
        <v>1.5266579999999998</v>
      </c>
      <c r="I19">
        <f>$B$35</f>
        <v>0</v>
      </c>
    </row>
    <row r="20" spans="1:9" ht="15.75" thickBot="1" x14ac:dyDescent="0.3">
      <c r="A20" s="3">
        <v>21</v>
      </c>
      <c r="B20" s="4">
        <v>49.9</v>
      </c>
      <c r="C20" s="4">
        <v>0.6</v>
      </c>
      <c r="D20">
        <f>$B$26</f>
        <v>50.195000000000007</v>
      </c>
      <c r="E20">
        <f>$B$31</f>
        <v>50.682701000000009</v>
      </c>
      <c r="F20">
        <f>$B$32</f>
        <v>49.707299000000006</v>
      </c>
      <c r="G20">
        <f>$B$27</f>
        <v>0.66899999999999993</v>
      </c>
      <c r="H20">
        <f>$B$36</f>
        <v>1.5266579999999998</v>
      </c>
      <c r="I20">
        <f>$B$35</f>
        <v>0</v>
      </c>
    </row>
    <row r="21" spans="1:9" ht="15.75" thickBot="1" x14ac:dyDescent="0.3">
      <c r="A21" s="3">
        <v>22</v>
      </c>
      <c r="B21" s="4">
        <v>50.1</v>
      </c>
      <c r="C21" s="4">
        <v>0.64</v>
      </c>
      <c r="D21">
        <f>$B$26</f>
        <v>50.195000000000007</v>
      </c>
      <c r="E21">
        <f>$B$31</f>
        <v>50.682701000000009</v>
      </c>
      <c r="F21">
        <f>$B$32</f>
        <v>49.707299000000006</v>
      </c>
      <c r="G21">
        <f>$B$27</f>
        <v>0.66899999999999993</v>
      </c>
      <c r="H21">
        <f>$B$36</f>
        <v>1.5266579999999998</v>
      </c>
      <c r="I21">
        <f>$B$35</f>
        <v>0</v>
      </c>
    </row>
    <row r="22" spans="1:9" ht="15.75" thickBot="1" x14ac:dyDescent="0.3">
      <c r="A22" s="3">
        <v>24</v>
      </c>
      <c r="B22" s="4">
        <v>50</v>
      </c>
      <c r="C22" s="4">
        <v>0.62</v>
      </c>
      <c r="D22">
        <f>$B$26</f>
        <v>50.195000000000007</v>
      </c>
      <c r="E22">
        <f>$B$31</f>
        <v>50.682701000000009</v>
      </c>
      <c r="F22">
        <f>$B$32</f>
        <v>49.707299000000006</v>
      </c>
      <c r="G22">
        <f>$B$27</f>
        <v>0.66899999999999993</v>
      </c>
      <c r="H22">
        <f>$B$36</f>
        <v>1.5266579999999998</v>
      </c>
      <c r="I22">
        <f>$B$35</f>
        <v>0</v>
      </c>
    </row>
    <row r="23" spans="1:9" ht="15.75" thickBot="1" x14ac:dyDescent="0.3">
      <c r="A23" s="3">
        <v>25</v>
      </c>
      <c r="B23" s="4">
        <v>50.3</v>
      </c>
      <c r="C23" s="4">
        <v>0.6</v>
      </c>
      <c r="D23">
        <f>$B$26</f>
        <v>50.195000000000007</v>
      </c>
      <c r="E23">
        <f>$B$31</f>
        <v>50.682701000000009</v>
      </c>
      <c r="F23">
        <f>$B$32</f>
        <v>49.707299000000006</v>
      </c>
      <c r="G23">
        <f>$B$27</f>
        <v>0.66899999999999993</v>
      </c>
      <c r="H23">
        <f>$B$36</f>
        <v>1.5266579999999998</v>
      </c>
      <c r="I23">
        <f>$B$35</f>
        <v>0</v>
      </c>
    </row>
    <row r="26" spans="1:9" x14ac:dyDescent="0.25">
      <c r="A26" s="5" t="s">
        <v>4</v>
      </c>
      <c r="B26">
        <f>AVERAGE(B4:B23)</f>
        <v>50.195000000000007</v>
      </c>
    </row>
    <row r="27" spans="1:9" x14ac:dyDescent="0.25">
      <c r="A27" t="s">
        <v>6</v>
      </c>
      <c r="B27">
        <f>AVERAGE(C4:C23)</f>
        <v>0.66899999999999993</v>
      </c>
    </row>
    <row r="30" spans="1:9" x14ac:dyDescent="0.25">
      <c r="A30" t="s">
        <v>7</v>
      </c>
    </row>
    <row r="31" spans="1:9" x14ac:dyDescent="0.25">
      <c r="A31" t="s">
        <v>11</v>
      </c>
      <c r="B31">
        <f>B26+B27*0.729</f>
        <v>50.682701000000009</v>
      </c>
    </row>
    <row r="32" spans="1:9" x14ac:dyDescent="0.25">
      <c r="A32" t="s">
        <v>12</v>
      </c>
      <c r="B32">
        <f>B26-B27*0.729</f>
        <v>49.707299000000006</v>
      </c>
    </row>
    <row r="34" spans="1:2" x14ac:dyDescent="0.25">
      <c r="A34" t="s">
        <v>10</v>
      </c>
    </row>
    <row r="35" spans="1:2" x14ac:dyDescent="0.25">
      <c r="A35" t="s">
        <v>15</v>
      </c>
      <c r="B35">
        <f>B27*0</f>
        <v>0</v>
      </c>
    </row>
    <row r="36" spans="1:2" x14ac:dyDescent="0.25">
      <c r="A36" t="s">
        <v>16</v>
      </c>
      <c r="B36">
        <f>B27*2.282</f>
        <v>1.5266579999999998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3" workbookViewId="0">
      <selection activeCell="M5" sqref="M5"/>
    </sheetView>
  </sheetViews>
  <sheetFormatPr defaultRowHeight="15" x14ac:dyDescent="0.25"/>
  <sheetData>
    <row r="1" spans="1:9" x14ac:dyDescent="0.25">
      <c r="B1" t="s">
        <v>3</v>
      </c>
      <c r="C1">
        <v>4</v>
      </c>
    </row>
    <row r="2" spans="1:9" ht="15.75" thickBot="1" x14ac:dyDescent="0.3"/>
    <row r="3" spans="1:9" ht="15.75" thickBot="1" x14ac:dyDescent="0.3">
      <c r="A3" s="1" t="s">
        <v>0</v>
      </c>
      <c r="B3" s="2" t="s">
        <v>5</v>
      </c>
      <c r="C3" s="2" t="s">
        <v>2</v>
      </c>
      <c r="D3" s="6" t="s">
        <v>13</v>
      </c>
      <c r="E3" s="5" t="s">
        <v>8</v>
      </c>
      <c r="F3" t="s">
        <v>9</v>
      </c>
      <c r="G3" s="5" t="s">
        <v>14</v>
      </c>
      <c r="H3" s="5" t="s">
        <v>8</v>
      </c>
      <c r="I3" s="5" t="s">
        <v>9</v>
      </c>
    </row>
    <row r="4" spans="1:9" ht="15.75" thickBot="1" x14ac:dyDescent="0.3">
      <c r="A4" s="3">
        <v>1</v>
      </c>
      <c r="B4" s="4">
        <v>50.3</v>
      </c>
      <c r="C4" s="4">
        <v>0.73</v>
      </c>
      <c r="D4">
        <f>$B$25</f>
        <v>50.168421052631579</v>
      </c>
      <c r="E4">
        <f>$B$30</f>
        <v>50.654932631578944</v>
      </c>
      <c r="F4">
        <f>$B$31</f>
        <v>49.681909473684215</v>
      </c>
      <c r="G4">
        <f>$B$26</f>
        <v>0.66736842105263161</v>
      </c>
      <c r="H4">
        <f>$B$35</f>
        <v>1.5229347368421053</v>
      </c>
      <c r="I4">
        <f>$B$34</f>
        <v>0</v>
      </c>
    </row>
    <row r="5" spans="1:9" ht="15.75" thickBot="1" x14ac:dyDescent="0.3">
      <c r="A5" s="3">
        <v>5</v>
      </c>
      <c r="B5" s="4">
        <v>49.8</v>
      </c>
      <c r="C5" s="4">
        <v>0.72</v>
      </c>
      <c r="D5">
        <f>$B$25</f>
        <v>50.168421052631579</v>
      </c>
      <c r="E5">
        <f>$B$30</f>
        <v>50.654932631578944</v>
      </c>
      <c r="F5">
        <f>$B$31</f>
        <v>49.681909473684215</v>
      </c>
      <c r="G5">
        <f>$B$26</f>
        <v>0.66736842105263161</v>
      </c>
      <c r="H5">
        <f>$B$35</f>
        <v>1.5229347368421053</v>
      </c>
      <c r="I5">
        <f>$B$34</f>
        <v>0</v>
      </c>
    </row>
    <row r="6" spans="1:9" ht="15.75" thickBot="1" x14ac:dyDescent="0.3">
      <c r="A6" s="3">
        <v>6</v>
      </c>
      <c r="B6" s="4">
        <v>50.5</v>
      </c>
      <c r="C6" s="4">
        <v>0.73</v>
      </c>
      <c r="D6">
        <f>$B$25</f>
        <v>50.168421052631579</v>
      </c>
      <c r="E6">
        <f>$B$30</f>
        <v>50.654932631578944</v>
      </c>
      <c r="F6">
        <f>$B$31</f>
        <v>49.681909473684215</v>
      </c>
      <c r="G6">
        <f>$B$26</f>
        <v>0.66736842105263161</v>
      </c>
      <c r="H6">
        <f>$B$35</f>
        <v>1.5229347368421053</v>
      </c>
      <c r="I6">
        <f>$B$34</f>
        <v>0</v>
      </c>
    </row>
    <row r="7" spans="1:9" ht="15.75" thickBot="1" x14ac:dyDescent="0.3">
      <c r="A7" s="3">
        <v>7</v>
      </c>
      <c r="B7" s="4">
        <v>50.2</v>
      </c>
      <c r="C7" s="4">
        <v>0.71</v>
      </c>
      <c r="D7">
        <f>$B$25</f>
        <v>50.168421052631579</v>
      </c>
      <c r="E7">
        <f>$B$30</f>
        <v>50.654932631578944</v>
      </c>
      <c r="F7">
        <f>$B$31</f>
        <v>49.681909473684215</v>
      </c>
      <c r="G7">
        <f>$B$26</f>
        <v>0.66736842105263161</v>
      </c>
      <c r="H7">
        <f>$B$35</f>
        <v>1.5229347368421053</v>
      </c>
      <c r="I7">
        <f>$B$34</f>
        <v>0</v>
      </c>
    </row>
    <row r="8" spans="1:9" ht="15.75" thickBot="1" x14ac:dyDescent="0.3">
      <c r="A8" s="3">
        <v>8</v>
      </c>
      <c r="B8" s="4">
        <v>49.9</v>
      </c>
      <c r="C8" s="4">
        <v>0.7</v>
      </c>
      <c r="D8">
        <f>$B$25</f>
        <v>50.168421052631579</v>
      </c>
      <c r="E8">
        <f>$B$30</f>
        <v>50.654932631578944</v>
      </c>
      <c r="F8">
        <f>$B$31</f>
        <v>49.681909473684215</v>
      </c>
      <c r="G8">
        <f>$B$26</f>
        <v>0.66736842105263161</v>
      </c>
      <c r="H8">
        <f>$B$35</f>
        <v>1.5229347368421053</v>
      </c>
      <c r="I8">
        <f>$B$34</f>
        <v>0</v>
      </c>
    </row>
    <row r="9" spans="1:9" ht="15.75" thickBot="1" x14ac:dyDescent="0.3">
      <c r="A9" s="3">
        <v>9</v>
      </c>
      <c r="B9" s="4">
        <v>50</v>
      </c>
      <c r="C9" s="4">
        <v>0.65</v>
      </c>
      <c r="D9">
        <f>$B$25</f>
        <v>50.168421052631579</v>
      </c>
      <c r="E9">
        <f>$B$30</f>
        <v>50.654932631578944</v>
      </c>
      <c r="F9">
        <f>$B$31</f>
        <v>49.681909473684215</v>
      </c>
      <c r="G9">
        <f>$B$26</f>
        <v>0.66736842105263161</v>
      </c>
      <c r="H9">
        <f>$B$35</f>
        <v>1.5229347368421053</v>
      </c>
      <c r="I9">
        <f>$B$34</f>
        <v>0</v>
      </c>
    </row>
    <row r="10" spans="1:9" ht="15.75" thickBot="1" x14ac:dyDescent="0.3">
      <c r="A10" s="3">
        <v>10</v>
      </c>
      <c r="B10" s="4">
        <v>50.1</v>
      </c>
      <c r="C10" s="4">
        <v>0.67</v>
      </c>
      <c r="D10">
        <f>$B$25</f>
        <v>50.168421052631579</v>
      </c>
      <c r="E10">
        <f>$B$30</f>
        <v>50.654932631578944</v>
      </c>
      <c r="F10">
        <f>$B$31</f>
        <v>49.681909473684215</v>
      </c>
      <c r="G10">
        <f>$B$26</f>
        <v>0.66736842105263161</v>
      </c>
      <c r="H10">
        <f>$B$35</f>
        <v>1.5229347368421053</v>
      </c>
      <c r="I10">
        <f>$B$34</f>
        <v>0</v>
      </c>
    </row>
    <row r="11" spans="1:9" ht="15.75" thickBot="1" x14ac:dyDescent="0.3">
      <c r="A11" s="3">
        <v>11</v>
      </c>
      <c r="B11" s="4">
        <v>50.2</v>
      </c>
      <c r="C11" s="4">
        <v>0.65</v>
      </c>
      <c r="D11">
        <f>$B$25</f>
        <v>50.168421052631579</v>
      </c>
      <c r="E11">
        <f>$B$30</f>
        <v>50.654932631578944</v>
      </c>
      <c r="F11">
        <f>$B$31</f>
        <v>49.681909473684215</v>
      </c>
      <c r="G11">
        <f>$B$26</f>
        <v>0.66736842105263161</v>
      </c>
      <c r="H11">
        <f>$B$35</f>
        <v>1.5229347368421053</v>
      </c>
      <c r="I11">
        <f>$B$34</f>
        <v>0</v>
      </c>
    </row>
    <row r="12" spans="1:9" ht="15.75" thickBot="1" x14ac:dyDescent="0.3">
      <c r="A12" s="3">
        <v>12</v>
      </c>
      <c r="B12" s="4">
        <v>50.5</v>
      </c>
      <c r="C12" s="4">
        <v>0.67</v>
      </c>
      <c r="D12">
        <f>$B$25</f>
        <v>50.168421052631579</v>
      </c>
      <c r="E12">
        <f>$B$30</f>
        <v>50.654932631578944</v>
      </c>
      <c r="F12">
        <f>$B$31</f>
        <v>49.681909473684215</v>
      </c>
      <c r="G12">
        <f>$B$26</f>
        <v>0.66736842105263161</v>
      </c>
      <c r="H12">
        <f>$B$35</f>
        <v>1.5229347368421053</v>
      </c>
      <c r="I12">
        <f>$B$34</f>
        <v>0</v>
      </c>
    </row>
    <row r="13" spans="1:9" ht="15.75" thickBot="1" x14ac:dyDescent="0.3">
      <c r="A13" s="3">
        <v>13</v>
      </c>
      <c r="B13" s="4">
        <v>50.4</v>
      </c>
      <c r="C13" s="4">
        <v>0.68</v>
      </c>
      <c r="D13">
        <f>$B$25</f>
        <v>50.168421052631579</v>
      </c>
      <c r="E13">
        <f>$B$30</f>
        <v>50.654932631578944</v>
      </c>
      <c r="F13">
        <f>$B$31</f>
        <v>49.681909473684215</v>
      </c>
      <c r="G13">
        <f>$B$26</f>
        <v>0.66736842105263161</v>
      </c>
      <c r="H13">
        <f>$B$35</f>
        <v>1.5229347368421053</v>
      </c>
      <c r="I13">
        <f>$B$34</f>
        <v>0</v>
      </c>
    </row>
    <row r="14" spans="1:9" ht="15.75" thickBot="1" x14ac:dyDescent="0.3">
      <c r="A14" s="3">
        <v>15</v>
      </c>
      <c r="B14" s="4">
        <v>50</v>
      </c>
      <c r="C14" s="4">
        <v>0.65</v>
      </c>
      <c r="D14">
        <f>$B$25</f>
        <v>50.168421052631579</v>
      </c>
      <c r="E14">
        <f>$B$30</f>
        <v>50.654932631578944</v>
      </c>
      <c r="F14">
        <f>$B$31</f>
        <v>49.681909473684215</v>
      </c>
      <c r="G14">
        <f>$B$26</f>
        <v>0.66736842105263161</v>
      </c>
      <c r="H14">
        <f>$B$35</f>
        <v>1.5229347368421053</v>
      </c>
      <c r="I14">
        <f>$B$34</f>
        <v>0</v>
      </c>
    </row>
    <row r="15" spans="1:9" ht="15.75" thickBot="1" x14ac:dyDescent="0.3">
      <c r="A15" s="3">
        <v>16</v>
      </c>
      <c r="B15" s="4">
        <v>49.9</v>
      </c>
      <c r="C15" s="4">
        <v>0.66</v>
      </c>
      <c r="D15">
        <f>$B$25</f>
        <v>50.168421052631579</v>
      </c>
      <c r="E15">
        <f>$B$30</f>
        <v>50.654932631578944</v>
      </c>
      <c r="F15">
        <f>$B$31</f>
        <v>49.681909473684215</v>
      </c>
      <c r="G15">
        <f>$B$26</f>
        <v>0.66736842105263161</v>
      </c>
      <c r="H15">
        <f>$B$35</f>
        <v>1.5229347368421053</v>
      </c>
      <c r="I15">
        <f>$B$34</f>
        <v>0</v>
      </c>
    </row>
    <row r="16" spans="1:9" ht="15.75" thickBot="1" x14ac:dyDescent="0.3">
      <c r="A16" s="3">
        <v>17</v>
      </c>
      <c r="B16" s="4">
        <v>50.4</v>
      </c>
      <c r="C16" s="4">
        <v>0.67</v>
      </c>
      <c r="D16">
        <f>$B$25</f>
        <v>50.168421052631579</v>
      </c>
      <c r="E16">
        <f>$B$30</f>
        <v>50.654932631578944</v>
      </c>
      <c r="F16">
        <f>$B$31</f>
        <v>49.681909473684215</v>
      </c>
      <c r="G16">
        <f>$B$26</f>
        <v>0.66736842105263161</v>
      </c>
      <c r="H16">
        <f>$B$35</f>
        <v>1.5229347368421053</v>
      </c>
      <c r="I16">
        <f>$B$34</f>
        <v>0</v>
      </c>
    </row>
    <row r="17" spans="1:9" ht="15.75" thickBot="1" x14ac:dyDescent="0.3">
      <c r="A17" s="3">
        <v>18</v>
      </c>
      <c r="B17" s="4">
        <v>50.5</v>
      </c>
      <c r="C17" s="4">
        <v>0.68</v>
      </c>
      <c r="D17">
        <f>$B$25</f>
        <v>50.168421052631579</v>
      </c>
      <c r="E17">
        <f>$B$30</f>
        <v>50.654932631578944</v>
      </c>
      <c r="F17">
        <f>$B$31</f>
        <v>49.681909473684215</v>
      </c>
      <c r="G17">
        <f>$B$26</f>
        <v>0.66736842105263161</v>
      </c>
      <c r="H17">
        <f>$B$35</f>
        <v>1.5229347368421053</v>
      </c>
      <c r="I17">
        <f>$B$34</f>
        <v>0</v>
      </c>
    </row>
    <row r="18" spans="1:9" ht="15.75" thickBot="1" x14ac:dyDescent="0.3">
      <c r="A18" s="3">
        <v>20</v>
      </c>
      <c r="B18" s="4">
        <v>50.2</v>
      </c>
      <c r="C18" s="4">
        <v>0.65</v>
      </c>
      <c r="D18">
        <f>$B$25</f>
        <v>50.168421052631579</v>
      </c>
      <c r="E18">
        <f>$B$30</f>
        <v>50.654932631578944</v>
      </c>
      <c r="F18">
        <f>$B$31</f>
        <v>49.681909473684215</v>
      </c>
      <c r="G18">
        <f>$B$26</f>
        <v>0.66736842105263161</v>
      </c>
      <c r="H18">
        <f>$B$35</f>
        <v>1.5229347368421053</v>
      </c>
      <c r="I18">
        <f>$B$34</f>
        <v>0</v>
      </c>
    </row>
    <row r="19" spans="1:9" ht="15.75" thickBot="1" x14ac:dyDescent="0.3">
      <c r="A19" s="3">
        <v>21</v>
      </c>
      <c r="B19" s="4">
        <v>49.9</v>
      </c>
      <c r="C19" s="4">
        <v>0.6</v>
      </c>
      <c r="D19">
        <f>$B$25</f>
        <v>50.168421052631579</v>
      </c>
      <c r="E19">
        <f>$B$30</f>
        <v>50.654932631578944</v>
      </c>
      <c r="F19">
        <f>$B$31</f>
        <v>49.681909473684215</v>
      </c>
      <c r="G19">
        <f>$B$26</f>
        <v>0.66736842105263161</v>
      </c>
      <c r="H19">
        <f>$B$35</f>
        <v>1.5229347368421053</v>
      </c>
      <c r="I19">
        <f>$B$34</f>
        <v>0</v>
      </c>
    </row>
    <row r="20" spans="1:9" ht="15.75" thickBot="1" x14ac:dyDescent="0.3">
      <c r="A20" s="3">
        <v>22</v>
      </c>
      <c r="B20" s="4">
        <v>50.1</v>
      </c>
      <c r="C20" s="4">
        <v>0.64</v>
      </c>
      <c r="D20">
        <f>$B$25</f>
        <v>50.168421052631579</v>
      </c>
      <c r="E20">
        <f>$B$30</f>
        <v>50.654932631578944</v>
      </c>
      <c r="F20">
        <f>$B$31</f>
        <v>49.681909473684215</v>
      </c>
      <c r="G20">
        <f>$B$26</f>
        <v>0.66736842105263161</v>
      </c>
      <c r="H20">
        <f>$B$35</f>
        <v>1.5229347368421053</v>
      </c>
      <c r="I20">
        <f>$B$34</f>
        <v>0</v>
      </c>
    </row>
    <row r="21" spans="1:9" ht="15.75" thickBot="1" x14ac:dyDescent="0.3">
      <c r="A21" s="3">
        <v>24</v>
      </c>
      <c r="B21" s="4">
        <v>50</v>
      </c>
      <c r="C21" s="4">
        <v>0.62</v>
      </c>
      <c r="D21">
        <f>$B$25</f>
        <v>50.168421052631579</v>
      </c>
      <c r="E21">
        <f>$B$30</f>
        <v>50.654932631578944</v>
      </c>
      <c r="F21">
        <f>$B$31</f>
        <v>49.681909473684215</v>
      </c>
      <c r="G21">
        <f>$B$26</f>
        <v>0.66736842105263161</v>
      </c>
      <c r="H21">
        <f>$B$35</f>
        <v>1.5229347368421053</v>
      </c>
      <c r="I21">
        <f>$B$34</f>
        <v>0</v>
      </c>
    </row>
    <row r="22" spans="1:9" ht="15.75" thickBot="1" x14ac:dyDescent="0.3">
      <c r="A22" s="3">
        <v>25</v>
      </c>
      <c r="B22" s="4">
        <v>50.3</v>
      </c>
      <c r="C22" s="4">
        <v>0.6</v>
      </c>
      <c r="D22">
        <f>$B$25</f>
        <v>50.168421052631579</v>
      </c>
      <c r="E22">
        <f>$B$30</f>
        <v>50.654932631578944</v>
      </c>
      <c r="F22">
        <f>$B$31</f>
        <v>49.681909473684215</v>
      </c>
      <c r="G22">
        <f>$B$26</f>
        <v>0.66736842105263161</v>
      </c>
      <c r="H22">
        <f>$B$35</f>
        <v>1.5229347368421053</v>
      </c>
      <c r="I22">
        <f>$B$34</f>
        <v>0</v>
      </c>
    </row>
    <row r="25" spans="1:9" x14ac:dyDescent="0.25">
      <c r="A25" s="5" t="s">
        <v>4</v>
      </c>
      <c r="B25">
        <f>AVERAGE(B4:B22)</f>
        <v>50.168421052631579</v>
      </c>
    </row>
    <row r="26" spans="1:9" x14ac:dyDescent="0.25">
      <c r="A26" t="s">
        <v>6</v>
      </c>
      <c r="B26">
        <f>AVERAGE(C4:C22)</f>
        <v>0.66736842105263161</v>
      </c>
    </row>
    <row r="29" spans="1:9" x14ac:dyDescent="0.25">
      <c r="A29" t="s">
        <v>7</v>
      </c>
    </row>
    <row r="30" spans="1:9" x14ac:dyDescent="0.25">
      <c r="A30" t="s">
        <v>11</v>
      </c>
      <c r="B30">
        <f>B25+B26*0.729</f>
        <v>50.654932631578944</v>
      </c>
    </row>
    <row r="31" spans="1:9" x14ac:dyDescent="0.25">
      <c r="A31" t="s">
        <v>12</v>
      </c>
      <c r="B31">
        <f>B25-B26*0.729</f>
        <v>49.681909473684215</v>
      </c>
    </row>
    <row r="33" spans="1:2" x14ac:dyDescent="0.25">
      <c r="A33" t="s">
        <v>10</v>
      </c>
    </row>
    <row r="34" spans="1:2" x14ac:dyDescent="0.25">
      <c r="A34" t="s">
        <v>15</v>
      </c>
      <c r="B34">
        <f>B26*0</f>
        <v>0</v>
      </c>
    </row>
    <row r="35" spans="1:2" x14ac:dyDescent="0.25">
      <c r="A35" t="s">
        <v>16</v>
      </c>
      <c r="B35">
        <f>B26*2.282</f>
        <v>1.5229347368421053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opLeftCell="N7" workbookViewId="0">
      <selection activeCell="V26" sqref="V26"/>
    </sheetView>
  </sheetViews>
  <sheetFormatPr defaultRowHeight="15" x14ac:dyDescent="0.25"/>
  <cols>
    <col min="1" max="1" width="9.42578125" bestFit="1" customWidth="1"/>
    <col min="2" max="2" width="15.5703125" bestFit="1" customWidth="1"/>
    <col min="3" max="6" width="7" bestFit="1" customWidth="1"/>
    <col min="7" max="7" width="6" bestFit="1" customWidth="1"/>
    <col min="8" max="8" width="9.140625" bestFit="1" customWidth="1"/>
    <col min="9" max="9" width="10" bestFit="1" customWidth="1"/>
    <col min="10" max="10" width="3.85546875" bestFit="1" customWidth="1"/>
    <col min="11" max="14" width="12" bestFit="1" customWidth="1"/>
  </cols>
  <sheetData>
    <row r="1" spans="1:14" x14ac:dyDescent="0.25">
      <c r="B1" t="s">
        <v>17</v>
      </c>
    </row>
    <row r="7" spans="1:14" x14ac:dyDescent="0.25">
      <c r="B7" t="s">
        <v>27</v>
      </c>
    </row>
    <row r="8" spans="1:14" x14ac:dyDescent="0.25">
      <c r="H8" t="s">
        <v>20</v>
      </c>
      <c r="J8" t="s">
        <v>21</v>
      </c>
      <c r="K8">
        <f>INTERCEPT(K11:K30,A11:A30)</f>
        <v>10.496513684210525</v>
      </c>
    </row>
    <row r="9" spans="1:14" x14ac:dyDescent="0.25">
      <c r="B9" t="s">
        <v>18</v>
      </c>
      <c r="H9" t="s">
        <v>22</v>
      </c>
      <c r="J9" t="s">
        <v>23</v>
      </c>
      <c r="K9">
        <f>SLOPE(K11:K30,A11:A30)</f>
        <v>2.1977443609022622E-3</v>
      </c>
    </row>
    <row r="10" spans="1:14" x14ac:dyDescent="0.25">
      <c r="A10" s="8" t="s">
        <v>19</v>
      </c>
      <c r="B10">
        <v>1</v>
      </c>
      <c r="C10">
        <v>2</v>
      </c>
      <c r="D10">
        <v>3</v>
      </c>
      <c r="E10">
        <v>4</v>
      </c>
      <c r="F10">
        <v>5</v>
      </c>
      <c r="G10" s="8" t="s">
        <v>24</v>
      </c>
      <c r="H10" s="8" t="s">
        <v>25</v>
      </c>
      <c r="I10" s="8" t="s">
        <v>8</v>
      </c>
      <c r="J10" s="8" t="s">
        <v>9</v>
      </c>
      <c r="K10" s="8" t="s">
        <v>26</v>
      </c>
      <c r="L10" s="8" t="s">
        <v>25</v>
      </c>
      <c r="M10" s="8" t="s">
        <v>8</v>
      </c>
      <c r="N10" s="8" t="s">
        <v>9</v>
      </c>
    </row>
    <row r="11" spans="1:14" x14ac:dyDescent="0.25">
      <c r="A11" s="8">
        <v>1</v>
      </c>
      <c r="B11">
        <v>10.504</v>
      </c>
      <c r="C11">
        <v>10.499000000000001</v>
      </c>
      <c r="D11">
        <v>10.505000000000001</v>
      </c>
      <c r="E11">
        <v>10.502000000000001</v>
      </c>
      <c r="F11">
        <v>10.499000000000001</v>
      </c>
      <c r="G11">
        <f>MAX(B11:F11)-MIN(B11:F11)</f>
        <v>6.0000000000002274E-3</v>
      </c>
      <c r="H11">
        <f>AVERAGE($G$11:$G$30)</f>
        <v>1.2150000000000194E-2</v>
      </c>
      <c r="I11">
        <f>H11*2.114</f>
        <v>2.5685100000000408E-2</v>
      </c>
      <c r="J11">
        <f>H11*0</f>
        <v>0</v>
      </c>
      <c r="K11" s="9">
        <f>AVERAGE(B11:F11)</f>
        <v>10.501800000000001</v>
      </c>
      <c r="L11">
        <f>$K$9*A11+$K$8</f>
        <v>10.498711428571427</v>
      </c>
      <c r="M11">
        <f>L11+H11*0.577</f>
        <v>10.505721978571428</v>
      </c>
      <c r="N11">
        <f>L11-H11*0.577</f>
        <v>10.491700878571427</v>
      </c>
    </row>
    <row r="12" spans="1:14" x14ac:dyDescent="0.25">
      <c r="A12" s="8">
        <v>2</v>
      </c>
      <c r="B12">
        <v>10.505000000000001</v>
      </c>
      <c r="C12">
        <v>10.494</v>
      </c>
      <c r="D12">
        <v>10.503</v>
      </c>
      <c r="E12">
        <v>10.497</v>
      </c>
      <c r="F12">
        <v>10.505000000000001</v>
      </c>
      <c r="G12">
        <f t="shared" ref="G12:G29" si="0">MAX(B12:F12)-MIN(B12:F12)</f>
        <v>1.1000000000001009E-2</v>
      </c>
      <c r="H12">
        <f t="shared" ref="H12:H30" si="1">AVERAGE($G$11:$G$30)</f>
        <v>1.2150000000000194E-2</v>
      </c>
      <c r="I12">
        <f t="shared" ref="I12:I30" si="2">H12*2.114</f>
        <v>2.5685100000000408E-2</v>
      </c>
      <c r="J12">
        <f t="shared" ref="J12:J30" si="3">H12*0</f>
        <v>0</v>
      </c>
      <c r="K12" s="9">
        <f t="shared" ref="K12:K30" si="4">AVERAGE(B12:F12)</f>
        <v>10.500800000000002</v>
      </c>
      <c r="L12">
        <f t="shared" ref="L12:L30" si="5">$K$9*A12+$K$8</f>
        <v>10.50090917293233</v>
      </c>
      <c r="M12">
        <f t="shared" ref="M12:M30" si="6">L12+H12*0.577</f>
        <v>10.50791972293233</v>
      </c>
      <c r="N12">
        <f t="shared" ref="N12:N30" si="7">L12-H12*0.577</f>
        <v>10.493898622932329</v>
      </c>
    </row>
    <row r="13" spans="1:14" x14ac:dyDescent="0.25">
      <c r="A13" s="8">
        <v>3</v>
      </c>
      <c r="B13">
        <v>10.507999999999999</v>
      </c>
      <c r="C13">
        <v>10.507</v>
      </c>
      <c r="D13">
        <v>10.502000000000001</v>
      </c>
      <c r="E13">
        <v>10.502000000000001</v>
      </c>
      <c r="F13">
        <v>10.494</v>
      </c>
      <c r="G13">
        <f t="shared" si="0"/>
        <v>1.3999999999999346E-2</v>
      </c>
      <c r="H13">
        <f t="shared" si="1"/>
        <v>1.2150000000000194E-2</v>
      </c>
      <c r="I13">
        <f t="shared" si="2"/>
        <v>2.5685100000000408E-2</v>
      </c>
      <c r="J13">
        <f t="shared" si="3"/>
        <v>0</v>
      </c>
      <c r="K13" s="9">
        <f t="shared" si="4"/>
        <v>10.502600000000001</v>
      </c>
      <c r="L13">
        <f t="shared" si="5"/>
        <v>10.503106917293232</v>
      </c>
      <c r="M13">
        <f t="shared" si="6"/>
        <v>10.510117467293233</v>
      </c>
      <c r="N13">
        <f t="shared" si="7"/>
        <v>10.496096367293232</v>
      </c>
    </row>
    <row r="14" spans="1:14" x14ac:dyDescent="0.25">
      <c r="A14" s="8">
        <v>4</v>
      </c>
      <c r="B14">
        <v>10.510999999999999</v>
      </c>
      <c r="C14">
        <v>10.509</v>
      </c>
      <c r="D14">
        <v>10.509</v>
      </c>
      <c r="E14">
        <v>10.502000000000001</v>
      </c>
      <c r="F14">
        <v>10.513</v>
      </c>
      <c r="G14">
        <f t="shared" si="0"/>
        <v>1.0999999999999233E-2</v>
      </c>
      <c r="H14">
        <f t="shared" si="1"/>
        <v>1.2150000000000194E-2</v>
      </c>
      <c r="I14">
        <f t="shared" si="2"/>
        <v>2.5685100000000408E-2</v>
      </c>
      <c r="J14">
        <f t="shared" si="3"/>
        <v>0</v>
      </c>
      <c r="K14" s="9">
        <f t="shared" si="4"/>
        <v>10.508799999999999</v>
      </c>
      <c r="L14">
        <f t="shared" si="5"/>
        <v>10.505304661654135</v>
      </c>
      <c r="M14">
        <f t="shared" si="6"/>
        <v>10.512315211654135</v>
      </c>
      <c r="N14">
        <f t="shared" si="7"/>
        <v>10.498294111654134</v>
      </c>
    </row>
    <row r="15" spans="1:14" x14ac:dyDescent="0.25">
      <c r="A15" s="8">
        <v>5</v>
      </c>
      <c r="B15">
        <v>10.500999999999999</v>
      </c>
      <c r="C15">
        <v>10.507999999999999</v>
      </c>
      <c r="D15">
        <v>10.510999999999999</v>
      </c>
      <c r="E15">
        <v>10.512</v>
      </c>
      <c r="F15">
        <v>10.502000000000001</v>
      </c>
      <c r="G15">
        <f t="shared" si="0"/>
        <v>1.1000000000001009E-2</v>
      </c>
      <c r="H15">
        <f t="shared" si="1"/>
        <v>1.2150000000000194E-2</v>
      </c>
      <c r="I15">
        <f t="shared" si="2"/>
        <v>2.5685100000000408E-2</v>
      </c>
      <c r="J15">
        <f t="shared" si="3"/>
        <v>0</v>
      </c>
      <c r="K15" s="9">
        <f t="shared" si="4"/>
        <v>10.5068</v>
      </c>
      <c r="L15">
        <f t="shared" si="5"/>
        <v>10.507502406015035</v>
      </c>
      <c r="M15">
        <f t="shared" si="6"/>
        <v>10.514512956015036</v>
      </c>
      <c r="N15">
        <f t="shared" si="7"/>
        <v>10.500491856015035</v>
      </c>
    </row>
    <row r="16" spans="1:14" x14ac:dyDescent="0.25">
      <c r="A16" s="8">
        <v>6</v>
      </c>
      <c r="B16">
        <v>10.512</v>
      </c>
      <c r="C16">
        <v>10.512</v>
      </c>
      <c r="D16">
        <v>10.513</v>
      </c>
      <c r="E16">
        <v>10.505000000000001</v>
      </c>
      <c r="F16">
        <v>10.510999999999999</v>
      </c>
      <c r="G16">
        <f t="shared" si="0"/>
        <v>7.9999999999991189E-3</v>
      </c>
      <c r="H16">
        <f t="shared" si="1"/>
        <v>1.2150000000000194E-2</v>
      </c>
      <c r="I16">
        <f t="shared" si="2"/>
        <v>2.5685100000000408E-2</v>
      </c>
      <c r="J16">
        <f t="shared" si="3"/>
        <v>0</v>
      </c>
      <c r="K16" s="9">
        <f t="shared" si="4"/>
        <v>10.5106</v>
      </c>
      <c r="L16">
        <f t="shared" si="5"/>
        <v>10.509700150375938</v>
      </c>
      <c r="M16">
        <f t="shared" si="6"/>
        <v>10.516710700375938</v>
      </c>
      <c r="N16">
        <f t="shared" si="7"/>
        <v>10.502689600375938</v>
      </c>
    </row>
    <row r="17" spans="1:14" x14ac:dyDescent="0.25">
      <c r="A17" s="8">
        <v>7</v>
      </c>
      <c r="B17">
        <v>10.512</v>
      </c>
      <c r="C17">
        <v>10.502000000000001</v>
      </c>
      <c r="D17">
        <v>10.500999999999999</v>
      </c>
      <c r="E17">
        <v>10.504</v>
      </c>
      <c r="F17">
        <v>10.510999999999999</v>
      </c>
      <c r="G17">
        <f t="shared" si="0"/>
        <v>1.1000000000001009E-2</v>
      </c>
      <c r="H17">
        <f t="shared" si="1"/>
        <v>1.2150000000000194E-2</v>
      </c>
      <c r="I17">
        <f t="shared" si="2"/>
        <v>2.5685100000000408E-2</v>
      </c>
      <c r="J17">
        <f t="shared" si="3"/>
        <v>0</v>
      </c>
      <c r="K17" s="9">
        <f t="shared" si="4"/>
        <v>10.506</v>
      </c>
      <c r="L17">
        <f t="shared" si="5"/>
        <v>10.51189789473684</v>
      </c>
      <c r="M17">
        <f t="shared" si="6"/>
        <v>10.518908444736841</v>
      </c>
      <c r="N17">
        <f t="shared" si="7"/>
        <v>10.50488734473684</v>
      </c>
    </row>
    <row r="18" spans="1:14" x14ac:dyDescent="0.25">
      <c r="A18" s="8">
        <v>8</v>
      </c>
      <c r="B18">
        <v>10.515000000000001</v>
      </c>
      <c r="C18">
        <v>10.513999999999999</v>
      </c>
      <c r="D18">
        <v>10.507</v>
      </c>
      <c r="E18">
        <v>10.526</v>
      </c>
      <c r="F18">
        <v>10.518000000000001</v>
      </c>
      <c r="G18">
        <f t="shared" si="0"/>
        <v>1.9000000000000128E-2</v>
      </c>
      <c r="H18">
        <f t="shared" si="1"/>
        <v>1.2150000000000194E-2</v>
      </c>
      <c r="I18">
        <f t="shared" si="2"/>
        <v>2.5685100000000408E-2</v>
      </c>
      <c r="J18">
        <f t="shared" si="3"/>
        <v>0</v>
      </c>
      <c r="K18" s="9">
        <f t="shared" si="4"/>
        <v>10.516</v>
      </c>
      <c r="L18">
        <f t="shared" si="5"/>
        <v>10.514095639097743</v>
      </c>
      <c r="M18">
        <f t="shared" si="6"/>
        <v>10.521106189097743</v>
      </c>
      <c r="N18">
        <f t="shared" si="7"/>
        <v>10.507085089097743</v>
      </c>
    </row>
    <row r="19" spans="1:14" x14ac:dyDescent="0.25">
      <c r="A19" s="8">
        <v>9</v>
      </c>
      <c r="B19">
        <v>10.516999999999999</v>
      </c>
      <c r="C19">
        <v>10.518000000000001</v>
      </c>
      <c r="D19">
        <v>10.515000000000001</v>
      </c>
      <c r="E19">
        <v>10.516</v>
      </c>
      <c r="F19">
        <v>10.51</v>
      </c>
      <c r="G19">
        <f t="shared" si="0"/>
        <v>8.0000000000008953E-3</v>
      </c>
      <c r="H19">
        <f t="shared" si="1"/>
        <v>1.2150000000000194E-2</v>
      </c>
      <c r="I19">
        <f t="shared" si="2"/>
        <v>2.5685100000000408E-2</v>
      </c>
      <c r="J19">
        <f t="shared" si="3"/>
        <v>0</v>
      </c>
      <c r="K19" s="9">
        <f t="shared" si="4"/>
        <v>10.5152</v>
      </c>
      <c r="L19">
        <f t="shared" si="5"/>
        <v>10.516293383458645</v>
      </c>
      <c r="M19">
        <f t="shared" si="6"/>
        <v>10.523303933458646</v>
      </c>
      <c r="N19">
        <f t="shared" si="7"/>
        <v>10.509282833458645</v>
      </c>
    </row>
    <row r="20" spans="1:14" x14ac:dyDescent="0.25">
      <c r="A20" s="8">
        <v>10</v>
      </c>
      <c r="B20">
        <v>10.516</v>
      </c>
      <c r="C20">
        <v>10.515000000000001</v>
      </c>
      <c r="D20">
        <v>10.507999999999999</v>
      </c>
      <c r="E20">
        <v>10.518000000000001</v>
      </c>
      <c r="F20">
        <v>10.510999999999999</v>
      </c>
      <c r="G20">
        <f t="shared" si="0"/>
        <v>1.0000000000001563E-2</v>
      </c>
      <c r="H20">
        <f t="shared" si="1"/>
        <v>1.2150000000000194E-2</v>
      </c>
      <c r="I20">
        <f t="shared" si="2"/>
        <v>2.5685100000000408E-2</v>
      </c>
      <c r="J20">
        <f t="shared" si="3"/>
        <v>0</v>
      </c>
      <c r="K20" s="9">
        <f t="shared" si="4"/>
        <v>10.5136</v>
      </c>
      <c r="L20">
        <f t="shared" si="5"/>
        <v>10.518491127819548</v>
      </c>
      <c r="M20">
        <f t="shared" si="6"/>
        <v>10.525501677819548</v>
      </c>
      <c r="N20">
        <f t="shared" si="7"/>
        <v>10.511480577819547</v>
      </c>
    </row>
    <row r="21" spans="1:14" x14ac:dyDescent="0.25">
      <c r="A21" s="8">
        <v>11</v>
      </c>
      <c r="B21">
        <v>10.516</v>
      </c>
      <c r="C21">
        <v>10.521000000000001</v>
      </c>
      <c r="D21">
        <v>10.518000000000001</v>
      </c>
      <c r="E21">
        <v>10.519</v>
      </c>
      <c r="F21">
        <v>10.52</v>
      </c>
      <c r="G21">
        <f t="shared" si="0"/>
        <v>5.0000000000007816E-3</v>
      </c>
      <c r="H21">
        <f t="shared" si="1"/>
        <v>1.2150000000000194E-2</v>
      </c>
      <c r="I21">
        <f t="shared" si="2"/>
        <v>2.5685100000000408E-2</v>
      </c>
      <c r="J21">
        <f t="shared" si="3"/>
        <v>0</v>
      </c>
      <c r="K21" s="9">
        <f t="shared" si="4"/>
        <v>10.518799999999999</v>
      </c>
      <c r="L21">
        <f t="shared" si="5"/>
        <v>10.52068887218045</v>
      </c>
      <c r="M21">
        <f t="shared" si="6"/>
        <v>10.527699422180451</v>
      </c>
      <c r="N21">
        <f t="shared" si="7"/>
        <v>10.51367832218045</v>
      </c>
    </row>
    <row r="22" spans="1:14" x14ac:dyDescent="0.25">
      <c r="A22" s="8">
        <v>12</v>
      </c>
      <c r="B22">
        <v>10.528</v>
      </c>
      <c r="C22">
        <v>10.526</v>
      </c>
      <c r="D22">
        <v>10.52</v>
      </c>
      <c r="E22">
        <v>10.521000000000001</v>
      </c>
      <c r="F22">
        <v>10.522</v>
      </c>
      <c r="G22">
        <f t="shared" si="0"/>
        <v>8.0000000000008953E-3</v>
      </c>
      <c r="H22">
        <f t="shared" si="1"/>
        <v>1.2150000000000194E-2</v>
      </c>
      <c r="I22">
        <f t="shared" si="2"/>
        <v>2.5685100000000408E-2</v>
      </c>
      <c r="J22">
        <f t="shared" si="3"/>
        <v>0</v>
      </c>
      <c r="K22" s="9">
        <f t="shared" si="4"/>
        <v>10.523399999999999</v>
      </c>
      <c r="L22">
        <f t="shared" si="5"/>
        <v>10.522886616541353</v>
      </c>
      <c r="M22">
        <f t="shared" si="6"/>
        <v>10.529897166541353</v>
      </c>
      <c r="N22">
        <f t="shared" si="7"/>
        <v>10.515876066541352</v>
      </c>
    </row>
    <row r="23" spans="1:14" x14ac:dyDescent="0.25">
      <c r="A23" s="8">
        <v>13</v>
      </c>
      <c r="B23">
        <v>10.526</v>
      </c>
      <c r="C23">
        <v>10.519</v>
      </c>
      <c r="D23">
        <v>10.525</v>
      </c>
      <c r="E23">
        <v>10.523999999999999</v>
      </c>
      <c r="F23">
        <v>10.531000000000001</v>
      </c>
      <c r="G23">
        <f t="shared" si="0"/>
        <v>1.2000000000000455E-2</v>
      </c>
      <c r="H23">
        <f t="shared" si="1"/>
        <v>1.2150000000000194E-2</v>
      </c>
      <c r="I23">
        <f t="shared" si="2"/>
        <v>2.5685100000000408E-2</v>
      </c>
      <c r="J23">
        <f t="shared" si="3"/>
        <v>0</v>
      </c>
      <c r="K23" s="9">
        <f t="shared" si="4"/>
        <v>10.525</v>
      </c>
      <c r="L23">
        <f t="shared" si="5"/>
        <v>10.525084360902254</v>
      </c>
      <c r="M23">
        <f t="shared" si="6"/>
        <v>10.532094910902254</v>
      </c>
      <c r="N23">
        <f t="shared" si="7"/>
        <v>10.518073810902253</v>
      </c>
    </row>
    <row r="24" spans="1:14" x14ac:dyDescent="0.25">
      <c r="A24" s="8">
        <v>14</v>
      </c>
      <c r="B24">
        <v>10.523</v>
      </c>
      <c r="C24">
        <v>10.532</v>
      </c>
      <c r="D24">
        <v>10.535</v>
      </c>
      <c r="E24">
        <v>10.521000000000001</v>
      </c>
      <c r="F24">
        <v>10.526</v>
      </c>
      <c r="G24">
        <f t="shared" si="0"/>
        <v>1.3999999999999346E-2</v>
      </c>
      <c r="H24">
        <f t="shared" si="1"/>
        <v>1.2150000000000194E-2</v>
      </c>
      <c r="I24">
        <f t="shared" si="2"/>
        <v>2.5685100000000408E-2</v>
      </c>
      <c r="J24">
        <f t="shared" si="3"/>
        <v>0</v>
      </c>
      <c r="K24" s="9">
        <f t="shared" si="4"/>
        <v>10.5274</v>
      </c>
      <c r="L24">
        <f t="shared" si="5"/>
        <v>10.527282105263156</v>
      </c>
      <c r="M24">
        <f t="shared" si="6"/>
        <v>10.534292655263156</v>
      </c>
      <c r="N24">
        <f t="shared" si="7"/>
        <v>10.520271555263156</v>
      </c>
    </row>
    <row r="25" spans="1:14" x14ac:dyDescent="0.25">
      <c r="A25" s="8">
        <v>15</v>
      </c>
      <c r="B25">
        <v>10.523</v>
      </c>
      <c r="C25">
        <v>10.531000000000001</v>
      </c>
      <c r="D25">
        <v>10.526999999999999</v>
      </c>
      <c r="E25">
        <v>10.54</v>
      </c>
      <c r="F25">
        <v>10.532</v>
      </c>
      <c r="G25">
        <f t="shared" si="0"/>
        <v>1.699999999999946E-2</v>
      </c>
      <c r="H25">
        <f t="shared" si="1"/>
        <v>1.2150000000000194E-2</v>
      </c>
      <c r="I25">
        <f t="shared" si="2"/>
        <v>2.5685100000000408E-2</v>
      </c>
      <c r="J25">
        <f t="shared" si="3"/>
        <v>0</v>
      </c>
      <c r="K25" s="9">
        <f t="shared" si="4"/>
        <v>10.530600000000002</v>
      </c>
      <c r="L25">
        <f t="shared" si="5"/>
        <v>10.529479849624058</v>
      </c>
      <c r="M25">
        <f t="shared" si="6"/>
        <v>10.536490399624059</v>
      </c>
      <c r="N25">
        <f t="shared" si="7"/>
        <v>10.522469299624058</v>
      </c>
    </row>
    <row r="26" spans="1:14" x14ac:dyDescent="0.25">
      <c r="A26" s="8">
        <v>16</v>
      </c>
      <c r="B26">
        <v>10.534000000000001</v>
      </c>
      <c r="C26">
        <v>10.538</v>
      </c>
      <c r="D26">
        <v>10.532</v>
      </c>
      <c r="E26">
        <v>10.522</v>
      </c>
      <c r="F26">
        <v>10.544</v>
      </c>
      <c r="G26">
        <f t="shared" si="0"/>
        <v>2.2000000000000242E-2</v>
      </c>
      <c r="H26">
        <f t="shared" si="1"/>
        <v>1.2150000000000194E-2</v>
      </c>
      <c r="I26">
        <f t="shared" si="2"/>
        <v>2.5685100000000408E-2</v>
      </c>
      <c r="J26">
        <f t="shared" si="3"/>
        <v>0</v>
      </c>
      <c r="K26" s="9">
        <f t="shared" si="4"/>
        <v>10.534000000000001</v>
      </c>
      <c r="L26">
        <f t="shared" si="5"/>
        <v>10.531677593984961</v>
      </c>
      <c r="M26">
        <f t="shared" si="6"/>
        <v>10.538688143984961</v>
      </c>
      <c r="N26">
        <f t="shared" si="7"/>
        <v>10.524667043984961</v>
      </c>
    </row>
    <row r="27" spans="1:14" x14ac:dyDescent="0.25">
      <c r="A27" s="8">
        <v>17</v>
      </c>
      <c r="B27">
        <v>10.537000000000001</v>
      </c>
      <c r="C27">
        <v>10.536</v>
      </c>
      <c r="D27">
        <v>10.54</v>
      </c>
      <c r="E27">
        <v>10.545999999999999</v>
      </c>
      <c r="F27">
        <v>10.526999999999999</v>
      </c>
      <c r="G27">
        <f t="shared" si="0"/>
        <v>1.9000000000000128E-2</v>
      </c>
      <c r="H27">
        <f t="shared" si="1"/>
        <v>1.2150000000000194E-2</v>
      </c>
      <c r="I27">
        <f t="shared" si="2"/>
        <v>2.5685100000000408E-2</v>
      </c>
      <c r="J27">
        <f t="shared" si="3"/>
        <v>0</v>
      </c>
      <c r="K27" s="9">
        <f t="shared" si="4"/>
        <v>10.5372</v>
      </c>
      <c r="L27">
        <f t="shared" si="5"/>
        <v>10.533875338345863</v>
      </c>
      <c r="M27">
        <f t="shared" si="6"/>
        <v>10.540885888345864</v>
      </c>
      <c r="N27">
        <f t="shared" si="7"/>
        <v>10.526864788345863</v>
      </c>
    </row>
    <row r="28" spans="1:14" x14ac:dyDescent="0.25">
      <c r="A28" s="8">
        <v>18</v>
      </c>
      <c r="B28">
        <v>10.531000000000001</v>
      </c>
      <c r="C28">
        <v>10.541</v>
      </c>
      <c r="D28">
        <v>10.531000000000001</v>
      </c>
      <c r="E28">
        <v>10.538</v>
      </c>
      <c r="F28">
        <v>10.541</v>
      </c>
      <c r="G28">
        <f t="shared" si="0"/>
        <v>9.9999999999997868E-3</v>
      </c>
      <c r="H28">
        <f t="shared" si="1"/>
        <v>1.2150000000000194E-2</v>
      </c>
      <c r="I28">
        <f t="shared" si="2"/>
        <v>2.5685100000000408E-2</v>
      </c>
      <c r="J28">
        <f t="shared" si="3"/>
        <v>0</v>
      </c>
      <c r="K28" s="9">
        <f t="shared" si="4"/>
        <v>10.5364</v>
      </c>
      <c r="L28">
        <f t="shared" si="5"/>
        <v>10.536073082706766</v>
      </c>
      <c r="M28">
        <f t="shared" si="6"/>
        <v>10.543083632706766</v>
      </c>
      <c r="N28">
        <f t="shared" si="7"/>
        <v>10.529062532706766</v>
      </c>
    </row>
    <row r="29" spans="1:14" x14ac:dyDescent="0.25">
      <c r="A29" s="8">
        <v>19</v>
      </c>
      <c r="B29">
        <v>10.532999999999999</v>
      </c>
      <c r="C29">
        <v>10.528</v>
      </c>
      <c r="D29">
        <v>10.535</v>
      </c>
      <c r="E29">
        <v>10.534000000000001</v>
      </c>
      <c r="F29">
        <v>10.541</v>
      </c>
      <c r="G29">
        <f>MAX(B29:F29)-MIN(B29:F29)</f>
        <v>1.2999999999999901E-2</v>
      </c>
      <c r="H29">
        <f t="shared" si="1"/>
        <v>1.2150000000000194E-2</v>
      </c>
      <c r="I29">
        <f t="shared" si="2"/>
        <v>2.5685100000000408E-2</v>
      </c>
      <c r="J29">
        <f t="shared" si="3"/>
        <v>0</v>
      </c>
      <c r="K29" s="9">
        <f t="shared" si="4"/>
        <v>10.534200000000002</v>
      </c>
      <c r="L29">
        <f t="shared" si="5"/>
        <v>10.538270827067668</v>
      </c>
      <c r="M29">
        <f t="shared" si="6"/>
        <v>10.545281377067669</v>
      </c>
      <c r="N29">
        <f t="shared" si="7"/>
        <v>10.531260277067668</v>
      </c>
    </row>
    <row r="30" spans="1:14" x14ac:dyDescent="0.25">
      <c r="A30" s="8">
        <v>20</v>
      </c>
      <c r="B30">
        <v>10.542</v>
      </c>
      <c r="C30">
        <v>10.542999999999999</v>
      </c>
      <c r="D30">
        <v>10.545999999999999</v>
      </c>
      <c r="E30">
        <v>10.534000000000001</v>
      </c>
      <c r="F30">
        <v>10.548</v>
      </c>
      <c r="G30">
        <f>MAX(B30:F30)-MIN(B30:F30)</f>
        <v>1.3999999999999346E-2</v>
      </c>
      <c r="H30">
        <f t="shared" si="1"/>
        <v>1.2150000000000194E-2</v>
      </c>
      <c r="I30">
        <f t="shared" si="2"/>
        <v>2.5685100000000408E-2</v>
      </c>
      <c r="J30">
        <f t="shared" si="3"/>
        <v>0</v>
      </c>
      <c r="K30" s="9">
        <f t="shared" si="4"/>
        <v>10.5426</v>
      </c>
      <c r="L30">
        <f t="shared" si="5"/>
        <v>10.540468571428571</v>
      </c>
      <c r="M30">
        <f t="shared" si="6"/>
        <v>10.547479121428571</v>
      </c>
      <c r="N30">
        <f t="shared" si="7"/>
        <v>10.53345802142857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I13" sqref="I13"/>
    </sheetView>
  </sheetViews>
  <sheetFormatPr defaultRowHeight="15" x14ac:dyDescent="0.25"/>
  <sheetData>
    <row r="1" spans="1:9" ht="15.75" thickBot="1" x14ac:dyDescent="0.3">
      <c r="A1" s="1"/>
      <c r="B1" s="2" t="s">
        <v>28</v>
      </c>
      <c r="C1" t="s">
        <v>31</v>
      </c>
      <c r="D1" t="s">
        <v>1</v>
      </c>
      <c r="E1" t="s">
        <v>25</v>
      </c>
      <c r="F1" t="s">
        <v>8</v>
      </c>
      <c r="G1" t="s">
        <v>9</v>
      </c>
      <c r="I1" t="s">
        <v>33</v>
      </c>
    </row>
    <row r="2" spans="1:9" ht="15.75" thickBot="1" x14ac:dyDescent="0.3">
      <c r="A2" s="3">
        <v>1</v>
      </c>
      <c r="B2" s="4">
        <v>2</v>
      </c>
      <c r="C2">
        <f>MAX(B2:B3)-MIN(B2:B3)</f>
        <v>0.10000000000000009</v>
      </c>
      <c r="D2">
        <f>B2</f>
        <v>2</v>
      </c>
      <c r="E2">
        <f>AVERAGE($D$2:$D$11)</f>
        <v>1.98</v>
      </c>
      <c r="F2">
        <f>E2+3*$C$12/1.128</f>
        <v>2.1573049645390072</v>
      </c>
      <c r="G2">
        <f>E2-3*$C$12/1.128</f>
        <v>1.8026950354609927</v>
      </c>
      <c r="I2">
        <f>F2-G2</f>
        <v>0.35460992907801447</v>
      </c>
    </row>
    <row r="3" spans="1:9" ht="15.75" thickBot="1" x14ac:dyDescent="0.3">
      <c r="A3" s="3">
        <v>2</v>
      </c>
      <c r="B3" s="4">
        <v>2.1</v>
      </c>
      <c r="C3">
        <f t="shared" ref="C3:C10" si="0">MAX(B3:B4)-MIN(B3:B4)</f>
        <v>0.10000000000000009</v>
      </c>
      <c r="D3">
        <f t="shared" ref="D3:D11" si="1">B3</f>
        <v>2.1</v>
      </c>
      <c r="E3">
        <f t="shared" ref="E3:E11" si="2">AVERAGE($D$2:$D$11)</f>
        <v>1.98</v>
      </c>
      <c r="F3">
        <f t="shared" ref="F3:F11" si="3">E3+3*$C$12/1.128</f>
        <v>2.1573049645390072</v>
      </c>
      <c r="G3">
        <f t="shared" ref="G3:G11" si="4">E3-3*$C$12/1.128</f>
        <v>1.8026950354609927</v>
      </c>
    </row>
    <row r="4" spans="1:9" ht="15.75" thickBot="1" x14ac:dyDescent="0.3">
      <c r="A4" s="3">
        <v>3</v>
      </c>
      <c r="B4" s="4">
        <v>2</v>
      </c>
      <c r="C4">
        <f t="shared" si="0"/>
        <v>0.10000000000000009</v>
      </c>
      <c r="D4">
        <f t="shared" si="1"/>
        <v>2</v>
      </c>
      <c r="E4">
        <f t="shared" si="2"/>
        <v>1.98</v>
      </c>
      <c r="F4">
        <f t="shared" si="3"/>
        <v>2.1573049645390072</v>
      </c>
      <c r="G4">
        <f t="shared" si="4"/>
        <v>1.8026950354609927</v>
      </c>
    </row>
    <row r="5" spans="1:9" ht="15.75" thickBot="1" x14ac:dyDescent="0.3">
      <c r="A5" s="3">
        <v>4</v>
      </c>
      <c r="B5" s="4">
        <v>1.9</v>
      </c>
      <c r="C5">
        <f t="shared" si="0"/>
        <v>0</v>
      </c>
      <c r="D5">
        <f t="shared" si="1"/>
        <v>1.9</v>
      </c>
      <c r="E5">
        <f t="shared" si="2"/>
        <v>1.98</v>
      </c>
      <c r="F5">
        <f t="shared" si="3"/>
        <v>2.1573049645390072</v>
      </c>
      <c r="G5">
        <f t="shared" si="4"/>
        <v>1.8026950354609927</v>
      </c>
    </row>
    <row r="6" spans="1:9" ht="15.75" thickBot="1" x14ac:dyDescent="0.3">
      <c r="A6" s="3">
        <v>5</v>
      </c>
      <c r="B6" s="4">
        <v>1.9</v>
      </c>
      <c r="C6">
        <f t="shared" si="0"/>
        <v>0.10000000000000009</v>
      </c>
      <c r="D6">
        <f t="shared" si="1"/>
        <v>1.9</v>
      </c>
      <c r="E6">
        <f t="shared" si="2"/>
        <v>1.98</v>
      </c>
      <c r="F6">
        <f t="shared" si="3"/>
        <v>2.1573049645390072</v>
      </c>
      <c r="G6">
        <f t="shared" si="4"/>
        <v>1.8026950354609927</v>
      </c>
    </row>
    <row r="7" spans="1:9" ht="15.75" thickBot="1" x14ac:dyDescent="0.3">
      <c r="A7" s="3">
        <v>6</v>
      </c>
      <c r="B7" s="4">
        <v>2</v>
      </c>
      <c r="C7">
        <f t="shared" si="0"/>
        <v>0</v>
      </c>
      <c r="D7">
        <f t="shared" si="1"/>
        <v>2</v>
      </c>
      <c r="E7">
        <f t="shared" si="2"/>
        <v>1.98</v>
      </c>
      <c r="F7">
        <f t="shared" si="3"/>
        <v>2.1573049645390072</v>
      </c>
      <c r="G7">
        <f t="shared" si="4"/>
        <v>1.8026950354609927</v>
      </c>
    </row>
    <row r="8" spans="1:9" ht="15.75" thickBot="1" x14ac:dyDescent="0.3">
      <c r="A8" s="3">
        <v>7</v>
      </c>
      <c r="B8" s="4">
        <v>2</v>
      </c>
      <c r="C8">
        <f t="shared" si="0"/>
        <v>0.10000000000000009</v>
      </c>
      <c r="D8">
        <f t="shared" si="1"/>
        <v>2</v>
      </c>
      <c r="E8">
        <f t="shared" si="2"/>
        <v>1.98</v>
      </c>
      <c r="F8">
        <f t="shared" si="3"/>
        <v>2.1573049645390072</v>
      </c>
      <c r="G8">
        <f t="shared" si="4"/>
        <v>1.8026950354609927</v>
      </c>
    </row>
    <row r="9" spans="1:9" ht="15.75" thickBot="1" x14ac:dyDescent="0.3">
      <c r="A9" s="3">
        <v>8</v>
      </c>
      <c r="B9" s="4">
        <v>1.9</v>
      </c>
      <c r="C9">
        <f t="shared" si="0"/>
        <v>0.10000000000000009</v>
      </c>
      <c r="D9">
        <f t="shared" si="1"/>
        <v>1.9</v>
      </c>
      <c r="E9">
        <f t="shared" si="2"/>
        <v>1.98</v>
      </c>
      <c r="F9">
        <f t="shared" si="3"/>
        <v>2.1573049645390072</v>
      </c>
      <c r="G9">
        <f t="shared" si="4"/>
        <v>1.8026950354609927</v>
      </c>
    </row>
    <row r="10" spans="1:9" ht="15.75" thickBot="1" x14ac:dyDescent="0.3">
      <c r="A10" s="3">
        <v>9</v>
      </c>
      <c r="B10" s="4">
        <v>2</v>
      </c>
      <c r="C10">
        <f t="shared" si="0"/>
        <v>0</v>
      </c>
      <c r="D10">
        <f t="shared" si="1"/>
        <v>2</v>
      </c>
      <c r="E10">
        <f t="shared" si="2"/>
        <v>1.98</v>
      </c>
      <c r="F10">
        <f t="shared" si="3"/>
        <v>2.1573049645390072</v>
      </c>
      <c r="G10">
        <f t="shared" si="4"/>
        <v>1.8026950354609927</v>
      </c>
    </row>
    <row r="11" spans="1:9" ht="15.75" thickBot="1" x14ac:dyDescent="0.3">
      <c r="A11" s="3">
        <v>10</v>
      </c>
      <c r="B11" s="4">
        <v>2</v>
      </c>
      <c r="D11">
        <f t="shared" si="1"/>
        <v>2</v>
      </c>
      <c r="E11">
        <f t="shared" si="2"/>
        <v>1.98</v>
      </c>
      <c r="F11">
        <f t="shared" si="3"/>
        <v>2.1573049645390072</v>
      </c>
      <c r="G11">
        <f t="shared" si="4"/>
        <v>1.8026950354609927</v>
      </c>
    </row>
    <row r="12" spans="1:9" x14ac:dyDescent="0.25">
      <c r="B12" t="s">
        <v>32</v>
      </c>
      <c r="C12">
        <f>AVERAGE(C2:C10)</f>
        <v>6.6666666666666721E-2</v>
      </c>
    </row>
    <row r="16" spans="1:9" ht="15.75" thickBot="1" x14ac:dyDescent="0.3"/>
    <row r="17" spans="1:9" ht="15.75" thickBot="1" x14ac:dyDescent="0.3">
      <c r="A17" s="1"/>
      <c r="B17" s="2" t="s">
        <v>29</v>
      </c>
      <c r="C17" t="s">
        <v>31</v>
      </c>
      <c r="D17" t="s">
        <v>1</v>
      </c>
      <c r="E17" t="s">
        <v>25</v>
      </c>
      <c r="F17" t="s">
        <v>8</v>
      </c>
      <c r="G17" t="s">
        <v>9</v>
      </c>
      <c r="I17" t="s">
        <v>33</v>
      </c>
    </row>
    <row r="18" spans="1:9" ht="15.75" thickBot="1" x14ac:dyDescent="0.3">
      <c r="A18" s="3">
        <v>1</v>
      </c>
      <c r="B18" s="4">
        <v>2.8</v>
      </c>
      <c r="C18">
        <f>MAX(B18:B19)-MIN(B18:B19)</f>
        <v>0.29999999999999982</v>
      </c>
      <c r="D18">
        <f>B18</f>
        <v>2.8</v>
      </c>
      <c r="E18">
        <f>AVERAGE($D$18:$D$27)</f>
        <v>2.68</v>
      </c>
      <c r="F18">
        <f>E18+3*$C$28/1.128</f>
        <v>3.2710165484633569</v>
      </c>
      <c r="G18">
        <f>E18-3*$C$28/1.128</f>
        <v>2.0889834515366434</v>
      </c>
      <c r="I18">
        <f>F18-G18</f>
        <v>1.1820330969267134</v>
      </c>
    </row>
    <row r="19" spans="1:9" ht="15.75" thickBot="1" x14ac:dyDescent="0.3">
      <c r="A19" s="3">
        <v>2</v>
      </c>
      <c r="B19" s="4">
        <v>2.5</v>
      </c>
      <c r="C19">
        <f t="shared" ref="C19:C26" si="5">MAX(B19:B20)-MIN(B19:B20)</f>
        <v>0.10000000000000009</v>
      </c>
      <c r="D19">
        <f t="shared" ref="D19:D27" si="6">B19</f>
        <v>2.5</v>
      </c>
      <c r="E19">
        <f t="shared" ref="E19:E27" si="7">AVERAGE($D$18:$D$27)</f>
        <v>2.68</v>
      </c>
      <c r="F19">
        <f t="shared" ref="F19:F27" si="8">E19+3*$C$28/1.128</f>
        <v>3.2710165484633569</v>
      </c>
      <c r="G19">
        <f t="shared" ref="G19:G27" si="9">E19-3*$C$28/1.128</f>
        <v>2.0889834515366434</v>
      </c>
    </row>
    <row r="20" spans="1:9" ht="15.75" thickBot="1" x14ac:dyDescent="0.3">
      <c r="A20" s="3">
        <v>3</v>
      </c>
      <c r="B20" s="4">
        <v>2.6</v>
      </c>
      <c r="C20">
        <f t="shared" si="5"/>
        <v>0.20000000000000018</v>
      </c>
      <c r="D20">
        <f t="shared" si="6"/>
        <v>2.6</v>
      </c>
      <c r="E20">
        <f t="shared" si="7"/>
        <v>2.68</v>
      </c>
      <c r="F20">
        <f t="shared" si="8"/>
        <v>3.2710165484633569</v>
      </c>
      <c r="G20">
        <f t="shared" si="9"/>
        <v>2.0889834515366434</v>
      </c>
    </row>
    <row r="21" spans="1:9" ht="15.75" thickBot="1" x14ac:dyDescent="0.3">
      <c r="A21" s="3">
        <v>4</v>
      </c>
      <c r="B21" s="4">
        <v>2.4</v>
      </c>
      <c r="C21">
        <f t="shared" si="5"/>
        <v>0.5</v>
      </c>
      <c r="D21">
        <f t="shared" si="6"/>
        <v>2.4</v>
      </c>
      <c r="E21">
        <f t="shared" si="7"/>
        <v>2.68</v>
      </c>
      <c r="F21">
        <f t="shared" si="8"/>
        <v>3.2710165484633569</v>
      </c>
      <c r="G21">
        <f t="shared" si="9"/>
        <v>2.0889834515366434</v>
      </c>
    </row>
    <row r="22" spans="1:9" ht="15.75" thickBot="1" x14ac:dyDescent="0.3">
      <c r="A22" s="3">
        <v>5</v>
      </c>
      <c r="B22" s="4">
        <v>2.9</v>
      </c>
      <c r="C22">
        <f t="shared" si="5"/>
        <v>0.19999999999999973</v>
      </c>
      <c r="D22">
        <f t="shared" si="6"/>
        <v>2.9</v>
      </c>
      <c r="E22">
        <f t="shared" si="7"/>
        <v>2.68</v>
      </c>
      <c r="F22">
        <f t="shared" si="8"/>
        <v>3.2710165484633569</v>
      </c>
      <c r="G22">
        <f t="shared" si="9"/>
        <v>2.0889834515366434</v>
      </c>
    </row>
    <row r="23" spans="1:9" ht="15.75" thickBot="1" x14ac:dyDescent="0.3">
      <c r="A23" s="3">
        <v>6</v>
      </c>
      <c r="B23" s="4">
        <v>2.7</v>
      </c>
      <c r="C23">
        <f t="shared" si="5"/>
        <v>0.19999999999999973</v>
      </c>
      <c r="D23">
        <f t="shared" si="6"/>
        <v>2.7</v>
      </c>
      <c r="E23">
        <f t="shared" si="7"/>
        <v>2.68</v>
      </c>
      <c r="F23">
        <f t="shared" si="8"/>
        <v>3.2710165484633569</v>
      </c>
      <c r="G23">
        <f t="shared" si="9"/>
        <v>2.0889834515366434</v>
      </c>
    </row>
    <row r="24" spans="1:9" ht="15.75" thickBot="1" x14ac:dyDescent="0.3">
      <c r="A24" s="3">
        <v>7</v>
      </c>
      <c r="B24" s="4">
        <v>2.9</v>
      </c>
      <c r="C24">
        <f t="shared" si="5"/>
        <v>0</v>
      </c>
      <c r="D24">
        <f t="shared" si="6"/>
        <v>2.9</v>
      </c>
      <c r="E24">
        <f t="shared" si="7"/>
        <v>2.68</v>
      </c>
      <c r="F24">
        <f t="shared" si="8"/>
        <v>3.2710165484633569</v>
      </c>
      <c r="G24">
        <f t="shared" si="9"/>
        <v>2.0889834515366434</v>
      </c>
    </row>
    <row r="25" spans="1:9" ht="15.75" thickBot="1" x14ac:dyDescent="0.3">
      <c r="A25" s="3">
        <v>8</v>
      </c>
      <c r="B25" s="4">
        <v>2.9</v>
      </c>
      <c r="C25">
        <f t="shared" si="5"/>
        <v>0.39999999999999991</v>
      </c>
      <c r="D25">
        <f t="shared" si="6"/>
        <v>2.9</v>
      </c>
      <c r="E25">
        <f t="shared" si="7"/>
        <v>2.68</v>
      </c>
      <c r="F25">
        <f t="shared" si="8"/>
        <v>3.2710165484633569</v>
      </c>
      <c r="G25">
        <f t="shared" si="9"/>
        <v>2.0889834515366434</v>
      </c>
    </row>
    <row r="26" spans="1:9" ht="15.75" thickBot="1" x14ac:dyDescent="0.3">
      <c r="A26" s="3">
        <v>9</v>
      </c>
      <c r="B26" s="4">
        <v>2.5</v>
      </c>
      <c r="C26">
        <f t="shared" si="5"/>
        <v>0.10000000000000009</v>
      </c>
      <c r="D26">
        <f t="shared" si="6"/>
        <v>2.5</v>
      </c>
      <c r="E26">
        <f t="shared" si="7"/>
        <v>2.68</v>
      </c>
      <c r="F26">
        <f t="shared" si="8"/>
        <v>3.2710165484633569</v>
      </c>
      <c r="G26">
        <f t="shared" si="9"/>
        <v>2.0889834515366434</v>
      </c>
    </row>
    <row r="27" spans="1:9" ht="15.75" thickBot="1" x14ac:dyDescent="0.3">
      <c r="A27" s="3">
        <v>10</v>
      </c>
      <c r="B27" s="4">
        <v>2.6</v>
      </c>
      <c r="D27">
        <f t="shared" si="6"/>
        <v>2.6</v>
      </c>
      <c r="E27">
        <f t="shared" si="7"/>
        <v>2.68</v>
      </c>
      <c r="F27">
        <f t="shared" si="8"/>
        <v>3.2710165484633569</v>
      </c>
      <c r="G27">
        <f t="shared" si="9"/>
        <v>2.0889834515366434</v>
      </c>
    </row>
    <row r="28" spans="1:9" x14ac:dyDescent="0.25">
      <c r="B28" t="s">
        <v>32</v>
      </c>
      <c r="C28">
        <f>AVERAGE(C18:C26)</f>
        <v>0.22222222222222218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 x14ac:dyDescent="0.25"/>
  <sheetData>
    <row r="1" spans="1:7" x14ac:dyDescent="0.25">
      <c r="B1" t="s">
        <v>35</v>
      </c>
    </row>
    <row r="2" spans="1:7" ht="15.75" thickBot="1" x14ac:dyDescent="0.3">
      <c r="B2" t="s">
        <v>34</v>
      </c>
      <c r="C2" t="s">
        <v>30</v>
      </c>
      <c r="D2" t="s">
        <v>1</v>
      </c>
      <c r="E2" t="s">
        <v>25</v>
      </c>
      <c r="F2" t="s">
        <v>8</v>
      </c>
      <c r="G2" t="s">
        <v>9</v>
      </c>
    </row>
    <row r="3" spans="1:7" ht="15.75" thickBot="1" x14ac:dyDescent="0.3">
      <c r="A3" s="10">
        <v>1</v>
      </c>
      <c r="B3" s="11">
        <v>36</v>
      </c>
      <c r="C3">
        <f>MAX(B3:B5)-MIN(B3:B5)</f>
        <v>2</v>
      </c>
      <c r="D3">
        <f>B3</f>
        <v>36</v>
      </c>
      <c r="E3">
        <f>AVERAGE($D$3:$D$17)</f>
        <v>34.4</v>
      </c>
      <c r="F3">
        <f>E3+3*$C$18/1.693</f>
        <v>42.714780317142981</v>
      </c>
      <c r="G3">
        <f>E3-3*$C$18/1.693</f>
        <v>26.085219682857012</v>
      </c>
    </row>
    <row r="4" spans="1:7" ht="15.75" thickBot="1" x14ac:dyDescent="0.3">
      <c r="A4" s="12">
        <v>2</v>
      </c>
      <c r="B4" s="13">
        <v>35</v>
      </c>
      <c r="C4">
        <f t="shared" ref="C4:C15" si="0">MAX(B4:B6)-MIN(B4:B6)</f>
        <v>3</v>
      </c>
      <c r="D4">
        <f t="shared" ref="D4:D17" si="1">B4</f>
        <v>35</v>
      </c>
      <c r="E4">
        <f t="shared" ref="E4:E17" si="2">AVERAGE($D$3:$D$17)</f>
        <v>34.4</v>
      </c>
      <c r="F4">
        <f t="shared" ref="F4:F17" si="3">E4+3*$C$18/1.693</f>
        <v>42.714780317142981</v>
      </c>
      <c r="G4">
        <f t="shared" ref="G4:G17" si="4">E4-3*$C$18/1.693</f>
        <v>26.085219682857012</v>
      </c>
    </row>
    <row r="5" spans="1:7" ht="15.75" thickBot="1" x14ac:dyDescent="0.3">
      <c r="A5" s="12">
        <v>3</v>
      </c>
      <c r="B5" s="13">
        <v>37</v>
      </c>
      <c r="C5">
        <f t="shared" si="0"/>
        <v>6</v>
      </c>
      <c r="D5">
        <f t="shared" si="1"/>
        <v>37</v>
      </c>
      <c r="E5">
        <f t="shared" si="2"/>
        <v>34.4</v>
      </c>
      <c r="F5">
        <f t="shared" si="3"/>
        <v>42.714780317142981</v>
      </c>
      <c r="G5">
        <f t="shared" si="4"/>
        <v>26.085219682857012</v>
      </c>
    </row>
    <row r="6" spans="1:7" ht="15.75" thickBot="1" x14ac:dyDescent="0.3">
      <c r="A6" s="12">
        <v>4</v>
      </c>
      <c r="B6" s="13">
        <v>38</v>
      </c>
      <c r="C6">
        <f t="shared" si="0"/>
        <v>6</v>
      </c>
      <c r="D6">
        <f t="shared" si="1"/>
        <v>38</v>
      </c>
      <c r="E6">
        <f t="shared" si="2"/>
        <v>34.4</v>
      </c>
      <c r="F6">
        <f t="shared" si="3"/>
        <v>42.714780317142981</v>
      </c>
      <c r="G6">
        <f t="shared" si="4"/>
        <v>26.085219682857012</v>
      </c>
    </row>
    <row r="7" spans="1:7" ht="15.75" thickBot="1" x14ac:dyDescent="0.3">
      <c r="A7" s="12">
        <v>5</v>
      </c>
      <c r="B7" s="13">
        <v>32</v>
      </c>
      <c r="C7">
        <f t="shared" si="0"/>
        <v>4</v>
      </c>
      <c r="D7">
        <f t="shared" si="1"/>
        <v>32</v>
      </c>
      <c r="E7">
        <f t="shared" si="2"/>
        <v>34.4</v>
      </c>
      <c r="F7">
        <f t="shared" si="3"/>
        <v>42.714780317142981</v>
      </c>
      <c r="G7">
        <f t="shared" si="4"/>
        <v>26.085219682857012</v>
      </c>
    </row>
    <row r="8" spans="1:7" ht="15.75" thickBot="1" x14ac:dyDescent="0.3">
      <c r="A8" s="12">
        <v>6</v>
      </c>
      <c r="B8" s="13">
        <v>35</v>
      </c>
      <c r="C8">
        <f t="shared" si="0"/>
        <v>1</v>
      </c>
      <c r="D8">
        <f t="shared" si="1"/>
        <v>35</v>
      </c>
      <c r="E8">
        <f t="shared" si="2"/>
        <v>34.4</v>
      </c>
      <c r="F8">
        <f t="shared" si="3"/>
        <v>42.714780317142981</v>
      </c>
      <c r="G8">
        <f t="shared" si="4"/>
        <v>26.085219682857012</v>
      </c>
    </row>
    <row r="9" spans="1:7" ht="15.75" thickBot="1" x14ac:dyDescent="0.3">
      <c r="A9" s="12">
        <v>7</v>
      </c>
      <c r="B9" s="13">
        <v>36</v>
      </c>
      <c r="C9">
        <f t="shared" si="0"/>
        <v>8</v>
      </c>
      <c r="D9">
        <f t="shared" si="1"/>
        <v>36</v>
      </c>
      <c r="E9">
        <f t="shared" si="2"/>
        <v>34.4</v>
      </c>
      <c r="F9">
        <f t="shared" si="3"/>
        <v>42.714780317142981</v>
      </c>
      <c r="G9">
        <f t="shared" si="4"/>
        <v>26.085219682857012</v>
      </c>
    </row>
    <row r="10" spans="1:7" ht="15.75" thickBot="1" x14ac:dyDescent="0.3">
      <c r="A10" s="12">
        <v>8</v>
      </c>
      <c r="B10" s="13">
        <v>35</v>
      </c>
      <c r="C10">
        <f t="shared" si="0"/>
        <v>8</v>
      </c>
      <c r="D10">
        <f t="shared" si="1"/>
        <v>35</v>
      </c>
      <c r="E10">
        <f t="shared" si="2"/>
        <v>34.4</v>
      </c>
      <c r="F10">
        <f t="shared" si="3"/>
        <v>42.714780317142981</v>
      </c>
      <c r="G10">
        <f t="shared" si="4"/>
        <v>26.085219682857012</v>
      </c>
    </row>
    <row r="11" spans="1:7" ht="15.75" thickBot="1" x14ac:dyDescent="0.3">
      <c r="A11" s="12">
        <v>9</v>
      </c>
      <c r="B11" s="13">
        <v>28</v>
      </c>
      <c r="C11">
        <f t="shared" si="0"/>
        <v>8</v>
      </c>
      <c r="D11">
        <f t="shared" si="1"/>
        <v>28</v>
      </c>
      <c r="E11">
        <f t="shared" si="2"/>
        <v>34.4</v>
      </c>
      <c r="F11">
        <f t="shared" si="3"/>
        <v>42.714780317142981</v>
      </c>
      <c r="G11">
        <f t="shared" si="4"/>
        <v>26.085219682857012</v>
      </c>
    </row>
    <row r="12" spans="1:7" ht="15.75" thickBot="1" x14ac:dyDescent="0.3">
      <c r="A12" s="12">
        <v>10</v>
      </c>
      <c r="B12" s="13">
        <v>27</v>
      </c>
      <c r="C12">
        <f t="shared" si="0"/>
        <v>9</v>
      </c>
      <c r="D12">
        <f t="shared" si="1"/>
        <v>27</v>
      </c>
      <c r="E12">
        <f t="shared" si="2"/>
        <v>34.4</v>
      </c>
      <c r="F12">
        <f t="shared" si="3"/>
        <v>42.714780317142981</v>
      </c>
      <c r="G12">
        <f t="shared" si="4"/>
        <v>26.085219682857012</v>
      </c>
    </row>
    <row r="13" spans="1:7" ht="15.75" thickBot="1" x14ac:dyDescent="0.3">
      <c r="A13" s="12">
        <v>11</v>
      </c>
      <c r="B13" s="13">
        <v>35</v>
      </c>
      <c r="C13">
        <f t="shared" si="0"/>
        <v>1</v>
      </c>
      <c r="D13">
        <f t="shared" si="1"/>
        <v>35</v>
      </c>
      <c r="E13">
        <f t="shared" si="2"/>
        <v>34.4</v>
      </c>
      <c r="F13">
        <f t="shared" si="3"/>
        <v>42.714780317142981</v>
      </c>
      <c r="G13">
        <f t="shared" si="4"/>
        <v>26.085219682857012</v>
      </c>
    </row>
    <row r="14" spans="1:7" ht="15.75" thickBot="1" x14ac:dyDescent="0.3">
      <c r="A14" s="12">
        <v>12</v>
      </c>
      <c r="B14" s="13">
        <v>36</v>
      </c>
      <c r="C14">
        <f t="shared" si="0"/>
        <v>2</v>
      </c>
      <c r="D14">
        <f t="shared" si="1"/>
        <v>36</v>
      </c>
      <c r="E14">
        <f t="shared" si="2"/>
        <v>34.4</v>
      </c>
      <c r="F14">
        <f t="shared" si="3"/>
        <v>42.714780317142981</v>
      </c>
      <c r="G14">
        <f t="shared" si="4"/>
        <v>26.085219682857012</v>
      </c>
    </row>
    <row r="15" spans="1:7" ht="15.75" thickBot="1" x14ac:dyDescent="0.3">
      <c r="A15" s="12">
        <v>13</v>
      </c>
      <c r="B15" s="13">
        <v>35</v>
      </c>
      <c r="C15">
        <f t="shared" si="0"/>
        <v>3</v>
      </c>
      <c r="D15">
        <f t="shared" si="1"/>
        <v>35</v>
      </c>
      <c r="E15">
        <f t="shared" si="2"/>
        <v>34.4</v>
      </c>
      <c r="F15">
        <f t="shared" si="3"/>
        <v>42.714780317142981</v>
      </c>
      <c r="G15">
        <f t="shared" si="4"/>
        <v>26.085219682857012</v>
      </c>
    </row>
    <row r="16" spans="1:7" ht="15.75" thickBot="1" x14ac:dyDescent="0.3">
      <c r="A16" s="12">
        <v>14</v>
      </c>
      <c r="B16" s="13">
        <v>34</v>
      </c>
      <c r="D16">
        <f t="shared" si="1"/>
        <v>34</v>
      </c>
      <c r="E16">
        <f t="shared" si="2"/>
        <v>34.4</v>
      </c>
      <c r="F16">
        <f t="shared" si="3"/>
        <v>42.714780317142981</v>
      </c>
      <c r="G16">
        <f t="shared" si="4"/>
        <v>26.085219682857012</v>
      </c>
    </row>
    <row r="17" spans="1:7" ht="15.75" thickBot="1" x14ac:dyDescent="0.3">
      <c r="A17" s="12">
        <v>15</v>
      </c>
      <c r="B17" s="13">
        <v>37</v>
      </c>
      <c r="D17">
        <f t="shared" si="1"/>
        <v>37</v>
      </c>
      <c r="E17">
        <f t="shared" si="2"/>
        <v>34.4</v>
      </c>
      <c r="F17">
        <f t="shared" si="3"/>
        <v>42.714780317142981</v>
      </c>
      <c r="G17">
        <f t="shared" si="4"/>
        <v>26.085219682857012</v>
      </c>
    </row>
    <row r="18" spans="1:7" x14ac:dyDescent="0.25">
      <c r="B18" t="s">
        <v>32</v>
      </c>
      <c r="C18">
        <f>AVERAGE(C3:C15)</f>
        <v>4.6923076923076925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1a</vt:lpstr>
      <vt:lpstr>1.2</vt:lpstr>
      <vt:lpstr>1.3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Hood</dc:creator>
  <cp:lastModifiedBy>Justin Hood</cp:lastModifiedBy>
  <dcterms:created xsi:type="dcterms:W3CDTF">2019-04-01T16:57:56Z</dcterms:created>
  <dcterms:modified xsi:type="dcterms:W3CDTF">2019-04-02T00:02:29Z</dcterms:modified>
</cp:coreProperties>
</file>