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roblem 1" sheetId="1" state="visible" r:id="rId2"/>
    <sheet name="1 Both" sheetId="2" state="visible" r:id="rId3"/>
    <sheet name="1 Temp" sheetId="3" state="visible" r:id="rId4"/>
    <sheet name="Problem 2" sheetId="4" state="visible" r:id="rId5"/>
    <sheet name="2 T analysis" sheetId="5" state="visible" r:id="rId6"/>
    <sheet name="Problem 3" sheetId="6" state="visible" r:id="rId7"/>
    <sheet name="Problem 6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<sst xmlns="http://schemas.openxmlformats.org/spreadsheetml/2006/main" count="147" uniqueCount="89">
  <si>
    <t xml:space="preserve">Sample No.</t>
  </si>
  <si>
    <t xml:space="preserve">Process Temperature</t>
  </si>
  <si>
    <t xml:space="preserve">Process Speed</t>
  </si>
  <si>
    <t xml:space="preserve">Product PSI</t>
  </si>
  <si>
    <t xml:space="preserve">SUMMARY OUTPUT</t>
  </si>
  <si>
    <t xml:space="preserve">alpha=0.05</t>
  </si>
  <si>
    <t xml:space="preserve">Regression Statistics</t>
  </si>
  <si>
    <t xml:space="preserve">Y=a+b1X1+b2X2</t>
  </si>
  <si>
    <t xml:space="preserve">Multiple R</t>
  </si>
  <si>
    <t xml:space="preserve">Test 1</t>
  </si>
  <si>
    <t xml:space="preserve">Test 2</t>
  </si>
  <si>
    <t xml:space="preserve">Test 3:</t>
  </si>
  <si>
    <t xml:space="preserve">Temperature</t>
  </si>
  <si>
    <t xml:space="preserve">R Square</t>
  </si>
  <si>
    <t xml:space="preserve">H0: Model Not Significant</t>
  </si>
  <si>
    <t xml:space="preserve">H0: Model Not Significiant</t>
  </si>
  <si>
    <t xml:space="preserve">H0: b1=0 No Relationship</t>
  </si>
  <si>
    <t xml:space="preserve">Adjusted R Square</t>
  </si>
  <si>
    <t xml:space="preserve">HA: Model is Significant</t>
  </si>
  <si>
    <t xml:space="preserve">HA: b1!=0</t>
  </si>
  <si>
    <t xml:space="preserve">Standard Error</t>
  </si>
  <si>
    <t xml:space="preserve">Fstatistic:</t>
  </si>
  <si>
    <t xml:space="preserve">Rsquare</t>
  </si>
  <si>
    <t xml:space="preserve">Observations</t>
  </si>
  <si>
    <t xml:space="preserve">P-Value:</t>
  </si>
  <si>
    <t xml:space="preserve">R Square &gt; 0.8 So Reject the Null</t>
  </si>
  <si>
    <t xml:space="preserve">t-test:</t>
  </si>
  <si>
    <t xml:space="preserve">Reject H0 -&gt; Good Model</t>
  </si>
  <si>
    <t xml:space="preserve">ANOVA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</si>
  <si>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</si>
  <si>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</si>
  <si>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</si>
  <si>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</si>
  <si>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</si>
  <si>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P Value&lt;alpha  so, Temp is a predictor of PSI</t>
  </si>
  <si>
    <t xml:space="preserve">Regression</t>
  </si>
  <si>
    <t xml:space="preserve">Residual</t>
  </si>
  <si>
    <t xml:space="preserve">Total</t>
  </si>
  <si>
    <t xml:space="preserve">Test 4:</t>
  </si>
  <si>
    <t xml:space="preserve">Speed</t>
  </si>
  <si>
    <t xml:space="preserve">H0: b2=0 No Relationship</t>
  </si>
  <si>
    <t xml:space="preserve">Coefficients</t>
  </si>
  <si>
    <t xml:space="preserve">t Stat</t>
  </si>
  <si>
    <t xml:space="preserve">P-value</t>
  </si>
  <si>
    <t xml:space="preserve">Lower 95%</t>
  </si>
  <si>
    <t xml:space="preserve">Upper 95%</t>
  </si>
  <si>
    <t xml:space="preserve">Lower 95.0%</t>
  </si>
  <si>
    <t xml:space="preserve">Upper 95.0%</t>
  </si>
  <si>
    <t xml:space="preserve">HA: b2!=0</t>
  </si>
  <si>
    <t xml:space="preserve">Intercept</t>
  </si>
  <si>
    <t xml:space="preserve">P Value&gt;alpha  so, Speed is not a predictor of PSI in this model</t>
  </si>
  <si>
    <t xml:space="preserve">Y=a+b1X1</t>
  </si>
  <si>
    <t xml:space="preserve">p&lt;alpha so, Temperature is a good indicator of PSI</t>
  </si>
  <si>
    <t xml:space="preserve">Ideal PSI:</t>
  </si>
  <si>
    <t xml:space="preserve">Sample ID</t>
  </si>
  <si>
    <t xml:space="preserve">Formula 1</t>
  </si>
  <si>
    <t xml:space="preserve">Formula 2</t>
  </si>
  <si>
    <t xml:space="preserve">t-Test: Two-Sample Assuming Equal Variances</t>
  </si>
  <si>
    <t xml:space="preserve">Mean</t>
  </si>
  <si>
    <t xml:space="preserve">Variance</t>
  </si>
  <si>
    <t xml:space="preserve">Pooled Variance</t>
  </si>
  <si>
    <t xml:space="preserve">Hypothesized Mean Difference</t>
  </si>
  <si>
    <t xml:space="preserve">P(T&lt;=t) one-tail</t>
  </si>
  <si>
    <t xml:space="preserve">t Critical one-tail</t>
  </si>
  <si>
    <t xml:space="preserve">P(T&lt;=t) two-tail</t>
  </si>
  <si>
    <t xml:space="preserve">t Critical two-tail</t>
  </si>
  <si>
    <t xml:space="preserve">SAMPLE OF 4</t>
  </si>
  <si>
    <t xml:space="preserve">df=n-1=</t>
  </si>
  <si>
    <t xml:space="preserve">mean</t>
  </si>
  <si>
    <t xml:space="preserve">stddev sample</t>
  </si>
  <si>
    <t xml:space="preserve">T* for interval</t>
  </si>
  <si>
    <t xml:space="preserve">t stat</t>
  </si>
  <si>
    <t xml:space="preserve">1 Tail</t>
  </si>
  <si>
    <t xml:space="preserve">2 Tail</t>
  </si>
  <si>
    <t xml:space="preserve">Input</t>
  </si>
  <si>
    <t xml:space="preserve">Output</t>
  </si>
  <si>
    <t xml:space="preserve">From Customer</t>
  </si>
  <si>
    <t xml:space="preserve">Target/Nominal Value</t>
  </si>
  <si>
    <t xml:space="preserve">Z_L</t>
  </si>
  <si>
    <t xml:space="preserve">Upper Specification Limit</t>
  </si>
  <si>
    <t xml:space="preserve">Z_U</t>
  </si>
  <si>
    <t xml:space="preserve">Lower Specification Limit</t>
  </si>
  <si>
    <t xml:space="preserve">P_L</t>
  </si>
  <si>
    <t xml:space="preserve">From Process (follows normal distribution)</t>
  </si>
  <si>
    <t xml:space="preserve">P_U</t>
  </si>
  <si>
    <t xml:space="preserve">Process Center</t>
  </si>
  <si>
    <t xml:space="preserve">Process Standard Deviation/Sigma</t>
  </si>
  <si>
    <t xml:space="preserve">Probability of Defect</t>
  </si>
  <si>
    <t xml:space="preserve">Defect per Million Opporotunities/ppm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</si>
</sst>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65D"/>
        <bgColor rgb="FF008080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80</v>
      </c>
      <c r="C2" s="0" t="n">
        <v>8</v>
      </c>
      <c r="D2" s="0" t="n">
        <v>210.6</v>
      </c>
    </row>
    <row r="3" customFormat="false" ht="15" hidden="false" customHeight="false" outlineLevel="0" collapsed="false">
      <c r="A3" s="0" t="n">
        <v>2</v>
      </c>
      <c r="B3" s="0" t="n">
        <v>93</v>
      </c>
      <c r="C3" s="0" t="n">
        <v>10</v>
      </c>
      <c r="D3" s="0" t="n">
        <v>219</v>
      </c>
    </row>
    <row r="4" customFormat="false" ht="15" hidden="false" customHeight="false" outlineLevel="0" collapsed="false">
      <c r="A4" s="0" t="n">
        <v>3</v>
      </c>
      <c r="B4" s="0" t="n">
        <v>100</v>
      </c>
      <c r="C4" s="0" t="n">
        <v>8</v>
      </c>
      <c r="D4" s="0" t="n">
        <v>227.6</v>
      </c>
    </row>
    <row r="5" customFormat="false" ht="15" hidden="false" customHeight="false" outlineLevel="0" collapsed="false">
      <c r="A5" s="0" t="n">
        <v>4</v>
      </c>
      <c r="B5" s="0" t="n">
        <v>82</v>
      </c>
      <c r="C5" s="0" t="n">
        <v>9</v>
      </c>
      <c r="D5" s="0" t="n">
        <v>214.3</v>
      </c>
    </row>
    <row r="6" customFormat="false" ht="15" hidden="false" customHeight="false" outlineLevel="0" collapsed="false">
      <c r="A6" s="0" t="n">
        <v>5</v>
      </c>
      <c r="B6" s="0" t="n">
        <v>90</v>
      </c>
      <c r="C6" s="0" t="n">
        <v>8</v>
      </c>
      <c r="D6" s="0" t="n">
        <v>218</v>
      </c>
    </row>
    <row r="7" customFormat="false" ht="15" hidden="false" customHeight="false" outlineLevel="0" collapsed="false">
      <c r="A7" s="0" t="n">
        <v>6</v>
      </c>
      <c r="B7" s="0" t="n">
        <v>99</v>
      </c>
      <c r="C7" s="0" t="n">
        <v>7</v>
      </c>
      <c r="D7" s="0" t="n">
        <v>221.8</v>
      </c>
    </row>
    <row r="8" customFormat="false" ht="15" hidden="false" customHeight="false" outlineLevel="0" collapsed="false">
      <c r="A8" s="0" t="n">
        <v>7</v>
      </c>
      <c r="B8" s="0" t="n">
        <v>81</v>
      </c>
      <c r="C8" s="0" t="n">
        <v>9</v>
      </c>
      <c r="D8" s="0" t="n">
        <v>210</v>
      </c>
    </row>
    <row r="9" customFormat="false" ht="15" hidden="false" customHeight="false" outlineLevel="0" collapsed="false">
      <c r="A9" s="0" t="n">
        <v>8</v>
      </c>
      <c r="B9" s="0" t="n">
        <v>96</v>
      </c>
      <c r="C9" s="0" t="n">
        <v>8</v>
      </c>
      <c r="D9" s="0" t="n">
        <v>225.9</v>
      </c>
    </row>
    <row r="10" customFormat="false" ht="15" hidden="false" customHeight="false" outlineLevel="0" collapsed="false">
      <c r="A10" s="0" t="n">
        <v>9</v>
      </c>
      <c r="B10" s="0" t="n">
        <v>94</v>
      </c>
      <c r="C10" s="0" t="n">
        <v>7</v>
      </c>
      <c r="D10" s="0" t="n">
        <v>221.4</v>
      </c>
    </row>
    <row r="11" customFormat="false" ht="15" hidden="false" customHeight="false" outlineLevel="0" collapsed="false">
      <c r="A11" s="0" t="n">
        <v>10</v>
      </c>
      <c r="B11" s="0" t="n">
        <v>93</v>
      </c>
      <c r="C11" s="0" t="n">
        <v>9</v>
      </c>
      <c r="D11" s="0" t="n">
        <v>222.9</v>
      </c>
    </row>
    <row r="12" customFormat="false" ht="15" hidden="false" customHeight="false" outlineLevel="0" collapsed="false">
      <c r="A12" s="0" t="n">
        <v>11</v>
      </c>
      <c r="B12" s="0" t="n">
        <v>97</v>
      </c>
      <c r="C12" s="0" t="n">
        <v>10</v>
      </c>
      <c r="D12" s="0" t="n">
        <v>229</v>
      </c>
    </row>
    <row r="13" customFormat="false" ht="15" hidden="false" customHeight="false" outlineLevel="0" collapsed="false">
      <c r="A13" s="0" t="n">
        <v>12</v>
      </c>
      <c r="B13" s="0" t="n">
        <v>95</v>
      </c>
      <c r="C13" s="0" t="n">
        <v>9</v>
      </c>
      <c r="D13" s="0" t="n">
        <v>221.4</v>
      </c>
    </row>
    <row r="14" customFormat="false" ht="15" hidden="false" customHeight="false" outlineLevel="0" collapsed="false">
      <c r="A14" s="0" t="n">
        <v>13</v>
      </c>
      <c r="B14" s="0" t="n">
        <v>100</v>
      </c>
      <c r="C14" s="0" t="n">
        <v>8</v>
      </c>
      <c r="D14" s="0" t="n">
        <v>225.4</v>
      </c>
    </row>
    <row r="15" customFormat="false" ht="15" hidden="false" customHeight="false" outlineLevel="0" collapsed="false">
      <c r="A15" s="0" t="n">
        <v>14</v>
      </c>
      <c r="B15" s="0" t="n">
        <v>85</v>
      </c>
      <c r="C15" s="0" t="n">
        <v>7</v>
      </c>
      <c r="D15" s="0" t="n">
        <v>216.7</v>
      </c>
    </row>
    <row r="16" customFormat="false" ht="15" hidden="false" customHeight="false" outlineLevel="0" collapsed="false">
      <c r="A16" s="0" t="n">
        <v>15</v>
      </c>
      <c r="B16" s="0" t="n">
        <v>86</v>
      </c>
      <c r="C16" s="0" t="n">
        <v>9</v>
      </c>
      <c r="D16" s="0" t="n">
        <v>215.9</v>
      </c>
    </row>
    <row r="17" customFormat="false" ht="15" hidden="false" customHeight="false" outlineLevel="0" collapsed="false">
      <c r="A17" s="0" t="n">
        <v>16</v>
      </c>
      <c r="B17" s="0" t="n">
        <v>87</v>
      </c>
      <c r="C17" s="0" t="n">
        <v>8</v>
      </c>
      <c r="D17" s="0" t="n">
        <v>217.8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O9" activeCellId="0" sqref="O9"/>
    </sheetView>
  </sheetViews>
  <sheetFormatPr defaultRowHeight="15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2"/>
    <col collapsed="false" customWidth="true" hidden="false" outlineLevel="0" max="14" min="8" style="0" width="8.53"/>
    <col collapsed="false" customWidth="true" hidden="false" outlineLevel="0" max="15" min="15" style="0" width="12"/>
    <col collapsed="false" customWidth="true" hidden="false" outlineLevel="0" max="1025" min="16" style="0" width="8.53"/>
  </cols>
  <sheetData>
    <row r="1" customFormat="false" ht="15" hidden="false" customHeight="false" outlineLevel="0" collapsed="false">
      <c r="A1" s="0" t="s">
        <v>4</v>
      </c>
    </row>
    <row r="2" customFormat="false" ht="15.75" hidden="false" customHeight="false" outlineLevel="0" collapsed="false">
      <c r="J2" s="0" t="s">
        <v>5</v>
      </c>
    </row>
    <row r="3" customFormat="false" ht="15" hidden="false" customHeight="false" outlineLevel="0" collapsed="false">
      <c r="A3" s="1" t="s">
        <v>6</v>
      </c>
      <c r="B3" s="1"/>
      <c r="F3" s="0" t="s">
        <v>7</v>
      </c>
    </row>
    <row r="4" customFormat="false" ht="15" hidden="false" customHeight="false" outlineLevel="0" collapsed="false">
      <c r="A4" s="2" t="s">
        <v>8</v>
      </c>
      <c r="B4" s="2" t="n">
        <v>0.930445313479028</v>
      </c>
      <c r="F4" s="0" t="s">
        <v>9</v>
      </c>
      <c r="J4" s="0" t="s">
        <v>10</v>
      </c>
      <c r="N4" s="0" t="s">
        <v>11</v>
      </c>
      <c r="O4" s="0" t="s">
        <v>12</v>
      </c>
    </row>
    <row r="5" customFormat="false" ht="15" hidden="false" customHeight="false" outlineLevel="0" collapsed="false">
      <c r="A5" s="2" t="s">
        <v>13</v>
      </c>
      <c r="B5" s="2" t="n">
        <v>0.865728481375087</v>
      </c>
      <c r="F5" s="0" t="s">
        <v>14</v>
      </c>
      <c r="J5" s="0" t="s">
        <v>15</v>
      </c>
      <c r="N5" s="0" t="s">
        <v>16</v>
      </c>
    </row>
    <row r="6" customFormat="false" ht="15" hidden="false" customHeight="false" outlineLevel="0" collapsed="false">
      <c r="A6" s="2" t="s">
        <v>17</v>
      </c>
      <c r="B6" s="2" t="n">
        <v>0.845071324663562</v>
      </c>
      <c r="F6" s="0" t="s">
        <v>18</v>
      </c>
      <c r="J6" s="0" t="s">
        <v>18</v>
      </c>
      <c r="N6" s="0" t="s">
        <v>19</v>
      </c>
    </row>
    <row r="7" customFormat="false" ht="15" hidden="false" customHeight="false" outlineLevel="0" collapsed="false">
      <c r="A7" s="2" t="s">
        <v>20</v>
      </c>
      <c r="B7" s="2" t="n">
        <v>2.21813325347906</v>
      </c>
      <c r="F7" s="0" t="s">
        <v>21</v>
      </c>
      <c r="G7" s="0" t="n">
        <f aca="false">E12</f>
        <v>41.9093727885637</v>
      </c>
      <c r="J7" s="0" t="s">
        <v>22</v>
      </c>
      <c r="K7" s="0" t="n">
        <f aca="false">B5</f>
        <v>0.865728481375087</v>
      </c>
    </row>
    <row r="8" customFormat="false" ht="15.75" hidden="false" customHeight="false" outlineLevel="0" collapsed="false">
      <c r="A8" s="3" t="s">
        <v>23</v>
      </c>
      <c r="B8" s="3" t="n">
        <v>16</v>
      </c>
      <c r="F8" s="0" t="s">
        <v>24</v>
      </c>
      <c r="G8" s="0" t="n">
        <f aca="false">F12</f>
        <v>2.14731301103416E-006</v>
      </c>
      <c r="J8" s="0" t="s">
        <v>25</v>
      </c>
      <c r="N8" s="0" t="s">
        <v>26</v>
      </c>
      <c r="O8" s="0" t="n">
        <f aca="false">D18</f>
        <v>9.15353096228443</v>
      </c>
    </row>
    <row r="9" customFormat="false" ht="15" hidden="false" customHeight="false" outlineLevel="0" collapsed="false">
      <c r="G9" s="0" t="s">
        <v>27</v>
      </c>
      <c r="N9" s="0" t="s">
        <v>24</v>
      </c>
      <c r="O9" s="0" t="n">
        <f aca="false">E18</f>
        <v>4.97011091266708E-007</v>
      </c>
    </row>
    <row r="10" customFormat="false" ht="15.75" hidden="false" customHeight="false" outlineLevel="0" collapsed="false">
      <c r="A10" s="0" t="s">
        <v>28</v>
      </c>
    </row>
    <row r="11" customFormat="false" ht="15" hidden="false" customHeight="false" outlineLevel="0" collapsed="false">
      <c r="A11" s="1"/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N11" s="0" t="s">
        <v>34</v>
      </c>
    </row>
    <row r="12" customFormat="false" ht="15" hidden="false" customHeight="false" outlineLevel="0" collapsed="false">
      <c r="A12" s="2" t="s">
        <v>35</v>
      </c>
      <c r="B12" s="2" t="n">
        <v>2</v>
      </c>
      <c r="C12" s="2" t="n">
        <v>412.397878307536</v>
      </c>
      <c r="D12" s="2" t="n">
        <v>206.198939153768</v>
      </c>
      <c r="E12" s="2" t="n">
        <v>41.9093727885637</v>
      </c>
      <c r="F12" s="2" t="n">
        <v>2.14731301103416E-006</v>
      </c>
    </row>
    <row r="13" customFormat="false" ht="15" hidden="false" customHeight="false" outlineLevel="0" collapsed="false">
      <c r="A13" s="2" t="s">
        <v>36</v>
      </c>
      <c r="B13" s="2" t="n">
        <v>13</v>
      </c>
      <c r="C13" s="2" t="n">
        <v>63.9614966924645</v>
      </c>
      <c r="D13" s="2" t="n">
        <v>4.92011513018958</v>
      </c>
      <c r="E13" s="2"/>
      <c r="F13" s="2"/>
    </row>
    <row r="14" customFormat="false" ht="15.75" hidden="false" customHeight="false" outlineLevel="0" collapsed="false">
      <c r="A14" s="3" t="s">
        <v>37</v>
      </c>
      <c r="B14" s="3" t="n">
        <v>15</v>
      </c>
      <c r="C14" s="3" t="n">
        <v>476.359375</v>
      </c>
      <c r="D14" s="3"/>
      <c r="E14" s="3"/>
      <c r="F14" s="3"/>
      <c r="N14" s="0" t="s">
        <v>38</v>
      </c>
      <c r="O14" s="0" t="s">
        <v>39</v>
      </c>
    </row>
    <row r="15" customFormat="false" ht="15.75" hidden="false" customHeight="false" outlineLevel="0" collapsed="false">
      <c r="N15" s="0" t="s">
        <v>40</v>
      </c>
    </row>
    <row r="16" customFormat="false" ht="15" hidden="false" customHeight="false" outlineLevel="0" collapsed="false">
      <c r="A16" s="1"/>
      <c r="B16" s="1" t="s">
        <v>41</v>
      </c>
      <c r="C16" s="1" t="s">
        <v>20</v>
      </c>
      <c r="D16" s="1" t="s">
        <v>42</v>
      </c>
      <c r="E16" s="1" t="s">
        <v>43</v>
      </c>
      <c r="F16" s="1" t="s">
        <v>44</v>
      </c>
      <c r="G16" s="1" t="s">
        <v>45</v>
      </c>
      <c r="H16" s="1" t="s">
        <v>46</v>
      </c>
      <c r="I16" s="1" t="s">
        <v>47</v>
      </c>
      <c r="N16" s="0" t="s">
        <v>48</v>
      </c>
    </row>
    <row r="17" customFormat="false" ht="15" hidden="false" customHeight="false" outlineLevel="0" collapsed="false">
      <c r="A17" s="2" t="s">
        <v>49</v>
      </c>
      <c r="B17" s="2" t="n">
        <v>145.168890210741</v>
      </c>
      <c r="C17" s="2" t="n">
        <v>9.50804578186456</v>
      </c>
      <c r="D17" s="2" t="n">
        <v>15.2680049656085</v>
      </c>
      <c r="E17" s="2" t="n">
        <v>1.10936854969562E-009</v>
      </c>
      <c r="F17" s="2" t="n">
        <v>124.628006119388</v>
      </c>
      <c r="G17" s="2" t="n">
        <v>165.709774302094</v>
      </c>
      <c r="H17" s="2" t="n">
        <v>124.628006119388</v>
      </c>
      <c r="I17" s="2" t="n">
        <v>165.709774302094</v>
      </c>
    </row>
    <row r="18" customFormat="false" ht="15" hidden="false" customHeight="false" outlineLevel="0" collapsed="false">
      <c r="A18" s="2" t="s">
        <v>1</v>
      </c>
      <c r="B18" s="2" t="n">
        <v>0.769953720650525</v>
      </c>
      <c r="C18" s="2" t="n">
        <v>0.0841154876542166</v>
      </c>
      <c r="D18" s="2" t="n">
        <v>9.15353096228443</v>
      </c>
      <c r="E18" s="2" t="n">
        <v>4.97011091266708E-007</v>
      </c>
      <c r="F18" s="2" t="n">
        <v>0.588233257599273</v>
      </c>
      <c r="G18" s="2" t="n">
        <v>0.951674183701778</v>
      </c>
      <c r="H18" s="2" t="n">
        <v>0.588233257599273</v>
      </c>
      <c r="I18" s="2" t="n">
        <v>0.951674183701778</v>
      </c>
      <c r="N18" s="0" t="s">
        <v>26</v>
      </c>
      <c r="O18" s="0" t="n">
        <f aca="false">D19</f>
        <v>0.900469648705073</v>
      </c>
    </row>
    <row r="19" customFormat="false" ht="15.75" hidden="false" customHeight="false" outlineLevel="0" collapsed="false">
      <c r="A19" s="3" t="s">
        <v>2</v>
      </c>
      <c r="B19" s="3" t="n">
        <v>0.540337551639387</v>
      </c>
      <c r="C19" s="3" t="n">
        <v>0.600061925925458</v>
      </c>
      <c r="D19" s="3" t="n">
        <v>0.900469648705073</v>
      </c>
      <c r="E19" s="3" t="n">
        <v>0.384248447495468</v>
      </c>
      <c r="F19" s="3" t="n">
        <v>-0.756017425066671</v>
      </c>
      <c r="G19" s="3" t="n">
        <v>1.83669252834545</v>
      </c>
      <c r="H19" s="3" t="n">
        <v>-0.756017425066671</v>
      </c>
      <c r="I19" s="3" t="n">
        <v>1.83669252834545</v>
      </c>
      <c r="N19" s="0" t="s">
        <v>24</v>
      </c>
      <c r="O19" s="0" t="n">
        <f aca="false">E19</f>
        <v>0.384248447495468</v>
      </c>
    </row>
    <row r="21" customFormat="false" ht="15" hidden="false" customHeight="false" outlineLevel="0" collapsed="false">
      <c r="N21" s="0" t="s">
        <v>50</v>
      </c>
    </row>
  </sheetData>
  <mergeCells count="1">
    <mergeCell ref="A3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17" activeCellId="0" sqref="M1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4</v>
      </c>
    </row>
    <row r="2" customFormat="false" ht="15.75" hidden="false" customHeight="false" outlineLevel="0" collapsed="false">
      <c r="J2" s="0" t="s">
        <v>5</v>
      </c>
    </row>
    <row r="3" customFormat="false" ht="15" hidden="false" customHeight="false" outlineLevel="0" collapsed="false">
      <c r="A3" s="1" t="s">
        <v>6</v>
      </c>
      <c r="B3" s="1"/>
      <c r="F3" s="0" t="s">
        <v>51</v>
      </c>
    </row>
    <row r="4" customFormat="false" ht="15" hidden="false" customHeight="false" outlineLevel="0" collapsed="false">
      <c r="A4" s="2" t="s">
        <v>8</v>
      </c>
      <c r="B4" s="2" t="n">
        <v>0.92593390648714</v>
      </c>
      <c r="F4" s="0" t="s">
        <v>9</v>
      </c>
      <c r="J4" s="0" t="s">
        <v>10</v>
      </c>
      <c r="N4" s="0" t="s">
        <v>11</v>
      </c>
      <c r="O4" s="0" t="s">
        <v>12</v>
      </c>
    </row>
    <row r="5" customFormat="false" ht="15" hidden="false" customHeight="false" outlineLevel="0" collapsed="false">
      <c r="A5" s="2" t="s">
        <v>13</v>
      </c>
      <c r="B5" s="2" t="n">
        <v>0.857353599182536</v>
      </c>
      <c r="F5" s="0" t="s">
        <v>14</v>
      </c>
      <c r="J5" s="0" t="s">
        <v>15</v>
      </c>
      <c r="N5" s="0" t="s">
        <v>16</v>
      </c>
    </row>
    <row r="6" customFormat="false" ht="15" hidden="false" customHeight="false" outlineLevel="0" collapsed="false">
      <c r="A6" s="2" t="s">
        <v>17</v>
      </c>
      <c r="B6" s="2" t="n">
        <v>0.847164570552716</v>
      </c>
      <c r="F6" s="0" t="s">
        <v>18</v>
      </c>
      <c r="J6" s="0" t="s">
        <v>18</v>
      </c>
      <c r="N6" s="0" t="s">
        <v>19</v>
      </c>
    </row>
    <row r="7" customFormat="false" ht="15" hidden="false" customHeight="false" outlineLevel="0" collapsed="false">
      <c r="A7" s="2" t="s">
        <v>20</v>
      </c>
      <c r="B7" s="2" t="n">
        <v>2.20309766237397</v>
      </c>
      <c r="F7" s="0" t="s">
        <v>21</v>
      </c>
      <c r="G7" s="0" t="n">
        <f aca="false">E12</f>
        <v>84.1447826217144</v>
      </c>
      <c r="J7" s="0" t="s">
        <v>22</v>
      </c>
      <c r="K7" s="0" t="n">
        <f aca="false">B5</f>
        <v>0.857353599182536</v>
      </c>
    </row>
    <row r="8" customFormat="false" ht="15.75" hidden="false" customHeight="false" outlineLevel="0" collapsed="false">
      <c r="A8" s="3" t="s">
        <v>23</v>
      </c>
      <c r="B8" s="3" t="n">
        <v>16</v>
      </c>
      <c r="F8" s="0" t="s">
        <v>24</v>
      </c>
      <c r="G8" s="0" t="n">
        <f aca="false">F12</f>
        <v>2.69125498544842E-007</v>
      </c>
      <c r="J8" s="0" t="s">
        <v>25</v>
      </c>
      <c r="N8" s="0" t="s">
        <v>26</v>
      </c>
      <c r="O8" s="0" t="n">
        <f aca="false">D18</f>
        <v>9.17304652891908</v>
      </c>
    </row>
    <row r="9" customFormat="false" ht="15" hidden="false" customHeight="false" outlineLevel="0" collapsed="false">
      <c r="G9" s="0" t="s">
        <v>27</v>
      </c>
      <c r="N9" s="0" t="s">
        <v>24</v>
      </c>
      <c r="O9" s="0" t="n">
        <f aca="false">E18</f>
        <v>2.69125498544842E-007</v>
      </c>
    </row>
    <row r="10" customFormat="false" ht="15.75" hidden="false" customHeight="false" outlineLevel="0" collapsed="false">
      <c r="A10" s="0" t="s">
        <v>28</v>
      </c>
      <c r="N10" s="0" t="s">
        <v>52</v>
      </c>
    </row>
    <row r="11" customFormat="false" ht="15" hidden="false" customHeight="false" outlineLevel="0" collapsed="false">
      <c r="A11" s="1"/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</row>
    <row r="12" customFormat="false" ht="15" hidden="false" customHeight="false" outlineLevel="0" collapsed="false">
      <c r="A12" s="2" t="s">
        <v>35</v>
      </c>
      <c r="B12" s="2" t="n">
        <v>1</v>
      </c>
      <c r="C12" s="2" t="n">
        <v>408.408424660593</v>
      </c>
      <c r="D12" s="2" t="n">
        <v>408.408424660593</v>
      </c>
      <c r="E12" s="2" t="n">
        <v>84.1447826217144</v>
      </c>
      <c r="F12" s="2" t="n">
        <v>2.69125498544842E-007</v>
      </c>
    </row>
    <row r="13" customFormat="false" ht="15" hidden="false" customHeight="false" outlineLevel="0" collapsed="false">
      <c r="A13" s="2" t="s">
        <v>36</v>
      </c>
      <c r="B13" s="2" t="n">
        <v>14</v>
      </c>
      <c r="C13" s="2" t="n">
        <v>67.9509503394069</v>
      </c>
      <c r="D13" s="2" t="n">
        <v>4.85363930995764</v>
      </c>
      <c r="E13" s="2"/>
      <c r="F13" s="2"/>
    </row>
    <row r="14" customFormat="false" ht="15.75" hidden="false" customHeight="false" outlineLevel="0" collapsed="false">
      <c r="A14" s="3" t="s">
        <v>37</v>
      </c>
      <c r="B14" s="3" t="n">
        <v>15</v>
      </c>
      <c r="C14" s="3" t="n">
        <v>476.359375</v>
      </c>
      <c r="D14" s="3"/>
      <c r="E14" s="3"/>
      <c r="F14" s="3"/>
    </row>
    <row r="16" customFormat="false" ht="15" hidden="false" customHeight="false" outlineLevel="0" collapsed="false">
      <c r="A16" s="1"/>
      <c r="B16" s="1" t="s">
        <v>41</v>
      </c>
      <c r="C16" s="1" t="s">
        <v>20</v>
      </c>
      <c r="D16" s="1" t="s">
        <v>42</v>
      </c>
      <c r="E16" s="1" t="s">
        <v>43</v>
      </c>
      <c r="F16" s="1" t="s">
        <v>44</v>
      </c>
      <c r="G16" s="1" t="s">
        <v>45</v>
      </c>
      <c r="H16" s="1" t="s">
        <v>46</v>
      </c>
      <c r="I16" s="1" t="s">
        <v>47</v>
      </c>
      <c r="M16" s="0" t="s">
        <v>53</v>
      </c>
      <c r="N16" s="0" t="n">
        <f aca="false">B17+B18*102</f>
        <v>228.164415862808</v>
      </c>
    </row>
    <row r="17" customFormat="false" ht="15" hidden="false" customHeight="false" outlineLevel="0" collapsed="false">
      <c r="A17" s="2" t="s">
        <v>49</v>
      </c>
      <c r="B17" s="2" t="n">
        <v>150.239549839228</v>
      </c>
      <c r="C17" s="2" t="n">
        <v>7.60922646920324</v>
      </c>
      <c r="D17" s="2" t="n">
        <v>19.7443919493383</v>
      </c>
      <c r="E17" s="2" t="n">
        <v>1.28009440598858E-011</v>
      </c>
      <c r="F17" s="2" t="n">
        <v>133.919382202729</v>
      </c>
      <c r="G17" s="2" t="n">
        <v>166.559717475727</v>
      </c>
      <c r="H17" s="2" t="n">
        <v>133.919382202729</v>
      </c>
      <c r="I17" s="2" t="n">
        <v>166.559717475727</v>
      </c>
    </row>
    <row r="18" customFormat="false" ht="15.75" hidden="false" customHeight="false" outlineLevel="0" collapsed="false">
      <c r="A18" s="3" t="s">
        <v>1</v>
      </c>
      <c r="B18" s="3" t="n">
        <v>0.763969274740979</v>
      </c>
      <c r="C18" s="3" t="n">
        <v>0.0832841381903469</v>
      </c>
      <c r="D18" s="3" t="n">
        <v>9.17304652891908</v>
      </c>
      <c r="E18" s="3" t="n">
        <v>2.69125498544842E-007</v>
      </c>
      <c r="F18" s="3" t="n">
        <v>0.585342563835616</v>
      </c>
      <c r="G18" s="3" t="n">
        <v>0.942595985646342</v>
      </c>
      <c r="H18" s="3" t="n">
        <v>0.585342563835616</v>
      </c>
      <c r="I18" s="3" t="n">
        <v>0.942595985646342</v>
      </c>
    </row>
  </sheetData>
  <mergeCells count="1">
    <mergeCell ref="A3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54</v>
      </c>
      <c r="B1" s="0" t="s">
        <v>55</v>
      </c>
      <c r="C1" s="0" t="s">
        <v>56</v>
      </c>
    </row>
    <row r="2" customFormat="false" ht="13.8" hidden="false" customHeight="false" outlineLevel="0" collapsed="false">
      <c r="A2" s="0" t="n">
        <v>1</v>
      </c>
      <c r="B2" s="0" t="n">
        <v>72</v>
      </c>
      <c r="C2" s="0" t="n">
        <v>75</v>
      </c>
      <c r="E2" s="0" t="n">
        <f aca="false">_xlfn.VAR.S(B2:B31)</f>
        <v>4.3264367816092</v>
      </c>
      <c r="F2" s="0" t="n">
        <f aca="false">_xlfn.VAR.S(C2:C31)</f>
        <v>4.73103448275862</v>
      </c>
    </row>
    <row r="3" customFormat="false" ht="15" hidden="false" customHeight="false" outlineLevel="0" collapsed="false">
      <c r="A3" s="0" t="n">
        <v>2</v>
      </c>
      <c r="B3" s="0" t="n">
        <v>74</v>
      </c>
      <c r="C3" s="0" t="n">
        <v>76</v>
      </c>
    </row>
    <row r="4" customFormat="false" ht="15" hidden="false" customHeight="false" outlineLevel="0" collapsed="false">
      <c r="A4" s="0" t="n">
        <v>3</v>
      </c>
      <c r="B4" s="0" t="n">
        <v>75</v>
      </c>
      <c r="C4" s="0" t="n">
        <v>75</v>
      </c>
      <c r="E4" s="0" t="n">
        <f aca="false">F2/E2</f>
        <v>1.09351753453773</v>
      </c>
    </row>
    <row r="5" customFormat="false" ht="15" hidden="false" customHeight="false" outlineLevel="0" collapsed="false">
      <c r="A5" s="0" t="n">
        <v>4</v>
      </c>
      <c r="B5" s="0" t="n">
        <v>75</v>
      </c>
      <c r="C5" s="0" t="n">
        <v>80</v>
      </c>
    </row>
    <row r="6" customFormat="false" ht="15" hidden="false" customHeight="false" outlineLevel="0" collapsed="false">
      <c r="A6" s="0" t="n">
        <v>5</v>
      </c>
      <c r="B6" s="0" t="n">
        <v>78</v>
      </c>
      <c r="C6" s="0" t="n">
        <v>78</v>
      </c>
    </row>
    <row r="7" customFormat="false" ht="15" hidden="false" customHeight="false" outlineLevel="0" collapsed="false">
      <c r="A7" s="0" t="n">
        <v>6</v>
      </c>
      <c r="B7" s="0" t="n">
        <v>72</v>
      </c>
      <c r="C7" s="0" t="n">
        <v>82</v>
      </c>
    </row>
    <row r="8" customFormat="false" ht="15" hidden="false" customHeight="false" outlineLevel="0" collapsed="false">
      <c r="A8" s="0" t="n">
        <v>7</v>
      </c>
      <c r="B8" s="0" t="n">
        <v>74</v>
      </c>
      <c r="C8" s="0" t="n">
        <v>82</v>
      </c>
    </row>
    <row r="9" customFormat="false" ht="15" hidden="false" customHeight="false" outlineLevel="0" collapsed="false">
      <c r="A9" s="0" t="n">
        <v>8</v>
      </c>
      <c r="B9" s="0" t="n">
        <v>74</v>
      </c>
      <c r="C9" s="0" t="n">
        <v>77</v>
      </c>
    </row>
    <row r="10" customFormat="false" ht="15" hidden="false" customHeight="false" outlineLevel="0" collapsed="false">
      <c r="A10" s="0" t="n">
        <v>9</v>
      </c>
      <c r="B10" s="0" t="n">
        <v>72</v>
      </c>
      <c r="C10" s="0" t="n">
        <v>81</v>
      </c>
    </row>
    <row r="11" customFormat="false" ht="15" hidden="false" customHeight="false" outlineLevel="0" collapsed="false">
      <c r="A11" s="0" t="n">
        <v>10</v>
      </c>
      <c r="B11" s="0" t="n">
        <v>72</v>
      </c>
      <c r="C11" s="0" t="n">
        <v>80</v>
      </c>
    </row>
    <row r="12" customFormat="false" ht="15" hidden="false" customHeight="false" outlineLevel="0" collapsed="false">
      <c r="A12" s="0" t="n">
        <v>11</v>
      </c>
      <c r="B12" s="0" t="n">
        <v>73</v>
      </c>
      <c r="C12" s="0" t="n">
        <v>79</v>
      </c>
    </row>
    <row r="13" customFormat="false" ht="15" hidden="false" customHeight="false" outlineLevel="0" collapsed="false">
      <c r="A13" s="0" t="n">
        <v>12</v>
      </c>
      <c r="B13" s="0" t="n">
        <v>78</v>
      </c>
      <c r="C13" s="0" t="n">
        <v>77</v>
      </c>
    </row>
    <row r="14" customFormat="false" ht="15" hidden="false" customHeight="false" outlineLevel="0" collapsed="false">
      <c r="A14" s="0" t="n">
        <v>13</v>
      </c>
      <c r="B14" s="0" t="n">
        <v>74</v>
      </c>
      <c r="C14" s="0" t="n">
        <v>79</v>
      </c>
    </row>
    <row r="15" customFormat="false" ht="15" hidden="false" customHeight="false" outlineLevel="0" collapsed="false">
      <c r="A15" s="0" t="n">
        <v>14</v>
      </c>
      <c r="B15" s="0" t="n">
        <v>73</v>
      </c>
      <c r="C15" s="0" t="n">
        <v>78</v>
      </c>
    </row>
    <row r="16" customFormat="false" ht="15" hidden="false" customHeight="false" outlineLevel="0" collapsed="false">
      <c r="A16" s="0" t="n">
        <v>15</v>
      </c>
      <c r="B16" s="0" t="n">
        <v>75</v>
      </c>
      <c r="C16" s="0" t="n">
        <v>76</v>
      </c>
    </row>
    <row r="17" customFormat="false" ht="15" hidden="false" customHeight="false" outlineLevel="0" collapsed="false">
      <c r="A17" s="0" t="n">
        <v>16</v>
      </c>
      <c r="B17" s="0" t="n">
        <v>72</v>
      </c>
      <c r="C17" s="0" t="n">
        <v>75</v>
      </c>
    </row>
    <row r="18" customFormat="false" ht="15" hidden="false" customHeight="false" outlineLevel="0" collapsed="false">
      <c r="A18" s="0" t="n">
        <v>17</v>
      </c>
      <c r="B18" s="0" t="n">
        <v>73</v>
      </c>
      <c r="C18" s="0" t="n">
        <v>79</v>
      </c>
    </row>
    <row r="19" customFormat="false" ht="15" hidden="false" customHeight="false" outlineLevel="0" collapsed="false">
      <c r="A19" s="0" t="n">
        <v>18</v>
      </c>
      <c r="B19" s="0" t="n">
        <v>73</v>
      </c>
      <c r="C19" s="0" t="n">
        <v>77</v>
      </c>
    </row>
    <row r="20" customFormat="false" ht="15" hidden="false" customHeight="false" outlineLevel="0" collapsed="false">
      <c r="A20" s="0" t="n">
        <v>19</v>
      </c>
      <c r="B20" s="0" t="n">
        <v>77</v>
      </c>
      <c r="C20" s="0" t="n">
        <v>81</v>
      </c>
    </row>
    <row r="21" customFormat="false" ht="15" hidden="false" customHeight="false" outlineLevel="0" collapsed="false">
      <c r="A21" s="0" t="n">
        <v>20</v>
      </c>
      <c r="B21" s="0" t="n">
        <v>78</v>
      </c>
      <c r="C21" s="0" t="n">
        <v>77</v>
      </c>
    </row>
    <row r="22" customFormat="false" ht="15" hidden="false" customHeight="false" outlineLevel="0" collapsed="false">
      <c r="A22" s="0" t="n">
        <v>21</v>
      </c>
      <c r="B22" s="0" t="n">
        <v>75</v>
      </c>
      <c r="C22" s="0" t="n">
        <v>80</v>
      </c>
    </row>
    <row r="23" customFormat="false" ht="15" hidden="false" customHeight="false" outlineLevel="0" collapsed="false">
      <c r="A23" s="0" t="n">
        <v>22</v>
      </c>
      <c r="B23" s="0" t="n">
        <v>72</v>
      </c>
      <c r="C23" s="0" t="n">
        <v>77</v>
      </c>
    </row>
    <row r="24" customFormat="false" ht="15" hidden="false" customHeight="false" outlineLevel="0" collapsed="false">
      <c r="A24" s="0" t="n">
        <v>23</v>
      </c>
      <c r="B24" s="0" t="n">
        <v>76</v>
      </c>
      <c r="C24" s="0" t="n">
        <v>81</v>
      </c>
    </row>
    <row r="25" customFormat="false" ht="15" hidden="false" customHeight="false" outlineLevel="0" collapsed="false">
      <c r="A25" s="0" t="n">
        <v>24</v>
      </c>
      <c r="B25" s="0" t="n">
        <v>74</v>
      </c>
      <c r="C25" s="0" t="n">
        <v>76</v>
      </c>
    </row>
    <row r="26" customFormat="false" ht="15" hidden="false" customHeight="false" outlineLevel="0" collapsed="false">
      <c r="A26" s="0" t="n">
        <v>25</v>
      </c>
      <c r="B26" s="0" t="n">
        <v>79</v>
      </c>
      <c r="C26" s="0" t="n">
        <v>82</v>
      </c>
    </row>
    <row r="27" customFormat="false" ht="15" hidden="false" customHeight="false" outlineLevel="0" collapsed="false">
      <c r="A27" s="0" t="n">
        <v>26</v>
      </c>
      <c r="B27" s="0" t="n">
        <v>76</v>
      </c>
      <c r="C27" s="0" t="n">
        <v>77</v>
      </c>
    </row>
    <row r="28" customFormat="false" ht="15" hidden="false" customHeight="false" outlineLevel="0" collapsed="false">
      <c r="A28" s="0" t="n">
        <v>27</v>
      </c>
      <c r="B28" s="0" t="n">
        <v>76</v>
      </c>
      <c r="C28" s="0" t="n">
        <v>77</v>
      </c>
    </row>
    <row r="29" customFormat="false" ht="15" hidden="false" customHeight="false" outlineLevel="0" collapsed="false">
      <c r="A29" s="0" t="n">
        <v>28</v>
      </c>
      <c r="B29" s="0" t="n">
        <v>75</v>
      </c>
      <c r="C29" s="0" t="n">
        <v>80</v>
      </c>
    </row>
    <row r="30" customFormat="false" ht="15" hidden="false" customHeight="false" outlineLevel="0" collapsed="false">
      <c r="A30" s="0" t="n">
        <v>29</v>
      </c>
      <c r="B30" s="0" t="n">
        <v>75</v>
      </c>
      <c r="C30" s="0" t="n">
        <v>79</v>
      </c>
    </row>
    <row r="31" customFormat="false" ht="15" hidden="false" customHeight="false" outlineLevel="0" collapsed="false">
      <c r="A31" s="0" t="n">
        <v>30</v>
      </c>
      <c r="B31" s="0" t="n">
        <v>72</v>
      </c>
      <c r="C31" s="0" t="n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57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/>
      <c r="B3" s="1" t="s">
        <v>55</v>
      </c>
      <c r="C3" s="1" t="s">
        <v>56</v>
      </c>
    </row>
    <row r="4" customFormat="false" ht="15" hidden="false" customHeight="false" outlineLevel="0" collapsed="false">
      <c r="A4" s="2" t="s">
        <v>58</v>
      </c>
      <c r="B4" s="2" t="n">
        <v>74.4666666666667</v>
      </c>
      <c r="C4" s="2" t="n">
        <v>78.4</v>
      </c>
    </row>
    <row r="5" customFormat="false" ht="15" hidden="false" customHeight="false" outlineLevel="0" collapsed="false">
      <c r="A5" s="2" t="s">
        <v>59</v>
      </c>
      <c r="B5" s="2" t="n">
        <v>4.3264367816092</v>
      </c>
      <c r="C5" s="2" t="n">
        <v>4.73103448275862</v>
      </c>
    </row>
    <row r="6" customFormat="false" ht="15" hidden="false" customHeight="false" outlineLevel="0" collapsed="false">
      <c r="A6" s="2" t="s">
        <v>23</v>
      </c>
      <c r="B6" s="2" t="n">
        <v>30</v>
      </c>
      <c r="C6" s="2" t="n">
        <v>30</v>
      </c>
    </row>
    <row r="7" customFormat="false" ht="15" hidden="false" customHeight="false" outlineLevel="0" collapsed="false">
      <c r="A7" s="2" t="s">
        <v>60</v>
      </c>
      <c r="B7" s="2" t="n">
        <v>4.52873563218391</v>
      </c>
      <c r="C7" s="2"/>
    </row>
    <row r="8" customFormat="false" ht="15" hidden="false" customHeight="false" outlineLevel="0" collapsed="false">
      <c r="A8" s="2" t="s">
        <v>61</v>
      </c>
      <c r="B8" s="2" t="n">
        <v>0</v>
      </c>
      <c r="C8" s="2"/>
    </row>
    <row r="9" customFormat="false" ht="15" hidden="false" customHeight="false" outlineLevel="0" collapsed="false">
      <c r="A9" s="2" t="s">
        <v>29</v>
      </c>
      <c r="B9" s="2" t="n">
        <v>58</v>
      </c>
      <c r="C9" s="2"/>
    </row>
    <row r="10" customFormat="false" ht="15" hidden="false" customHeight="false" outlineLevel="0" collapsed="false">
      <c r="A10" s="2" t="s">
        <v>42</v>
      </c>
      <c r="B10" s="2" t="n">
        <v>-7.15843189589186</v>
      </c>
      <c r="C10" s="2"/>
    </row>
    <row r="11" customFormat="false" ht="15" hidden="false" customHeight="false" outlineLevel="0" collapsed="false">
      <c r="A11" s="2" t="s">
        <v>62</v>
      </c>
      <c r="B11" s="2" t="n">
        <v>7.9402341036313E-010</v>
      </c>
      <c r="C11" s="2"/>
    </row>
    <row r="12" customFormat="false" ht="15" hidden="false" customHeight="false" outlineLevel="0" collapsed="false">
      <c r="A12" s="2" t="s">
        <v>63</v>
      </c>
      <c r="B12" s="2" t="n">
        <v>1.67155276245486</v>
      </c>
      <c r="C12" s="2"/>
    </row>
    <row r="13" customFormat="false" ht="15" hidden="false" customHeight="false" outlineLevel="0" collapsed="false">
      <c r="A13" s="2" t="s">
        <v>64</v>
      </c>
      <c r="B13" s="2" t="n">
        <v>1.58804682072626E-009</v>
      </c>
      <c r="C13" s="2"/>
    </row>
    <row r="14" customFormat="false" ht="15.75" hidden="false" customHeight="false" outlineLevel="0" collapsed="false">
      <c r="A14" s="3" t="s">
        <v>65</v>
      </c>
      <c r="B14" s="3" t="n">
        <v>2.00171748414524</v>
      </c>
      <c r="C1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5" min="2" style="0" width="8.53"/>
    <col collapsed="false" customWidth="true" hidden="false" outlineLevel="0" max="6" min="6" style="0" width="10.62"/>
    <col collapsed="false" customWidth="true" hidden="false" outlineLevel="0" max="7" min="7" style="0" width="10.84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66</v>
      </c>
    </row>
    <row r="2" customFormat="false" ht="15" hidden="false" customHeight="false" outlineLevel="0" collapsed="false">
      <c r="A2" s="0" t="n">
        <v>102.2</v>
      </c>
      <c r="C2" s="0" t="s">
        <v>67</v>
      </c>
      <c r="D2" s="0" t="n">
        <v>3</v>
      </c>
    </row>
    <row r="3" customFormat="false" ht="15" hidden="false" customHeight="false" outlineLevel="0" collapsed="false">
      <c r="A3" s="0" t="n">
        <v>100.5</v>
      </c>
    </row>
    <row r="4" customFormat="false" ht="15" hidden="false" customHeight="false" outlineLevel="0" collapsed="false">
      <c r="A4" s="0" t="n">
        <v>96.3</v>
      </c>
    </row>
    <row r="5" customFormat="false" ht="15" hidden="false" customHeight="false" outlineLevel="0" collapsed="false">
      <c r="A5" s="0" t="n">
        <v>95.6</v>
      </c>
    </row>
    <row r="7" customFormat="false" ht="15" hidden="false" customHeight="false" outlineLevel="0" collapsed="false">
      <c r="A7" s="0" t="n">
        <f aca="false">AVERAGE(A2:A5)</f>
        <v>98.65</v>
      </c>
      <c r="B7" s="0" t="s">
        <v>68</v>
      </c>
    </row>
    <row r="8" customFormat="false" ht="15" hidden="false" customHeight="false" outlineLevel="0" collapsed="false">
      <c r="A8" s="0" t="n">
        <f aca="false">_xlfn.STDEV.S(A2:A5)</f>
        <v>3.20676368529603</v>
      </c>
      <c r="B8" s="0" t="s">
        <v>69</v>
      </c>
    </row>
    <row r="9" customFormat="false" ht="15" hidden="false" customHeight="false" outlineLevel="0" collapsed="false">
      <c r="D9" s="0" t="s">
        <v>70</v>
      </c>
      <c r="F9" s="0" t="s">
        <v>44</v>
      </c>
      <c r="G9" s="0" t="s">
        <v>45</v>
      </c>
    </row>
    <row r="10" customFormat="false" ht="15" hidden="false" customHeight="false" outlineLevel="0" collapsed="false">
      <c r="A10" s="0" t="n">
        <f aca="false">(A7-96)/(A8/SQRT(4))</f>
        <v>1.65275664817525</v>
      </c>
      <c r="B10" s="0" t="s">
        <v>71</v>
      </c>
      <c r="D10" s="0" t="n">
        <f aca="false">_xlfn.T.INV(0.975,3)</f>
        <v>3.18244630528371</v>
      </c>
      <c r="F10" s="0" t="n">
        <f aca="false">A7-D10*A8/2</f>
        <v>93.5473233789058</v>
      </c>
      <c r="G10" s="0" t="n">
        <f aca="false">A7+D10*A8/2</f>
        <v>103.752676621094</v>
      </c>
    </row>
    <row r="11" customFormat="false" ht="13.8" hidden="false" customHeight="false" outlineLevel="0" collapsed="false"/>
    <row r="13" customFormat="false" ht="15" hidden="false" customHeight="false" outlineLevel="0" collapsed="false">
      <c r="A13" s="0" t="n">
        <f aca="false">_xlfn.T.DIST(-1*A10,D2,1)</f>
        <v>0.0984751695318297</v>
      </c>
      <c r="B13" s="0" t="s">
        <v>72</v>
      </c>
    </row>
    <row r="14" customFormat="false" ht="15" hidden="false" customHeight="false" outlineLevel="0" collapsed="false">
      <c r="A14" s="0" t="n">
        <f aca="false">2*A13</f>
        <v>0.196950339063659</v>
      </c>
      <c r="B14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18.19"/>
    <col collapsed="false" customWidth="true" hidden="false" outlineLevel="0" max="1025" min="4" style="0" width="9.14"/>
  </cols>
  <sheetData>
    <row r="1" customFormat="false" ht="12.8" hidden="false" customHeight="false" outlineLevel="0" collapsed="false">
      <c r="A1" s="4"/>
      <c r="B1" s="0" t="s">
        <v>74</v>
      </c>
      <c r="D1" s="5"/>
      <c r="E1" s="0" t="s">
        <v>75</v>
      </c>
    </row>
    <row r="3" customFormat="false" ht="12.8" hidden="false" customHeight="false" outlineLevel="0" collapsed="false">
      <c r="A3" s="0" t="s">
        <v>76</v>
      </c>
    </row>
    <row r="4" customFormat="false" ht="12.8" hidden="false" customHeight="false" outlineLevel="0" collapsed="false">
      <c r="A4" s="0" t="s">
        <v>77</v>
      </c>
      <c r="D4" s="4" t="n">
        <v>10</v>
      </c>
      <c r="F4" s="0" t="s">
        <v>78</v>
      </c>
      <c r="G4" s="0" t="n">
        <f aca="false">(D6-D9)/D10</f>
        <v>-1.5</v>
      </c>
    </row>
    <row r="5" customFormat="false" ht="12.8" hidden="false" customHeight="false" outlineLevel="0" collapsed="false">
      <c r="A5" s="0" t="s">
        <v>79</v>
      </c>
      <c r="D5" s="4" t="n">
        <v>11.5</v>
      </c>
      <c r="F5" s="0" t="s">
        <v>80</v>
      </c>
      <c r="G5" s="0" t="n">
        <f aca="false">(D5-D9)/D10</f>
        <v>1.5</v>
      </c>
    </row>
    <row r="6" customFormat="false" ht="12.8" hidden="false" customHeight="false" outlineLevel="0" collapsed="false">
      <c r="A6" s="0" t="s">
        <v>81</v>
      </c>
      <c r="D6" s="4" t="n">
        <v>8.5</v>
      </c>
    </row>
    <row r="7" customFormat="false" ht="12.8" hidden="false" customHeight="false" outlineLevel="0" collapsed="false">
      <c r="F7" s="0" t="s">
        <v>82</v>
      </c>
      <c r="G7" s="0" t="n">
        <f aca="false">NORMDIST(D6,D9,D10,1)</f>
        <v>0.0668072012688581</v>
      </c>
    </row>
    <row r="8" customFormat="false" ht="12.8" hidden="false" customHeight="false" outlineLevel="0" collapsed="false">
      <c r="A8" s="0" t="s">
        <v>83</v>
      </c>
      <c r="F8" s="0" t="s">
        <v>84</v>
      </c>
      <c r="G8" s="0" t="n">
        <f aca="false">1-NORMDIST(D5,D9,D10,1)</f>
        <v>0.0668072012688581</v>
      </c>
    </row>
    <row r="9" customFormat="false" ht="12.8" hidden="false" customHeight="false" outlineLevel="0" collapsed="false">
      <c r="A9" s="0" t="s">
        <v>85</v>
      </c>
      <c r="D9" s="4" t="n">
        <v>10</v>
      </c>
    </row>
    <row r="10" customFormat="false" ht="12.8" hidden="false" customHeight="false" outlineLevel="0" collapsed="false">
      <c r="A10" s="0" t="s">
        <v>86</v>
      </c>
      <c r="D10" s="4" t="n">
        <v>1</v>
      </c>
    </row>
    <row r="13" customFormat="false" ht="13.8" hidden="false" customHeight="false" outlineLevel="0" collapsed="false">
      <c r="A13" s="0" t="s">
        <v>87</v>
      </c>
      <c r="D13" s="6" t="n">
        <f aca="false">SUM(G7:G8)</f>
        <v>0.133614402537716</v>
      </c>
      <c r="E13" s="7"/>
    </row>
    <row r="14" customFormat="false" ht="13.8" hidden="false" customHeight="false" outlineLevel="0" collapsed="false">
      <c r="A14" s="0" t="s">
        <v>88</v>
      </c>
      <c r="D14" s="8" t="n">
        <f aca="false">D13*1000000</f>
        <v>133614.402537716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2019-03-11T19:18:42Z</dcterms:created>
  <dc:creator>Justin Hood</dc:creator>
  <dc:description/>
  <dc:language>en-US</dc:language>
  <cp:lastModifiedBy/>
  <dcterms:modified xsi:type="dcterms:W3CDTF">2019-03-11T20:20:13Z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