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C:\Users\hossain\Desktop\"/>
    </mc:Choice>
  </mc:AlternateContent>
  <xr:revisionPtr revIDLastSave="0" documentId="8_{0BE6C32B-279C-428F-AFE8-8766ABB7889C}" xr6:coauthVersionLast="40" xr6:coauthVersionMax="40" xr10:uidLastSave="{00000000-0000-0000-0000-000000000000}"/>
  <bookViews>
    <workbookView xWindow="600" yWindow="270" windowWidth="11100" windowHeight="6600" xr2:uid="{00000000-000D-0000-FFFF-FFFF00000000}"/>
  </bookViews>
  <sheets>
    <sheet name="t8-13" sheetId="1" r:id="rId1"/>
  </sheets>
  <definedNames>
    <definedName name="solver_adj" localSheetId="0" hidden="1">'t8-13'!$F$60,'t8-13'!$F$61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't8-13'!$F$60</definedName>
    <definedName name="solver_lhs2" localSheetId="0" hidden="1">'t8-13'!$F$60</definedName>
    <definedName name="solver_lhs3" localSheetId="0" hidden="1">'t8-13'!$F$61</definedName>
    <definedName name="solver_lhs4" localSheetId="0" hidden="1">'t8-13'!$F$61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't8-13'!$F$62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el3" localSheetId="0" hidden="1">1</definedName>
    <definedName name="solver_rel4" localSheetId="0" hidden="1">3</definedName>
    <definedName name="solver_rhs1" localSheetId="0" hidden="1">1</definedName>
    <definedName name="solver_rhs2" localSheetId="0" hidden="1">0</definedName>
    <definedName name="solver_rhs3" localSheetId="0" hidden="1">1</definedName>
    <definedName name="solver_rhs4" localSheetId="0" hidden="1">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63" i="1" l="1"/>
  <c r="D4" i="1" l="1"/>
  <c r="C4" i="1"/>
  <c r="E4" i="1" s="1"/>
  <c r="F5" i="1" s="1"/>
  <c r="G5" i="1" s="1"/>
  <c r="H5" i="1" s="1"/>
  <c r="C5" i="1" l="1"/>
  <c r="D5" i="1" s="1"/>
  <c r="C6" i="1" s="1"/>
  <c r="D6" i="1" l="1"/>
  <c r="E6" i="1" s="1"/>
  <c r="F7" i="1" s="1"/>
  <c r="G7" i="1" s="1"/>
  <c r="H7" i="1" s="1"/>
  <c r="E5" i="1"/>
  <c r="F6" i="1" s="1"/>
  <c r="G6" i="1" s="1"/>
  <c r="H6" i="1" s="1"/>
  <c r="C7" i="1" l="1"/>
  <c r="D7" i="1" s="1"/>
  <c r="E7" i="1" s="1"/>
  <c r="F8" i="1" s="1"/>
  <c r="G8" i="1" s="1"/>
  <c r="H8" i="1" s="1"/>
  <c r="C8" i="1" l="1"/>
  <c r="D8" i="1" l="1"/>
  <c r="C9" i="1" s="1"/>
  <c r="D9" i="1" l="1"/>
  <c r="C10" i="1" s="1"/>
  <c r="E8" i="1"/>
  <c r="F9" i="1" s="1"/>
  <c r="G9" i="1" s="1"/>
  <c r="H9" i="1" s="1"/>
  <c r="D10" i="1" l="1"/>
  <c r="E10" i="1" s="1"/>
  <c r="F11" i="1" s="1"/>
  <c r="G11" i="1" s="1"/>
  <c r="H11" i="1" s="1"/>
  <c r="E9" i="1"/>
  <c r="F10" i="1" s="1"/>
  <c r="G10" i="1" s="1"/>
  <c r="H10" i="1" s="1"/>
  <c r="C11" i="1" l="1"/>
  <c r="D11" i="1" l="1"/>
  <c r="E11" i="1" s="1"/>
  <c r="F12" i="1" s="1"/>
  <c r="G12" i="1" s="1"/>
  <c r="H12" i="1" s="1"/>
  <c r="C12" i="1" l="1"/>
  <c r="D12" i="1" s="1"/>
  <c r="E12" i="1" s="1"/>
  <c r="F13" i="1" s="1"/>
  <c r="G13" i="1" s="1"/>
  <c r="H13" i="1" s="1"/>
  <c r="C13" i="1" l="1"/>
  <c r="D13" i="1" s="1"/>
  <c r="C14" i="1" s="1"/>
  <c r="E13" i="1" l="1"/>
  <c r="F14" i="1" s="1"/>
  <c r="G14" i="1" s="1"/>
  <c r="H14" i="1" s="1"/>
  <c r="D14" i="1"/>
  <c r="C15" i="1" s="1"/>
  <c r="D15" i="1" l="1"/>
  <c r="E15" i="1" s="1"/>
  <c r="F16" i="1" s="1"/>
  <c r="G16" i="1" s="1"/>
  <c r="H16" i="1" s="1"/>
  <c r="E14" i="1"/>
  <c r="F15" i="1" s="1"/>
  <c r="G15" i="1" s="1"/>
  <c r="H15" i="1" s="1"/>
  <c r="C16" i="1" l="1"/>
  <c r="D16" i="1" l="1"/>
  <c r="C17" i="1" s="1"/>
  <c r="D17" i="1" l="1"/>
  <c r="E17" i="1" s="1"/>
  <c r="F18" i="1" s="1"/>
  <c r="G18" i="1" s="1"/>
  <c r="H18" i="1" s="1"/>
  <c r="E16" i="1"/>
  <c r="F17" i="1" s="1"/>
  <c r="G17" i="1" s="1"/>
  <c r="H17" i="1" s="1"/>
  <c r="C18" i="1" l="1"/>
  <c r="D18" i="1" l="1"/>
  <c r="E18" i="1" s="1"/>
  <c r="F19" i="1" s="1"/>
  <c r="G19" i="1" s="1"/>
  <c r="H19" i="1" s="1"/>
  <c r="C19" i="1" l="1"/>
  <c r="D19" i="1" l="1"/>
  <c r="E19" i="1" s="1"/>
  <c r="F20" i="1" s="1"/>
  <c r="G20" i="1" s="1"/>
  <c r="H20" i="1" s="1"/>
  <c r="C20" i="1" l="1"/>
  <c r="D20" i="1" s="1"/>
  <c r="E20" i="1" s="1"/>
  <c r="F21" i="1" s="1"/>
  <c r="G21" i="1" s="1"/>
  <c r="H21" i="1" s="1"/>
  <c r="C21" i="1" l="1"/>
  <c r="D21" i="1" s="1"/>
  <c r="C22" i="1" s="1"/>
  <c r="D22" i="1" l="1"/>
  <c r="C23" i="1" s="1"/>
  <c r="E21" i="1"/>
  <c r="F22" i="1" s="1"/>
  <c r="G22" i="1" s="1"/>
  <c r="H22" i="1" s="1"/>
  <c r="D23" i="1" l="1"/>
  <c r="E23" i="1" s="1"/>
  <c r="F24" i="1" s="1"/>
  <c r="G24" i="1" s="1"/>
  <c r="H24" i="1" s="1"/>
  <c r="E22" i="1"/>
  <c r="F23" i="1" s="1"/>
  <c r="G23" i="1" s="1"/>
  <c r="H23" i="1" s="1"/>
  <c r="C24" i="1" l="1"/>
  <c r="D24" i="1" s="1"/>
  <c r="C25" i="1" s="1"/>
  <c r="D25" i="1" l="1"/>
  <c r="E25" i="1" s="1"/>
  <c r="F26" i="1" s="1"/>
  <c r="G26" i="1" s="1"/>
  <c r="H26" i="1" s="1"/>
  <c r="E24" i="1"/>
  <c r="F25" i="1" s="1"/>
  <c r="G25" i="1" s="1"/>
  <c r="H25" i="1" s="1"/>
  <c r="C26" i="1" l="1"/>
  <c r="D26" i="1" s="1"/>
  <c r="C27" i="1" s="1"/>
  <c r="D27" i="1" l="1"/>
  <c r="E27" i="1" s="1"/>
  <c r="F28" i="1" s="1"/>
  <c r="G28" i="1" s="1"/>
  <c r="H28" i="1" s="1"/>
  <c r="E26" i="1"/>
  <c r="F27" i="1" s="1"/>
  <c r="G27" i="1" s="1"/>
  <c r="H27" i="1" s="1"/>
  <c r="C28" i="1" l="1"/>
  <c r="D28" i="1" s="1"/>
  <c r="C29" i="1" s="1"/>
  <c r="D29" i="1" l="1"/>
  <c r="E29" i="1" s="1"/>
  <c r="F30" i="1" s="1"/>
  <c r="G30" i="1" s="1"/>
  <c r="H30" i="1" s="1"/>
  <c r="E28" i="1"/>
  <c r="F29" i="1" s="1"/>
  <c r="G29" i="1" s="1"/>
  <c r="H29" i="1" s="1"/>
  <c r="C30" i="1" l="1"/>
  <c r="D30" i="1" l="1"/>
  <c r="E30" i="1" s="1"/>
  <c r="F31" i="1" s="1"/>
  <c r="G31" i="1" s="1"/>
  <c r="H31" i="1" s="1"/>
  <c r="C31" i="1" l="1"/>
  <c r="D31" i="1" l="1"/>
  <c r="E31" i="1" s="1"/>
  <c r="F32" i="1" s="1"/>
  <c r="G32" i="1" s="1"/>
  <c r="H32" i="1" s="1"/>
  <c r="C32" i="1" l="1"/>
  <c r="D32" i="1" s="1"/>
  <c r="E32" i="1" s="1"/>
  <c r="F33" i="1" s="1"/>
  <c r="G33" i="1" s="1"/>
  <c r="H33" i="1" s="1"/>
  <c r="C33" i="1" l="1"/>
  <c r="D33" i="1" s="1"/>
  <c r="C34" i="1" s="1"/>
  <c r="D34" i="1" l="1"/>
  <c r="E34" i="1" s="1"/>
  <c r="F35" i="1" s="1"/>
  <c r="G35" i="1" s="1"/>
  <c r="H35" i="1" s="1"/>
  <c r="E33" i="1"/>
  <c r="F34" i="1" s="1"/>
  <c r="G34" i="1" s="1"/>
  <c r="H34" i="1" s="1"/>
  <c r="C35" i="1" l="1"/>
  <c r="D35" i="1" s="1"/>
  <c r="E35" i="1" s="1"/>
  <c r="F36" i="1" s="1"/>
  <c r="G36" i="1" s="1"/>
  <c r="H36" i="1" s="1"/>
  <c r="C36" i="1" l="1"/>
  <c r="D36" i="1" l="1"/>
  <c r="E36" i="1" s="1"/>
  <c r="F37" i="1" s="1"/>
  <c r="G37" i="1" s="1"/>
  <c r="H37" i="1" s="1"/>
  <c r="C37" i="1" l="1"/>
  <c r="D37" i="1" l="1"/>
  <c r="E37" i="1" s="1"/>
  <c r="F38" i="1" s="1"/>
  <c r="G38" i="1" s="1"/>
  <c r="H38" i="1" s="1"/>
  <c r="C38" i="1" l="1"/>
  <c r="D38" i="1" s="1"/>
  <c r="C39" i="1" s="1"/>
  <c r="D39" i="1" l="1"/>
  <c r="C40" i="1" s="1"/>
  <c r="E38" i="1"/>
  <c r="F39" i="1" s="1"/>
  <c r="G39" i="1" s="1"/>
  <c r="H39" i="1" s="1"/>
  <c r="D40" i="1" l="1"/>
  <c r="C41" i="1" s="1"/>
  <c r="E39" i="1"/>
  <c r="F40" i="1" s="1"/>
  <c r="G40" i="1" s="1"/>
  <c r="H40" i="1" s="1"/>
  <c r="E40" i="1" l="1"/>
  <c r="F41" i="1" s="1"/>
  <c r="G41" i="1" s="1"/>
  <c r="H41" i="1" s="1"/>
  <c r="D41" i="1"/>
  <c r="C42" i="1" s="1"/>
  <c r="D42" i="1" l="1"/>
  <c r="E42" i="1" s="1"/>
  <c r="F43" i="1" s="1"/>
  <c r="G43" i="1" s="1"/>
  <c r="H43" i="1" s="1"/>
  <c r="E41" i="1"/>
  <c r="F42" i="1" s="1"/>
  <c r="G42" i="1" s="1"/>
  <c r="H42" i="1" s="1"/>
  <c r="C43" i="1" l="1"/>
  <c r="D43" i="1" l="1"/>
  <c r="E43" i="1" s="1"/>
  <c r="F44" i="1" s="1"/>
  <c r="G44" i="1" s="1"/>
  <c r="H44" i="1" s="1"/>
  <c r="C44" i="1" l="1"/>
  <c r="D44" i="1" s="1"/>
  <c r="E44" i="1" s="1"/>
  <c r="F45" i="1" s="1"/>
  <c r="G45" i="1" s="1"/>
  <c r="H45" i="1" s="1"/>
  <c r="C45" i="1" l="1"/>
  <c r="D45" i="1" s="1"/>
  <c r="E45" i="1" s="1"/>
  <c r="F46" i="1" s="1"/>
  <c r="G46" i="1" s="1"/>
  <c r="H46" i="1" s="1"/>
  <c r="C46" i="1" l="1"/>
  <c r="D46" i="1" l="1"/>
  <c r="C47" i="1" s="1"/>
  <c r="D47" i="1" l="1"/>
  <c r="E47" i="1" s="1"/>
  <c r="F48" i="1" s="1"/>
  <c r="G48" i="1" s="1"/>
  <c r="H48" i="1" s="1"/>
  <c r="E46" i="1"/>
  <c r="F47" i="1" s="1"/>
  <c r="G47" i="1" s="1"/>
  <c r="H47" i="1" s="1"/>
  <c r="C48" i="1" l="1"/>
  <c r="D48" i="1" s="1"/>
  <c r="E48" i="1" s="1"/>
  <c r="F49" i="1" s="1"/>
  <c r="G49" i="1" s="1"/>
  <c r="H49" i="1" s="1"/>
  <c r="C49" i="1" l="1"/>
  <c r="D49" i="1" s="1"/>
  <c r="C50" i="1" s="1"/>
  <c r="D50" i="1" l="1"/>
  <c r="C51" i="1" s="1"/>
  <c r="E49" i="1"/>
  <c r="F50" i="1" s="1"/>
  <c r="G50" i="1" s="1"/>
  <c r="H50" i="1" s="1"/>
  <c r="D51" i="1" l="1"/>
  <c r="C52" i="1" s="1"/>
  <c r="E50" i="1"/>
  <c r="F51" i="1" s="1"/>
  <c r="G51" i="1" s="1"/>
  <c r="H51" i="1" s="1"/>
  <c r="D52" i="1" l="1"/>
  <c r="C53" i="1" s="1"/>
  <c r="E51" i="1"/>
  <c r="F52" i="1" s="1"/>
  <c r="G52" i="1" s="1"/>
  <c r="H52" i="1" s="1"/>
  <c r="D53" i="1" l="1"/>
  <c r="C54" i="1" s="1"/>
  <c r="E52" i="1"/>
  <c r="F53" i="1" s="1"/>
  <c r="G53" i="1" s="1"/>
  <c r="H53" i="1" s="1"/>
  <c r="D54" i="1" l="1"/>
  <c r="E54" i="1" s="1"/>
  <c r="F55" i="1" s="1"/>
  <c r="G55" i="1" s="1"/>
  <c r="H55" i="1" s="1"/>
  <c r="E53" i="1"/>
  <c r="F54" i="1" s="1"/>
  <c r="G54" i="1" s="1"/>
  <c r="H54" i="1" s="1"/>
  <c r="C55" i="1" l="1"/>
  <c r="D55" i="1" l="1"/>
  <c r="C56" i="1" s="1"/>
  <c r="D56" i="1" l="1"/>
  <c r="E56" i="1" s="1"/>
  <c r="F57" i="1" s="1"/>
  <c r="E55" i="1"/>
  <c r="F56" i="1" s="1"/>
  <c r="G56" i="1" s="1"/>
  <c r="H56" i="1" s="1"/>
  <c r="F62" i="1" s="1"/>
  <c r="F64" i="1" s="1"/>
  <c r="F65" i="1" s="1"/>
</calcChain>
</file>

<file path=xl/sharedStrings.xml><?xml version="1.0" encoding="utf-8"?>
<sst xmlns="http://schemas.openxmlformats.org/spreadsheetml/2006/main" count="50" uniqueCount="48">
  <si>
    <t xml:space="preserve">Time </t>
  </si>
  <si>
    <t>Period</t>
  </si>
  <si>
    <t xml:space="preserve">Actual </t>
  </si>
  <si>
    <t>Thermostat</t>
  </si>
  <si>
    <r>
      <t xml:space="preserve"> Sales(y</t>
    </r>
    <r>
      <rPr>
        <vertAlign val="subscript"/>
        <sz val="10"/>
        <rFont val="Arial"/>
        <family val="2"/>
      </rPr>
      <t xml:space="preserve">t </t>
    </r>
    <r>
      <rPr>
        <sz val="10"/>
        <rFont val="Arial"/>
        <family val="2"/>
      </rPr>
      <t>)</t>
    </r>
  </si>
  <si>
    <t>Level</t>
  </si>
  <si>
    <t>Growth</t>
  </si>
  <si>
    <t>Rate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</si>
  <si>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</si>
  <si>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</si>
  <si>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</si>
  <si>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</si>
  <si>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</si>
  <si>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</si>
  <si>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</si>
  <si>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</si>
  <si>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</si>
  <si>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</si>
  <si>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</si>
  <si>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</si>
  <si>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</si>
  <si>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</si>
  <si>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</si>
  <si>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</si>
  <si>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</si>
  <si>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</si>
  <si>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</si>
  <si>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</si>
  <si>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</si>
  <si>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</si>
  <si>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</si>
  <si>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</si>
  <si>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</si>
  <si>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alpha</t>
  </si>
  <si>
    <t>beta</t>
  </si>
  <si>
    <t>Forecast</t>
  </si>
  <si>
    <r>
      <t>F</t>
    </r>
    <r>
      <rPr>
        <vertAlign val="subscript"/>
        <sz val="10"/>
        <rFont val="Arial"/>
        <family val="2"/>
      </rPr>
      <t>(t-1)</t>
    </r>
  </si>
  <si>
    <t>Error</t>
  </si>
  <si>
    <r>
      <t>e</t>
    </r>
    <r>
      <rPr>
        <vertAlign val="subscript"/>
        <sz val="10"/>
        <rFont val="Arial"/>
        <family val="2"/>
      </rPr>
      <t>t</t>
    </r>
  </si>
  <si>
    <r>
      <t>e</t>
    </r>
    <r>
      <rPr>
        <sz val="10"/>
        <rFont val="Calibri"/>
        <family val="2"/>
      </rPr>
      <t>²</t>
    </r>
    <r>
      <rPr>
        <vertAlign val="subscript"/>
        <sz val="10"/>
        <rFont val="Calibri"/>
        <family val="2"/>
      </rPr>
      <t>t</t>
    </r>
  </si>
  <si>
    <r>
      <t>abs(e</t>
    </r>
    <r>
      <rPr>
        <vertAlign val="subscript"/>
        <sz val="10"/>
        <rFont val="Arial"/>
        <family val="2"/>
      </rPr>
      <t>t</t>
    </r>
    <r>
      <rPr>
        <sz val="10"/>
        <rFont val="Arial"/>
        <family val="2"/>
      </rPr>
      <t>)</t>
    </r>
  </si>
  <si>
    <t>ape</t>
  </si>
  <si>
    <t>(e/y)*100</t>
  </si>
  <si>
    <t>sse</t>
  </si>
  <si>
    <t>mse</t>
  </si>
  <si>
    <r>
      <t>s</t>
    </r>
    <r>
      <rPr>
        <sz val="10"/>
        <rFont val="Calibri"/>
        <family val="2"/>
      </rPr>
      <t>²</t>
    </r>
  </si>
  <si>
    <t>s</t>
  </si>
  <si>
    <r>
      <t>F</t>
    </r>
    <r>
      <rPr>
        <vertAlign val="subscript"/>
        <sz val="10"/>
        <rFont val="Arial"/>
        <family val="2"/>
      </rPr>
      <t>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</si>
</sst>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"/>
    <numFmt numFmtId="166" formatCode="0.000000"/>
  </numFmts>
  <fonts count="6" x14ac:knownFonts="1">
    <font>
      <sz val="10"/>
      <name val="Arial"/>
    </font>
    <font>
      <sz val="10"/>
      <name val="Arial"/>
      <family val="2"/>
    </font>
    <font>
      <vertAlign val="subscript"/>
      <sz val="10"/>
      <name val="Arial"/>
      <family val="2"/>
    </font>
    <font>
      <i/>
      <sz val="10"/>
      <name val="Arial"/>
      <family val="2"/>
    </font>
    <font>
      <sz val="10"/>
      <name val="Calibri"/>
      <family val="2"/>
    </font>
    <font>
      <vertAlign val="subscript"/>
      <sz val="1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" fontId="0" fillId="0" borderId="0" xfId="0" applyNumberFormat="1" applyAlignment="1" applyProtection="1">
      <alignment horizontal="center"/>
      <protection locked="0"/>
    </xf>
    <xf numFmtId="0" fontId="3" fillId="0" borderId="2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NumberFormat="1" applyBorder="1" applyAlignment="1" applyProtection="1">
      <alignment horizontal="center"/>
      <protection locked="0"/>
    </xf>
    <xf numFmtId="1" fontId="0" fillId="0" borderId="0" xfId="0" applyNumberFormat="1" applyBorder="1" applyAlignment="1" applyProtection="1">
      <alignment horizontal="center"/>
      <protection locked="0"/>
    </xf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Continuous"/>
    </xf>
    <xf numFmtId="166" fontId="0" fillId="0" borderId="0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" fontId="0" fillId="0" borderId="3" xfId="0" applyNumberFormat="1" applyBorder="1" applyAlignment="1" applyProtection="1">
      <alignment horizontal="center"/>
      <protection locked="0"/>
    </xf>
    <xf numFmtId="0" fontId="0" fillId="0" borderId="3" xfId="0" applyFill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6" fontId="0" fillId="0" borderId="3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165" fontId="0" fillId="0" borderId="7" xfId="0" applyNumberForma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2"/>
  <sheetViews>
    <sheetView tabSelected="1" workbookViewId="0">
      <selection activeCell="D72" sqref="D72"/>
    </sheetView>
  </sheetViews>
  <sheetFormatPr defaultColWidth="9.140625" defaultRowHeight="12.75" x14ac:dyDescent="0.2"/>
  <cols>
    <col min="1" max="1" width="9.140625" style="1"/>
    <col min="2" max="2" width="10.28515625" style="1" customWidth="1"/>
    <col min="3" max="3" width="11.28515625" style="1" customWidth="1"/>
    <col min="4" max="4" width="10.42578125" style="1" customWidth="1"/>
    <col min="5" max="5" width="16.7109375" style="1" bestFit="1" customWidth="1"/>
    <col min="6" max="6" width="10.42578125" style="1" bestFit="1" customWidth="1"/>
    <col min="7" max="7" width="13.140625" style="1" customWidth="1"/>
    <col min="8" max="8" width="9.85546875" style="1" customWidth="1"/>
    <col min="9" max="9" width="8.85546875" style="1" customWidth="1"/>
    <col min="10" max="11" width="9.140625" style="1"/>
    <col min="12" max="12" width="13.85546875" style="1" customWidth="1"/>
    <col min="13" max="16384" width="9.140625" style="1"/>
  </cols>
  <sheetData>
    <row r="1" spans="1:28" x14ac:dyDescent="0.2">
      <c r="B1" s="2" t="s">
        <v>2</v>
      </c>
      <c r="G1" s="2" t="s">
        <v>35</v>
      </c>
      <c r="J1" s="2" t="s">
        <v>42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8" x14ac:dyDescent="0.2">
      <c r="A2" s="2" t="s">
        <v>0</v>
      </c>
      <c r="B2" s="2" t="s">
        <v>3</v>
      </c>
      <c r="D2" s="2" t="s">
        <v>6</v>
      </c>
      <c r="E2" s="1" t="s">
        <v>35</v>
      </c>
      <c r="G2" s="2" t="s">
        <v>37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8" ht="15.75" x14ac:dyDescent="0.3">
      <c r="A3" s="10" t="s">
        <v>1</v>
      </c>
      <c r="B3" s="10" t="s">
        <v>4</v>
      </c>
      <c r="C3" s="10" t="s">
        <v>5</v>
      </c>
      <c r="D3" s="10" t="s">
        <v>7</v>
      </c>
      <c r="E3" s="10" t="s">
        <v>36</v>
      </c>
      <c r="F3" s="10" t="s">
        <v>47</v>
      </c>
      <c r="G3" s="10" t="s">
        <v>38</v>
      </c>
      <c r="H3" s="10" t="s">
        <v>39</v>
      </c>
      <c r="I3" s="10" t="s">
        <v>40</v>
      </c>
      <c r="J3" s="10" t="s">
        <v>41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8" x14ac:dyDescent="0.2">
      <c r="A4" s="5">
        <v>0</v>
      </c>
      <c r="B4" s="11"/>
      <c r="C4" s="9">
        <f>M20</f>
        <v>202.6246153846154</v>
      </c>
      <c r="D4" s="9">
        <f>M21</f>
        <v>-0.36820512820512769</v>
      </c>
      <c r="E4" s="8">
        <f>C4+D4</f>
        <v>202.25641025641028</v>
      </c>
      <c r="F4" s="8"/>
      <c r="G4" s="5"/>
      <c r="H4" s="5"/>
      <c r="I4" s="5"/>
      <c r="J4" s="5"/>
      <c r="K4" s="5"/>
      <c r="L4" t="s">
        <v>8</v>
      </c>
      <c r="M4"/>
      <c r="N4"/>
      <c r="O4"/>
      <c r="P4"/>
      <c r="Q4"/>
      <c r="R4"/>
      <c r="S4"/>
      <c r="T4"/>
      <c r="U4" s="5"/>
      <c r="V4" s="5"/>
      <c r="W4" s="5"/>
      <c r="X4" s="5"/>
      <c r="Y4" s="5"/>
      <c r="Z4" s="5"/>
      <c r="AA4" s="5"/>
    </row>
    <row r="5" spans="1:28" ht="13.5" thickBot="1" x14ac:dyDescent="0.25">
      <c r="A5" s="17">
        <v>1</v>
      </c>
      <c r="B5" s="18">
        <v>206</v>
      </c>
      <c r="C5" s="19">
        <f>B5*$F$60+(C4+D4)*(1-$F$60)</f>
        <v>203.18048457982459</v>
      </c>
      <c r="D5" s="20">
        <f>(C5-C4)*$F$61+D4*(1-$F$61)</f>
        <v>-0.28036763882127796</v>
      </c>
      <c r="E5" s="21">
        <f t="shared" ref="E5:E56" si="0">C5+D5</f>
        <v>202.90011694100332</v>
      </c>
      <c r="F5" s="21">
        <f>E4</f>
        <v>202.25641025641028</v>
      </c>
      <c r="G5" s="22">
        <f>B5-F5</f>
        <v>3.7435897435897232</v>
      </c>
      <c r="H5" s="21">
        <f>G5^2</f>
        <v>14.01446416831017</v>
      </c>
      <c r="I5" s="5"/>
      <c r="J5" s="5"/>
      <c r="K5" s="5"/>
      <c r="L5"/>
      <c r="M5"/>
      <c r="N5"/>
      <c r="O5"/>
      <c r="P5"/>
      <c r="Q5"/>
      <c r="R5"/>
      <c r="S5"/>
      <c r="T5"/>
      <c r="U5" s="5"/>
      <c r="V5" s="5"/>
      <c r="W5" s="5"/>
      <c r="X5" s="5"/>
      <c r="Y5" s="5"/>
      <c r="Z5" s="5"/>
      <c r="AA5" s="5"/>
    </row>
    <row r="6" spans="1:28" x14ac:dyDescent="0.2">
      <c r="A6" s="5">
        <v>2</v>
      </c>
      <c r="B6" s="12">
        <v>245</v>
      </c>
      <c r="C6" s="9">
        <f t="shared" ref="C6:C56" si="1">B6*$F$60+(C5+D5)*(1-$F$60)</f>
        <v>213.29212664777737</v>
      </c>
      <c r="D6" s="7">
        <f t="shared" ref="D6:D56" si="2">(C6-C5)*$F$61+D5*(1-$F$61)</f>
        <v>0.70744039692516603</v>
      </c>
      <c r="E6" s="8">
        <f t="shared" si="0"/>
        <v>213.99956704470253</v>
      </c>
      <c r="F6" s="8">
        <f t="shared" ref="F6:F57" si="3">E5</f>
        <v>202.90011694100332</v>
      </c>
      <c r="G6" s="16">
        <f t="shared" ref="G6:G56" si="4">B6-F6</f>
        <v>42.099883058996681</v>
      </c>
      <c r="H6" s="8">
        <f t="shared" ref="H6:H56" si="5">G6^2</f>
        <v>1772.4001535811958</v>
      </c>
      <c r="I6" s="5"/>
      <c r="J6" s="5"/>
      <c r="K6" s="5"/>
      <c r="L6" s="15" t="s">
        <v>9</v>
      </c>
      <c r="M6" s="15"/>
      <c r="N6"/>
      <c r="O6"/>
      <c r="P6"/>
      <c r="Q6"/>
      <c r="R6"/>
      <c r="S6"/>
      <c r="T6"/>
      <c r="U6" s="5"/>
      <c r="V6" s="5"/>
      <c r="W6" s="5"/>
      <c r="X6" s="5"/>
      <c r="Y6" s="5"/>
      <c r="Z6" s="5"/>
      <c r="AA6" s="5"/>
    </row>
    <row r="7" spans="1:28" x14ac:dyDescent="0.2">
      <c r="A7" s="5">
        <v>3</v>
      </c>
      <c r="B7" s="12">
        <v>185</v>
      </c>
      <c r="C7" s="9">
        <f t="shared" si="1"/>
        <v>206.84126254778795</v>
      </c>
      <c r="D7" s="7">
        <f t="shared" si="2"/>
        <v>2.7010826140328681E-2</v>
      </c>
      <c r="E7" s="8">
        <f t="shared" si="0"/>
        <v>206.86827337392828</v>
      </c>
      <c r="F7" s="8">
        <f t="shared" si="3"/>
        <v>213.99956704470253</v>
      </c>
      <c r="G7" s="16">
        <f t="shared" si="4"/>
        <v>-28.99956704470253</v>
      </c>
      <c r="H7" s="8">
        <f t="shared" si="5"/>
        <v>840.97488878019703</v>
      </c>
      <c r="I7" s="5"/>
      <c r="J7" s="5"/>
      <c r="K7" s="5"/>
      <c r="L7" s="13" t="s">
        <v>10</v>
      </c>
      <c r="M7" s="13">
        <v>0.11176955490222876</v>
      </c>
      <c r="N7"/>
      <c r="O7"/>
      <c r="P7"/>
      <c r="Q7"/>
      <c r="R7"/>
      <c r="S7"/>
      <c r="T7"/>
      <c r="U7" s="5"/>
      <c r="V7" s="5"/>
      <c r="W7" s="5"/>
      <c r="X7" s="5"/>
      <c r="Y7" s="5"/>
      <c r="Z7" s="5"/>
      <c r="AA7" s="5"/>
    </row>
    <row r="8" spans="1:28" x14ac:dyDescent="0.2">
      <c r="A8" s="5">
        <v>4</v>
      </c>
      <c r="B8" s="12">
        <v>169</v>
      </c>
      <c r="C8" s="9">
        <f t="shared" si="1"/>
        <v>197.52080169736408</v>
      </c>
      <c r="D8" s="7">
        <f t="shared" si="2"/>
        <v>-0.86150909412143961</v>
      </c>
      <c r="E8" s="8">
        <f t="shared" si="0"/>
        <v>196.65929260324265</v>
      </c>
      <c r="F8" s="8">
        <f t="shared" si="3"/>
        <v>206.86827337392828</v>
      </c>
      <c r="G8" s="16">
        <f t="shared" si="4"/>
        <v>-37.868273373928275</v>
      </c>
      <c r="H8" s="8">
        <f t="shared" si="5"/>
        <v>1434.0061283225652</v>
      </c>
      <c r="I8" s="5"/>
      <c r="J8" s="5"/>
      <c r="K8" s="5"/>
      <c r="L8" s="13" t="s">
        <v>11</v>
      </c>
      <c r="M8" s="13">
        <v>1.2492433403042328E-2</v>
      </c>
      <c r="N8"/>
      <c r="O8"/>
      <c r="P8"/>
      <c r="Q8"/>
      <c r="R8"/>
      <c r="S8"/>
      <c r="T8"/>
      <c r="U8" s="5"/>
      <c r="V8" s="5"/>
      <c r="W8" s="5"/>
      <c r="X8" s="5"/>
      <c r="Y8" s="5"/>
      <c r="Z8" s="5"/>
      <c r="AA8" s="5"/>
    </row>
    <row r="9" spans="1:28" x14ac:dyDescent="0.2">
      <c r="A9" s="5">
        <v>5</v>
      </c>
      <c r="B9" s="12">
        <v>162</v>
      </c>
      <c r="C9" s="9">
        <f t="shared" si="1"/>
        <v>188.10393142425593</v>
      </c>
      <c r="D9" s="7">
        <f t="shared" si="2"/>
        <v>-1.6747352899945445</v>
      </c>
      <c r="E9" s="8">
        <f t="shared" si="0"/>
        <v>186.42919613426139</v>
      </c>
      <c r="F9" s="8">
        <f t="shared" si="3"/>
        <v>196.65929260324265</v>
      </c>
      <c r="G9" s="16">
        <f t="shared" si="4"/>
        <v>-34.659292603242648</v>
      </c>
      <c r="H9" s="8">
        <f t="shared" si="5"/>
        <v>1201.2665637571904</v>
      </c>
      <c r="I9" s="5"/>
      <c r="J9" s="5"/>
      <c r="K9" s="5"/>
      <c r="L9" s="13" t="s">
        <v>12</v>
      </c>
      <c r="M9" s="13">
        <v>-2.8653715205164243E-2</v>
      </c>
      <c r="N9"/>
      <c r="O9"/>
      <c r="P9"/>
      <c r="Q9"/>
      <c r="R9"/>
      <c r="S9"/>
      <c r="T9"/>
      <c r="U9" s="5"/>
      <c r="V9" s="5"/>
      <c r="W9" s="5"/>
      <c r="X9" s="5"/>
      <c r="Y9" s="5"/>
      <c r="Z9" s="5"/>
      <c r="AA9" s="5"/>
    </row>
    <row r="10" spans="1:28" x14ac:dyDescent="0.2">
      <c r="A10" s="5">
        <v>6</v>
      </c>
      <c r="B10" s="12">
        <v>177</v>
      </c>
      <c r="C10" s="9">
        <f t="shared" si="1"/>
        <v>184.1016766583283</v>
      </c>
      <c r="D10" s="7">
        <f t="shared" si="2"/>
        <v>-1.8959766577912234</v>
      </c>
      <c r="E10" s="8">
        <f t="shared" si="0"/>
        <v>182.20570000053709</v>
      </c>
      <c r="F10" s="8">
        <f t="shared" si="3"/>
        <v>186.42919613426139</v>
      </c>
      <c r="G10" s="16">
        <f t="shared" si="4"/>
        <v>-9.4291961342613888</v>
      </c>
      <c r="H10" s="8">
        <f t="shared" si="5"/>
        <v>88.909739738369922</v>
      </c>
      <c r="I10" s="5"/>
      <c r="J10" s="5"/>
      <c r="K10" s="5"/>
      <c r="L10" s="13" t="s">
        <v>13</v>
      </c>
      <c r="M10" s="13">
        <v>25.55517409600105</v>
      </c>
      <c r="N10"/>
      <c r="O10"/>
      <c r="P10"/>
      <c r="Q10"/>
      <c r="R10"/>
      <c r="S10"/>
      <c r="T10"/>
      <c r="U10" s="5"/>
      <c r="V10" s="5"/>
      <c r="W10" s="5"/>
      <c r="X10" s="5"/>
      <c r="Y10" s="5"/>
      <c r="Z10" s="5"/>
      <c r="AA10" s="5"/>
    </row>
    <row r="11" spans="1:28" ht="13.5" thickBot="1" x14ac:dyDescent="0.25">
      <c r="A11" s="5">
        <v>7</v>
      </c>
      <c r="B11" s="12">
        <v>207</v>
      </c>
      <c r="C11" s="9">
        <f t="shared" si="1"/>
        <v>188.32596893111847</v>
      </c>
      <c r="D11" s="7">
        <f t="shared" si="2"/>
        <v>-1.3142171135697893</v>
      </c>
      <c r="E11" s="8">
        <f t="shared" si="0"/>
        <v>187.01175181754869</v>
      </c>
      <c r="F11" s="8">
        <f t="shared" si="3"/>
        <v>182.20570000053709</v>
      </c>
      <c r="G11" s="16">
        <f t="shared" si="4"/>
        <v>24.794299999462908</v>
      </c>
      <c r="H11" s="8">
        <f t="shared" si="5"/>
        <v>614.75731246336636</v>
      </c>
      <c r="I11" s="5"/>
      <c r="J11" s="5"/>
      <c r="K11" s="5"/>
      <c r="L11" s="14" t="s">
        <v>14</v>
      </c>
      <c r="M11" s="14">
        <v>26</v>
      </c>
      <c r="N11"/>
      <c r="O11"/>
      <c r="P11"/>
      <c r="Q11"/>
      <c r="R11"/>
      <c r="S11"/>
      <c r="T11"/>
      <c r="U11" s="5"/>
      <c r="V11" s="5"/>
      <c r="W11" s="5"/>
      <c r="X11" s="5"/>
      <c r="Y11" s="5"/>
      <c r="Z11" s="5"/>
      <c r="AA11" s="5"/>
      <c r="AB11" s="5"/>
    </row>
    <row r="12" spans="1:28" x14ac:dyDescent="0.2">
      <c r="A12" s="5">
        <v>8</v>
      </c>
      <c r="B12" s="12">
        <v>216</v>
      </c>
      <c r="C12" s="9">
        <f t="shared" si="1"/>
        <v>194.16726234645583</v>
      </c>
      <c r="D12" s="7">
        <f t="shared" si="2"/>
        <v>-0.63405312221830856</v>
      </c>
      <c r="E12" s="8">
        <f t="shared" si="0"/>
        <v>193.53320922423751</v>
      </c>
      <c r="F12" s="8">
        <f t="shared" si="3"/>
        <v>187.01175181754869</v>
      </c>
      <c r="G12" s="16">
        <f t="shared" si="4"/>
        <v>28.988248182451315</v>
      </c>
      <c r="H12" s="8">
        <f t="shared" si="5"/>
        <v>840.31853268739201</v>
      </c>
      <c r="I12" s="5"/>
      <c r="J12" s="5"/>
      <c r="K12" s="5"/>
      <c r="L12"/>
      <c r="M12"/>
      <c r="N12"/>
      <c r="O12"/>
      <c r="P12"/>
      <c r="Q12"/>
      <c r="R12"/>
      <c r="S12"/>
      <c r="T12"/>
      <c r="U12" s="5"/>
      <c r="V12" s="5"/>
      <c r="W12" s="5"/>
      <c r="X12" s="5"/>
      <c r="Y12" s="5"/>
      <c r="Z12" s="5"/>
      <c r="AA12" s="5"/>
      <c r="AB12" s="5"/>
    </row>
    <row r="13" spans="1:28" ht="13.5" thickBot="1" x14ac:dyDescent="0.25">
      <c r="A13" s="5">
        <v>9</v>
      </c>
      <c r="B13" s="12">
        <v>193</v>
      </c>
      <c r="C13" s="9">
        <f t="shared" si="1"/>
        <v>193.40159091484097</v>
      </c>
      <c r="D13" s="7">
        <f t="shared" si="2"/>
        <v>-0.6465640442961168</v>
      </c>
      <c r="E13" s="8">
        <f t="shared" si="0"/>
        <v>192.75502687054484</v>
      </c>
      <c r="F13" s="8">
        <f t="shared" si="3"/>
        <v>193.53320922423751</v>
      </c>
      <c r="G13" s="16">
        <f t="shared" si="4"/>
        <v>-0.53320922423750972</v>
      </c>
      <c r="H13" s="8">
        <f t="shared" si="5"/>
        <v>0.28431207681196691</v>
      </c>
      <c r="I13" s="5"/>
      <c r="J13" s="5"/>
      <c r="K13" s="5"/>
      <c r="L13" t="s">
        <v>15</v>
      </c>
      <c r="M13"/>
      <c r="N13"/>
      <c r="O13"/>
      <c r="P13"/>
      <c r="Q13"/>
      <c r="R13"/>
      <c r="S13"/>
      <c r="T13"/>
      <c r="U13" s="6"/>
      <c r="V13" s="6"/>
      <c r="W13" s="6"/>
      <c r="X13" s="5"/>
      <c r="Y13" s="5"/>
      <c r="Z13" s="5"/>
      <c r="AA13" s="5"/>
      <c r="AB13" s="5"/>
    </row>
    <row r="14" spans="1:28" x14ac:dyDescent="0.2">
      <c r="A14" s="5">
        <v>10</v>
      </c>
      <c r="B14" s="12">
        <v>230</v>
      </c>
      <c r="C14" s="9">
        <f t="shared" si="1"/>
        <v>201.94864201069723</v>
      </c>
      <c r="D14" s="7">
        <f t="shared" si="2"/>
        <v>0.22733110873505091</v>
      </c>
      <c r="E14" s="8">
        <f t="shared" si="0"/>
        <v>202.17597311943229</v>
      </c>
      <c r="F14" s="8">
        <f t="shared" si="3"/>
        <v>192.75502687054484</v>
      </c>
      <c r="G14" s="16">
        <f t="shared" si="4"/>
        <v>37.244973129455161</v>
      </c>
      <c r="H14" s="8">
        <f t="shared" si="5"/>
        <v>1387.1880234138371</v>
      </c>
      <c r="I14" s="5"/>
      <c r="J14" s="5"/>
      <c r="K14" s="5"/>
      <c r="L14" s="4"/>
      <c r="M14" s="4" t="s">
        <v>20</v>
      </c>
      <c r="N14" s="4" t="s">
        <v>21</v>
      </c>
      <c r="O14" s="4" t="s">
        <v>22</v>
      </c>
      <c r="P14" s="4" t="s">
        <v>23</v>
      </c>
      <c r="Q14" s="4" t="s">
        <v>24</v>
      </c>
      <c r="R14"/>
      <c r="S14"/>
      <c r="T14"/>
      <c r="U14" s="9"/>
      <c r="V14" s="9"/>
      <c r="W14" s="9"/>
      <c r="X14" s="5"/>
      <c r="Y14" s="5"/>
      <c r="Z14" s="5"/>
      <c r="AA14" s="5"/>
      <c r="AB14" s="5"/>
    </row>
    <row r="15" spans="1:28" x14ac:dyDescent="0.2">
      <c r="A15" s="5">
        <v>11</v>
      </c>
      <c r="B15" s="12">
        <v>212</v>
      </c>
      <c r="C15" s="9">
        <f t="shared" si="1"/>
        <v>204.60095331615642</v>
      </c>
      <c r="D15" s="7">
        <f t="shared" si="2"/>
        <v>0.45783656364129921</v>
      </c>
      <c r="E15" s="8">
        <f t="shared" si="0"/>
        <v>205.05878987979773</v>
      </c>
      <c r="F15" s="8">
        <f t="shared" si="3"/>
        <v>202.17597311943229</v>
      </c>
      <c r="G15" s="16">
        <f t="shared" si="4"/>
        <v>9.8240268805677147</v>
      </c>
      <c r="H15" s="8">
        <f t="shared" si="5"/>
        <v>96.51150415011702</v>
      </c>
      <c r="I15" s="5"/>
      <c r="J15" s="5"/>
      <c r="K15" s="5"/>
      <c r="L15" s="13" t="s">
        <v>16</v>
      </c>
      <c r="M15" s="13">
        <v>1</v>
      </c>
      <c r="N15" s="13">
        <v>198.2784615384644</v>
      </c>
      <c r="O15" s="13">
        <v>198.2784615384644</v>
      </c>
      <c r="P15" s="13">
        <v>0.30361124493072772</v>
      </c>
      <c r="Q15" s="13">
        <v>0.58672072558964627</v>
      </c>
      <c r="R15"/>
      <c r="S15"/>
      <c r="T15"/>
      <c r="U15" s="9"/>
      <c r="V15" s="9"/>
      <c r="W15" s="9"/>
      <c r="X15" s="5"/>
      <c r="Y15" s="5"/>
      <c r="Z15" s="5"/>
      <c r="AA15" s="5"/>
      <c r="AB15" s="5"/>
    </row>
    <row r="16" spans="1:28" x14ac:dyDescent="0.2">
      <c r="A16" s="5">
        <v>12</v>
      </c>
      <c r="B16" s="12">
        <v>192</v>
      </c>
      <c r="C16" s="9">
        <f t="shared" si="1"/>
        <v>201.83533505453354</v>
      </c>
      <c r="D16" s="7">
        <f t="shared" si="2"/>
        <v>0.15143244460107114</v>
      </c>
      <c r="E16" s="8">
        <f t="shared" si="0"/>
        <v>201.98676749913463</v>
      </c>
      <c r="F16" s="8">
        <f t="shared" si="3"/>
        <v>205.05878987979773</v>
      </c>
      <c r="G16" s="16">
        <f t="shared" si="4"/>
        <v>-13.058789879797729</v>
      </c>
      <c r="H16" s="8">
        <f t="shared" si="5"/>
        <v>170.53199312470758</v>
      </c>
      <c r="I16" s="5"/>
      <c r="J16" s="5"/>
      <c r="K16" s="5"/>
      <c r="L16" s="13" t="s">
        <v>17</v>
      </c>
      <c r="M16" s="13">
        <v>24</v>
      </c>
      <c r="N16" s="13">
        <v>15673.606153846151</v>
      </c>
      <c r="O16" s="13">
        <v>653.06692307692299</v>
      </c>
      <c r="P16" s="13"/>
      <c r="Q16" s="13"/>
      <c r="R16"/>
      <c r="S16"/>
      <c r="T16"/>
      <c r="U16" s="9"/>
      <c r="V16" s="9"/>
      <c r="W16" s="9"/>
      <c r="X16" s="5"/>
      <c r="Y16" s="5"/>
      <c r="Z16" s="5"/>
      <c r="AA16" s="5"/>
      <c r="AB16" s="5"/>
    </row>
    <row r="17" spans="1:28" ht="13.5" thickBot="1" x14ac:dyDescent="0.25">
      <c r="A17" s="5">
        <v>13</v>
      </c>
      <c r="B17" s="12">
        <v>162</v>
      </c>
      <c r="C17" s="9">
        <f t="shared" si="1"/>
        <v>192.11636298016711</v>
      </c>
      <c r="D17" s="7">
        <f t="shared" si="2"/>
        <v>-0.78679463322281873</v>
      </c>
      <c r="E17" s="8">
        <f t="shared" si="0"/>
        <v>191.32956834694428</v>
      </c>
      <c r="F17" s="8">
        <f t="shared" si="3"/>
        <v>201.98676749913463</v>
      </c>
      <c r="G17" s="16">
        <f t="shared" si="4"/>
        <v>-39.986767499134629</v>
      </c>
      <c r="H17" s="8">
        <f t="shared" si="5"/>
        <v>1598.9415750298494</v>
      </c>
      <c r="I17" s="5"/>
      <c r="J17" s="5"/>
      <c r="K17" s="5"/>
      <c r="L17" s="14" t="s">
        <v>18</v>
      </c>
      <c r="M17" s="14">
        <v>25</v>
      </c>
      <c r="N17" s="14">
        <v>15871.884615384615</v>
      </c>
      <c r="O17" s="14"/>
      <c r="P17" s="14"/>
      <c r="Q17" s="14"/>
      <c r="R17"/>
      <c r="S17"/>
      <c r="T17"/>
      <c r="U17" s="5"/>
      <c r="V17" s="5"/>
      <c r="W17" s="5"/>
      <c r="X17" s="5"/>
      <c r="Y17" s="5"/>
      <c r="Z17" s="5"/>
      <c r="AA17" s="5"/>
      <c r="AB17" s="5"/>
    </row>
    <row r="18" spans="1:28" ht="13.5" thickBot="1" x14ac:dyDescent="0.25">
      <c r="A18" s="5">
        <v>14</v>
      </c>
      <c r="B18" s="12">
        <v>189</v>
      </c>
      <c r="C18" s="9">
        <f t="shared" si="1"/>
        <v>190.75453356976655</v>
      </c>
      <c r="D18" s="7">
        <f t="shared" si="2"/>
        <v>-0.84145431789955372</v>
      </c>
      <c r="E18" s="8">
        <f t="shared" si="0"/>
        <v>189.913079251867</v>
      </c>
      <c r="F18" s="8">
        <f t="shared" si="3"/>
        <v>191.32956834694428</v>
      </c>
      <c r="G18" s="16">
        <f t="shared" si="4"/>
        <v>-2.3295683469442849</v>
      </c>
      <c r="H18" s="8">
        <f t="shared" si="5"/>
        <v>5.4268886830847283</v>
      </c>
      <c r="I18" s="5"/>
      <c r="J18" s="5"/>
      <c r="K18" s="5"/>
      <c r="L18"/>
      <c r="M18"/>
      <c r="N18"/>
      <c r="O18"/>
      <c r="P18"/>
      <c r="Q18"/>
      <c r="R18"/>
      <c r="S18"/>
      <c r="T18"/>
      <c r="U18" s="6"/>
      <c r="V18" s="6"/>
      <c r="W18" s="6"/>
      <c r="X18" s="6"/>
      <c r="Y18" s="6"/>
      <c r="Z18" s="6"/>
      <c r="AA18" s="5"/>
      <c r="AB18" s="5"/>
    </row>
    <row r="19" spans="1:28" x14ac:dyDescent="0.2">
      <c r="A19" s="5">
        <v>15</v>
      </c>
      <c r="B19" s="12">
        <v>244</v>
      </c>
      <c r="C19" s="9">
        <f t="shared" si="1"/>
        <v>203.26399057474308</v>
      </c>
      <c r="D19" s="7">
        <f t="shared" si="2"/>
        <v>0.42761084479736577</v>
      </c>
      <c r="E19" s="8">
        <f t="shared" si="0"/>
        <v>203.69160141954043</v>
      </c>
      <c r="F19" s="8">
        <f t="shared" si="3"/>
        <v>189.913079251867</v>
      </c>
      <c r="G19" s="16">
        <f t="shared" si="4"/>
        <v>54.086920748132997</v>
      </c>
      <c r="H19" s="8">
        <f t="shared" si="5"/>
        <v>2925.3949960148198</v>
      </c>
      <c r="I19" s="5"/>
      <c r="J19" s="5"/>
      <c r="K19" s="5"/>
      <c r="L19" s="4"/>
      <c r="M19" s="4" t="s">
        <v>25</v>
      </c>
      <c r="N19" s="4" t="s">
        <v>13</v>
      </c>
      <c r="O19" s="4" t="s">
        <v>26</v>
      </c>
      <c r="P19" s="4" t="s">
        <v>27</v>
      </c>
      <c r="Q19" s="4" t="s">
        <v>28</v>
      </c>
      <c r="R19" s="4" t="s">
        <v>29</v>
      </c>
      <c r="S19" s="4" t="s">
        <v>30</v>
      </c>
      <c r="T19" s="4" t="s">
        <v>31</v>
      </c>
      <c r="U19" s="9"/>
      <c r="V19" s="9"/>
      <c r="W19" s="9"/>
      <c r="X19" s="9"/>
      <c r="Y19" s="9"/>
      <c r="Z19" s="9"/>
      <c r="AA19" s="5"/>
      <c r="AB19" s="5"/>
    </row>
    <row r="20" spans="1:28" x14ac:dyDescent="0.2">
      <c r="A20" s="5">
        <v>16</v>
      </c>
      <c r="B20" s="12">
        <v>209</v>
      </c>
      <c r="C20" s="9">
        <f t="shared" si="1"/>
        <v>205.00193592802958</v>
      </c>
      <c r="D20" s="7">
        <f t="shared" si="2"/>
        <v>0.55216413078570636</v>
      </c>
      <c r="E20" s="8">
        <f t="shared" si="0"/>
        <v>205.55410005881529</v>
      </c>
      <c r="F20" s="8">
        <f t="shared" si="3"/>
        <v>203.69160141954043</v>
      </c>
      <c r="G20" s="16">
        <f t="shared" si="4"/>
        <v>5.308398580459567</v>
      </c>
      <c r="H20" s="8">
        <f t="shared" si="5"/>
        <v>28.179095489025148</v>
      </c>
      <c r="I20" s="5"/>
      <c r="J20" s="5"/>
      <c r="K20" s="5"/>
      <c r="L20" s="13" t="s">
        <v>19</v>
      </c>
      <c r="M20" s="13">
        <v>202.6246153846154</v>
      </c>
      <c r="N20" s="13">
        <v>10.31989071544356</v>
      </c>
      <c r="O20" s="13">
        <v>19.634376077393025</v>
      </c>
      <c r="P20" s="13">
        <v>2.72125390839992E-16</v>
      </c>
      <c r="Q20" s="13">
        <v>181.32540778085303</v>
      </c>
      <c r="R20" s="13">
        <v>223.92382298837776</v>
      </c>
      <c r="S20" s="13">
        <v>181.32540778085303</v>
      </c>
      <c r="T20" s="13">
        <v>223.92382298837776</v>
      </c>
      <c r="U20" s="9"/>
      <c r="V20" s="9"/>
      <c r="W20" s="9"/>
      <c r="X20" s="9"/>
      <c r="Y20" s="9"/>
      <c r="Z20" s="9"/>
      <c r="AA20" s="5"/>
      <c r="AB20" s="5"/>
    </row>
    <row r="21" spans="1:28" ht="13.5" thickBot="1" x14ac:dyDescent="0.25">
      <c r="A21" s="5">
        <v>17</v>
      </c>
      <c r="B21" s="12">
        <v>207</v>
      </c>
      <c r="C21" s="9">
        <f t="shared" si="1"/>
        <v>205.91100856145314</v>
      </c>
      <c r="D21" s="7">
        <f t="shared" si="2"/>
        <v>0.58608991577627367</v>
      </c>
      <c r="E21" s="8">
        <f t="shared" si="0"/>
        <v>206.49709847722943</v>
      </c>
      <c r="F21" s="8">
        <f t="shared" si="3"/>
        <v>205.55410005881529</v>
      </c>
      <c r="G21" s="16">
        <f t="shared" si="4"/>
        <v>1.445899941184706</v>
      </c>
      <c r="H21" s="8">
        <f t="shared" si="5"/>
        <v>2.0906266399179363</v>
      </c>
      <c r="I21" s="5"/>
      <c r="J21" s="5"/>
      <c r="K21" s="5"/>
      <c r="L21" s="14" t="s">
        <v>32</v>
      </c>
      <c r="M21" s="14">
        <v>-0.36820512820512769</v>
      </c>
      <c r="N21" s="14">
        <v>0.66823759686548811</v>
      </c>
      <c r="O21" s="14">
        <v>-0.55100929659192011</v>
      </c>
      <c r="P21" s="14">
        <v>0.58672072558964938</v>
      </c>
      <c r="Q21" s="14">
        <v>-1.747379743201577</v>
      </c>
      <c r="R21" s="14">
        <v>1.0109694867913215</v>
      </c>
      <c r="S21" s="14">
        <v>-1.747379743201577</v>
      </c>
      <c r="T21" s="14">
        <v>1.0109694867913215</v>
      </c>
      <c r="U21" s="5"/>
      <c r="V21" s="5"/>
      <c r="W21" s="5"/>
      <c r="X21" s="5"/>
      <c r="Y21" s="5"/>
      <c r="Z21" s="5"/>
      <c r="AA21" s="5"/>
      <c r="AB21" s="5"/>
    </row>
    <row r="22" spans="1:28" x14ac:dyDescent="0.2">
      <c r="A22" s="1">
        <v>18</v>
      </c>
      <c r="B22" s="3">
        <v>211</v>
      </c>
      <c r="C22" s="9">
        <f t="shared" si="1"/>
        <v>207.60860266520316</v>
      </c>
      <c r="D22" s="7">
        <f t="shared" si="2"/>
        <v>0.69174347073115316</v>
      </c>
      <c r="E22" s="8">
        <f t="shared" si="0"/>
        <v>208.30034613593432</v>
      </c>
      <c r="F22" s="8">
        <f t="shared" si="3"/>
        <v>206.49709847722943</v>
      </c>
      <c r="G22" s="16">
        <f t="shared" si="4"/>
        <v>4.5029015227705713</v>
      </c>
      <c r="H22" s="8">
        <f t="shared" si="5"/>
        <v>20.276122123769529</v>
      </c>
      <c r="L22"/>
      <c r="M22"/>
      <c r="N22"/>
      <c r="O22"/>
      <c r="P22"/>
      <c r="Q22"/>
      <c r="R22"/>
      <c r="S22"/>
      <c r="T22"/>
      <c r="U22" s="5"/>
      <c r="V22" s="5"/>
      <c r="W22" s="5"/>
      <c r="X22" s="5"/>
      <c r="Y22" s="5"/>
      <c r="Z22" s="5"/>
      <c r="AA22" s="5"/>
      <c r="AB22" s="5"/>
    </row>
    <row r="23" spans="1:28" x14ac:dyDescent="0.2">
      <c r="A23" s="1">
        <v>19</v>
      </c>
      <c r="B23" s="3">
        <v>210</v>
      </c>
      <c r="C23" s="9">
        <f t="shared" si="1"/>
        <v>208.71989170637627</v>
      </c>
      <c r="D23" s="7">
        <f t="shared" si="2"/>
        <v>0.73162319539829257</v>
      </c>
      <c r="E23" s="8">
        <f t="shared" si="0"/>
        <v>209.45151490177457</v>
      </c>
      <c r="F23" s="8">
        <f t="shared" si="3"/>
        <v>208.30034613593432</v>
      </c>
      <c r="G23" s="16">
        <f t="shared" si="4"/>
        <v>1.6996538640656809</v>
      </c>
      <c r="H23" s="8">
        <f t="shared" si="5"/>
        <v>2.8888232576333999</v>
      </c>
      <c r="L23"/>
      <c r="M23"/>
      <c r="N23"/>
      <c r="O23"/>
      <c r="P23"/>
      <c r="Q23"/>
      <c r="R23"/>
      <c r="S23"/>
      <c r="T23"/>
      <c r="U23" s="5"/>
      <c r="V23" s="5"/>
      <c r="W23" s="5"/>
      <c r="X23" s="5"/>
      <c r="Y23" s="5"/>
      <c r="Z23" s="5"/>
      <c r="AA23" s="5"/>
      <c r="AB23" s="5"/>
    </row>
    <row r="24" spans="1:28" x14ac:dyDescent="0.2">
      <c r="A24" s="1">
        <v>20</v>
      </c>
      <c r="B24" s="3">
        <v>173</v>
      </c>
      <c r="C24" s="9">
        <f t="shared" si="1"/>
        <v>200.45375839601365</v>
      </c>
      <c r="D24" s="7">
        <f t="shared" si="2"/>
        <v>-0.12365469895228509</v>
      </c>
      <c r="E24" s="8">
        <f t="shared" si="0"/>
        <v>200.33010369706136</v>
      </c>
      <c r="F24" s="8">
        <f t="shared" si="3"/>
        <v>209.45151490177457</v>
      </c>
      <c r="G24" s="16">
        <f t="shared" si="4"/>
        <v>-36.451514901774573</v>
      </c>
      <c r="H24" s="8">
        <f t="shared" si="5"/>
        <v>1328.7129386342938</v>
      </c>
      <c r="L24"/>
      <c r="M24"/>
      <c r="N24"/>
      <c r="O24"/>
      <c r="P24"/>
      <c r="Q24"/>
      <c r="R24"/>
      <c r="S24"/>
      <c r="T24"/>
      <c r="U24" s="9"/>
      <c r="V24" s="9"/>
      <c r="W24" s="9"/>
      <c r="X24" s="5"/>
      <c r="Y24" s="5"/>
      <c r="Z24" s="5"/>
      <c r="AA24" s="5"/>
      <c r="AB24" s="5"/>
    </row>
    <row r="25" spans="1:28" x14ac:dyDescent="0.2">
      <c r="A25" s="1">
        <v>21</v>
      </c>
      <c r="B25" s="3">
        <v>194</v>
      </c>
      <c r="C25" s="9">
        <f t="shared" si="1"/>
        <v>198.76756968782044</v>
      </c>
      <c r="D25" s="7">
        <f t="shared" si="2"/>
        <v>-0.27218070056380933</v>
      </c>
      <c r="E25" s="8">
        <f t="shared" si="0"/>
        <v>198.49538898725663</v>
      </c>
      <c r="F25" s="8">
        <f t="shared" si="3"/>
        <v>200.33010369706136</v>
      </c>
      <c r="G25" s="16">
        <f t="shared" si="4"/>
        <v>-6.3301036970613609</v>
      </c>
      <c r="H25" s="8">
        <f t="shared" si="5"/>
        <v>40.070212815549908</v>
      </c>
      <c r="L25" s="5"/>
      <c r="M25" s="5"/>
      <c r="N25" s="5"/>
      <c r="O25" s="5"/>
      <c r="P25" s="5"/>
      <c r="Q25" s="10"/>
      <c r="R25" s="9"/>
      <c r="S25" s="9"/>
      <c r="T25" s="9"/>
      <c r="U25" s="9"/>
      <c r="V25" s="9"/>
      <c r="W25" s="9"/>
      <c r="X25" s="5"/>
      <c r="Y25" s="5"/>
      <c r="Z25" s="5"/>
      <c r="AA25" s="5"/>
      <c r="AB25" s="5"/>
    </row>
    <row r="26" spans="1:28" x14ac:dyDescent="0.2">
      <c r="A26" s="1">
        <v>22</v>
      </c>
      <c r="B26" s="3">
        <v>234</v>
      </c>
      <c r="C26" s="9">
        <f t="shared" si="1"/>
        <v>207.25941005977643</v>
      </c>
      <c r="D26" s="7">
        <f t="shared" si="2"/>
        <v>0.56087957219969964</v>
      </c>
      <c r="E26" s="8">
        <f t="shared" si="0"/>
        <v>207.82028963197612</v>
      </c>
      <c r="F26" s="8">
        <f t="shared" si="3"/>
        <v>198.49538898725663</v>
      </c>
      <c r="G26" s="16">
        <f t="shared" si="4"/>
        <v>35.504611012743368</v>
      </c>
      <c r="H26" s="8">
        <f t="shared" si="5"/>
        <v>1260.5774031662177</v>
      </c>
      <c r="L26" s="5"/>
      <c r="M26" s="5"/>
      <c r="N26" s="5"/>
      <c r="O26" s="5"/>
      <c r="P26" s="5"/>
      <c r="Q26" s="10"/>
      <c r="R26" s="9"/>
      <c r="S26" s="9"/>
      <c r="T26" s="9"/>
      <c r="U26" s="9"/>
      <c r="V26" s="9"/>
      <c r="W26" s="9"/>
      <c r="X26" s="5"/>
      <c r="Y26" s="5"/>
      <c r="Z26" s="5"/>
      <c r="AA26" s="5"/>
      <c r="AB26" s="5"/>
    </row>
    <row r="27" spans="1:28" x14ac:dyDescent="0.2">
      <c r="A27" s="1">
        <v>23</v>
      </c>
      <c r="B27" s="3">
        <v>156</v>
      </c>
      <c r="C27" s="9">
        <f t="shared" si="1"/>
        <v>195.02887754874803</v>
      </c>
      <c r="D27" s="7">
        <f t="shared" si="2"/>
        <v>-0.65500262969243583</v>
      </c>
      <c r="E27" s="8">
        <f t="shared" si="0"/>
        <v>194.3738749190556</v>
      </c>
      <c r="F27" s="8">
        <f t="shared" si="3"/>
        <v>207.82028963197612</v>
      </c>
      <c r="G27" s="16">
        <f t="shared" si="4"/>
        <v>-51.820289631976124</v>
      </c>
      <c r="H27" s="8">
        <f t="shared" si="5"/>
        <v>2685.3424175418922</v>
      </c>
      <c r="L27" s="5"/>
      <c r="M27" s="5"/>
      <c r="N27" s="5"/>
      <c r="O27" s="5"/>
      <c r="P27" s="5"/>
      <c r="Q27" s="10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spans="1:28" x14ac:dyDescent="0.2">
      <c r="A28" s="1">
        <v>24</v>
      </c>
      <c r="B28" s="3">
        <v>206</v>
      </c>
      <c r="C28" s="9">
        <f t="shared" si="1"/>
        <v>197.24368822765871</v>
      </c>
      <c r="D28" s="7">
        <f t="shared" si="2"/>
        <v>-0.38221375368875371</v>
      </c>
      <c r="E28" s="8">
        <f t="shared" si="0"/>
        <v>196.86147447396996</v>
      </c>
      <c r="F28" s="8">
        <f t="shared" si="3"/>
        <v>194.3738749190556</v>
      </c>
      <c r="G28" s="16">
        <f t="shared" si="4"/>
        <v>11.626125080944405</v>
      </c>
      <c r="H28" s="8">
        <f t="shared" si="5"/>
        <v>135.16678439776456</v>
      </c>
      <c r="P28" s="5"/>
      <c r="Q28" s="10"/>
      <c r="R28" s="6"/>
      <c r="S28" s="6"/>
      <c r="T28" s="6"/>
      <c r="U28" s="6"/>
      <c r="V28" s="6"/>
      <c r="W28" s="6"/>
      <c r="X28" s="6"/>
      <c r="Y28" s="6"/>
      <c r="Z28" s="6"/>
      <c r="AA28" s="5"/>
      <c r="AB28" s="5"/>
    </row>
    <row r="29" spans="1:28" x14ac:dyDescent="0.2">
      <c r="A29" s="1">
        <v>25</v>
      </c>
      <c r="B29" s="3">
        <v>188</v>
      </c>
      <c r="C29" s="9">
        <f t="shared" si="1"/>
        <v>194.67409241828162</v>
      </c>
      <c r="D29" s="7">
        <f t="shared" si="2"/>
        <v>-0.59013441897143237</v>
      </c>
      <c r="E29" s="8">
        <f t="shared" si="0"/>
        <v>194.08395799931017</v>
      </c>
      <c r="F29" s="8">
        <f t="shared" si="3"/>
        <v>196.86147447396996</v>
      </c>
      <c r="G29" s="16">
        <f t="shared" si="4"/>
        <v>-8.8614744739699631</v>
      </c>
      <c r="H29" s="8">
        <f t="shared" si="5"/>
        <v>78.525729852821229</v>
      </c>
      <c r="P29" s="5"/>
      <c r="Q29" s="10"/>
      <c r="R29" s="9"/>
      <c r="S29" s="9"/>
      <c r="T29" s="9"/>
      <c r="U29" s="9"/>
      <c r="V29" s="9"/>
      <c r="W29" s="9"/>
      <c r="X29" s="9"/>
      <c r="Y29" s="9"/>
      <c r="Z29" s="9"/>
      <c r="AA29" s="5"/>
      <c r="AB29" s="5"/>
    </row>
    <row r="30" spans="1:28" x14ac:dyDescent="0.2">
      <c r="A30" s="1">
        <v>26</v>
      </c>
      <c r="B30" s="3">
        <v>162</v>
      </c>
      <c r="C30" s="9">
        <f t="shared" si="1"/>
        <v>186.16429697570757</v>
      </c>
      <c r="D30" s="7">
        <f t="shared" si="2"/>
        <v>-1.3429344086022219</v>
      </c>
      <c r="E30" s="8">
        <f t="shared" si="0"/>
        <v>184.82136256710535</v>
      </c>
      <c r="F30" s="8">
        <f t="shared" si="3"/>
        <v>194.08395799931017</v>
      </c>
      <c r="G30" s="16">
        <f t="shared" si="4"/>
        <v>-32.083957999310172</v>
      </c>
      <c r="H30" s="8">
        <f t="shared" si="5"/>
        <v>1029.3803609014992</v>
      </c>
      <c r="P30" s="5"/>
      <c r="Q30" s="5"/>
      <c r="R30" s="9"/>
      <c r="S30" s="9"/>
      <c r="T30" s="9"/>
      <c r="U30" s="9"/>
      <c r="V30" s="9"/>
      <c r="W30" s="9"/>
      <c r="X30" s="9"/>
      <c r="Y30" s="9"/>
      <c r="Z30" s="9"/>
      <c r="AA30" s="5"/>
      <c r="AB30" s="5"/>
    </row>
    <row r="31" spans="1:28" x14ac:dyDescent="0.2">
      <c r="A31" s="1">
        <v>27</v>
      </c>
      <c r="B31" s="3">
        <v>172</v>
      </c>
      <c r="C31" s="9">
        <f t="shared" si="1"/>
        <v>181.65651472026661</v>
      </c>
      <c r="D31" s="7">
        <f t="shared" si="2"/>
        <v>-1.6437676663872176</v>
      </c>
      <c r="E31" s="8">
        <f t="shared" si="0"/>
        <v>180.01274705387939</v>
      </c>
      <c r="F31" s="8">
        <f t="shared" si="3"/>
        <v>184.82136256710535</v>
      </c>
      <c r="G31" s="16">
        <f t="shared" si="4"/>
        <v>-12.821362567105353</v>
      </c>
      <c r="H31" s="8">
        <f t="shared" si="5"/>
        <v>164.38733807717037</v>
      </c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pans="1:28" x14ac:dyDescent="0.2">
      <c r="A32" s="1">
        <v>28</v>
      </c>
      <c r="B32" s="3">
        <v>210</v>
      </c>
      <c r="C32" s="9">
        <f t="shared" si="1"/>
        <v>187.41485368821077</v>
      </c>
      <c r="D32" s="7">
        <f t="shared" si="2"/>
        <v>-0.94016358775761955</v>
      </c>
      <c r="E32" s="8">
        <f t="shared" si="0"/>
        <v>186.47469010045316</v>
      </c>
      <c r="F32" s="8">
        <f t="shared" si="3"/>
        <v>180.01274705387939</v>
      </c>
      <c r="G32" s="16">
        <f t="shared" si="4"/>
        <v>29.987252946120606</v>
      </c>
      <c r="H32" s="8">
        <f t="shared" si="5"/>
        <v>899.23533925461891</v>
      </c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 spans="1:28" x14ac:dyDescent="0.2">
      <c r="A33" s="1">
        <v>29</v>
      </c>
      <c r="B33" s="3">
        <v>205</v>
      </c>
      <c r="C33" s="9">
        <f t="shared" si="1"/>
        <v>191.04751041036488</v>
      </c>
      <c r="D33" s="7">
        <f t="shared" si="2"/>
        <v>-0.50549610999238126</v>
      </c>
      <c r="E33" s="8">
        <f t="shared" si="0"/>
        <v>190.5420143003725</v>
      </c>
      <c r="F33" s="8">
        <f t="shared" si="3"/>
        <v>186.47469010045316</v>
      </c>
      <c r="G33" s="16">
        <f t="shared" si="4"/>
        <v>18.525309899546841</v>
      </c>
      <c r="H33" s="8">
        <f t="shared" si="5"/>
        <v>343.18710687424817</v>
      </c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 spans="1:28" x14ac:dyDescent="0.2">
      <c r="A34" s="1">
        <v>30</v>
      </c>
      <c r="B34" s="3">
        <v>244</v>
      </c>
      <c r="C34" s="9">
        <f t="shared" si="1"/>
        <v>203.73767818182836</v>
      </c>
      <c r="D34" s="7">
        <f t="shared" si="2"/>
        <v>0.74881207359355817</v>
      </c>
      <c r="E34" s="8">
        <f t="shared" si="0"/>
        <v>204.48649025542193</v>
      </c>
      <c r="F34" s="8">
        <f t="shared" si="3"/>
        <v>190.5420143003725</v>
      </c>
      <c r="G34" s="16">
        <f t="shared" si="4"/>
        <v>53.4579856996275</v>
      </c>
      <c r="H34" s="8">
        <f t="shared" si="5"/>
        <v>2857.7562350615781</v>
      </c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 spans="1:28" x14ac:dyDescent="0.2">
      <c r="A35" s="1">
        <v>31</v>
      </c>
      <c r="B35" s="3">
        <v>218</v>
      </c>
      <c r="C35" s="9">
        <f t="shared" si="1"/>
        <v>207.82218893756425</v>
      </c>
      <c r="D35" s="7">
        <f t="shared" si="2"/>
        <v>1.0658854844181409</v>
      </c>
      <c r="E35" s="8">
        <f t="shared" si="0"/>
        <v>208.8880744219824</v>
      </c>
      <c r="F35" s="8">
        <f t="shared" si="3"/>
        <v>204.48649025542193</v>
      </c>
      <c r="G35" s="16">
        <f t="shared" si="4"/>
        <v>13.513509744578073</v>
      </c>
      <c r="H35" s="8">
        <f t="shared" si="5"/>
        <v>182.61494561680652</v>
      </c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 spans="1:28" x14ac:dyDescent="0.2">
      <c r="A36" s="1">
        <v>32</v>
      </c>
      <c r="B36" s="3">
        <v>182</v>
      </c>
      <c r="C36" s="9">
        <f t="shared" si="1"/>
        <v>202.25097450419548</v>
      </c>
      <c r="D36" s="7">
        <f t="shared" si="2"/>
        <v>0.43499879186931556</v>
      </c>
      <c r="E36" s="8">
        <f t="shared" si="0"/>
        <v>202.68597329606479</v>
      </c>
      <c r="F36" s="8">
        <f t="shared" si="3"/>
        <v>208.8880744219824</v>
      </c>
      <c r="G36" s="16">
        <f t="shared" si="4"/>
        <v>-26.888074421982395</v>
      </c>
      <c r="H36" s="8">
        <f t="shared" si="5"/>
        <v>722.96854612206391</v>
      </c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 spans="1:28" x14ac:dyDescent="0.2">
      <c r="A37" s="1">
        <v>33</v>
      </c>
      <c r="B37" s="3">
        <v>206</v>
      </c>
      <c r="C37" s="9">
        <f t="shared" si="1"/>
        <v>203.50401351787588</v>
      </c>
      <c r="D37" s="7">
        <f t="shared" si="2"/>
        <v>0.51275725509919945</v>
      </c>
      <c r="E37" s="8">
        <f t="shared" si="0"/>
        <v>204.01677077297506</v>
      </c>
      <c r="F37" s="8">
        <f t="shared" si="3"/>
        <v>202.68597329606479</v>
      </c>
      <c r="G37" s="16">
        <f t="shared" si="4"/>
        <v>3.3140267039352125</v>
      </c>
      <c r="H37" s="8">
        <f t="shared" si="5"/>
        <v>10.982772994395688</v>
      </c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 spans="1:28" x14ac:dyDescent="0.2">
      <c r="A38" s="1">
        <v>34</v>
      </c>
      <c r="B38" s="3">
        <v>211</v>
      </c>
      <c r="C38" s="9">
        <f t="shared" si="1"/>
        <v>205.74052344492847</v>
      </c>
      <c r="D38" s="7">
        <f t="shared" si="2"/>
        <v>0.67660782770644357</v>
      </c>
      <c r="E38" s="8">
        <f t="shared" si="0"/>
        <v>206.41713127263492</v>
      </c>
      <c r="F38" s="8">
        <f t="shared" si="3"/>
        <v>204.01677077297506</v>
      </c>
      <c r="G38" s="16">
        <f t="shared" si="4"/>
        <v>6.9832292270249354</v>
      </c>
      <c r="H38" s="8">
        <f t="shared" si="5"/>
        <v>48.765490437175281</v>
      </c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 spans="1:28" x14ac:dyDescent="0.2">
      <c r="A39" s="1">
        <v>35</v>
      </c>
      <c r="B39" s="3">
        <v>273</v>
      </c>
      <c r="C39" s="9">
        <f t="shared" si="1"/>
        <v>222.85256452906475</v>
      </c>
      <c r="D39" s="7">
        <f t="shared" si="2"/>
        <v>2.2388709028739822</v>
      </c>
      <c r="E39" s="8">
        <f t="shared" si="0"/>
        <v>225.09143543193872</v>
      </c>
      <c r="F39" s="8">
        <f t="shared" si="3"/>
        <v>206.41713127263492</v>
      </c>
      <c r="G39" s="16">
        <f t="shared" si="4"/>
        <v>66.582868727365081</v>
      </c>
      <c r="H39" s="8">
        <f t="shared" si="5"/>
        <v>4433.2784079655312</v>
      </c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 spans="1:28" x14ac:dyDescent="0.2">
      <c r="A40" s="1">
        <v>36</v>
      </c>
      <c r="B40" s="3">
        <v>248</v>
      </c>
      <c r="C40" s="9">
        <f t="shared" si="1"/>
        <v>230.74622608838635</v>
      </c>
      <c r="D40" s="7">
        <f t="shared" si="2"/>
        <v>2.7763846089342952</v>
      </c>
      <c r="E40" s="8">
        <f t="shared" si="0"/>
        <v>233.52261069732066</v>
      </c>
      <c r="F40" s="8">
        <f t="shared" si="3"/>
        <v>225.09143543193872</v>
      </c>
      <c r="G40" s="16">
        <f t="shared" si="4"/>
        <v>22.90856456806128</v>
      </c>
      <c r="H40" s="8">
        <f t="shared" si="5"/>
        <v>524.80233056903273</v>
      </c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 spans="1:28" x14ac:dyDescent="0.2">
      <c r="A41" s="1">
        <v>37</v>
      </c>
      <c r="B41" s="3">
        <v>262</v>
      </c>
      <c r="C41" s="9">
        <f t="shared" si="1"/>
        <v>240.5520199154488</v>
      </c>
      <c r="D41" s="7">
        <f t="shared" si="2"/>
        <v>3.4445620941507347</v>
      </c>
      <c r="E41" s="8">
        <f t="shared" si="0"/>
        <v>243.99658200959954</v>
      </c>
      <c r="F41" s="8">
        <f t="shared" si="3"/>
        <v>233.52261069732066</v>
      </c>
      <c r="G41" s="16">
        <f t="shared" si="4"/>
        <v>28.477389302679342</v>
      </c>
      <c r="H41" s="8">
        <f t="shared" si="5"/>
        <v>810.96170149635577</v>
      </c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 spans="1:28" x14ac:dyDescent="0.2">
      <c r="A42" s="1">
        <v>38</v>
      </c>
      <c r="B42" s="3">
        <v>258</v>
      </c>
      <c r="C42" s="9">
        <f t="shared" si="1"/>
        <v>247.4532105109264</v>
      </c>
      <c r="D42" s="7">
        <f t="shared" si="2"/>
        <v>3.7731304371898227</v>
      </c>
      <c r="E42" s="8">
        <f t="shared" si="0"/>
        <v>251.22634094811622</v>
      </c>
      <c r="F42" s="8">
        <f t="shared" si="3"/>
        <v>243.99658200959954</v>
      </c>
      <c r="G42" s="16">
        <f t="shared" si="4"/>
        <v>14.003417990400465</v>
      </c>
      <c r="H42" s="8">
        <f t="shared" si="5"/>
        <v>196.09571541387137</v>
      </c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 spans="1:28" x14ac:dyDescent="0.2">
      <c r="A43" s="1">
        <v>39</v>
      </c>
      <c r="B43" s="3">
        <v>233</v>
      </c>
      <c r="C43" s="9">
        <f t="shared" si="1"/>
        <v>246.72731866374622</v>
      </c>
      <c r="D43" s="7">
        <f t="shared" si="2"/>
        <v>3.3454777991629285</v>
      </c>
      <c r="E43" s="8">
        <f t="shared" si="0"/>
        <v>250.07279646290914</v>
      </c>
      <c r="F43" s="8">
        <f t="shared" si="3"/>
        <v>251.22634094811622</v>
      </c>
      <c r="G43" s="16">
        <f t="shared" si="4"/>
        <v>-18.226340948116217</v>
      </c>
      <c r="H43" s="8">
        <f t="shared" si="5"/>
        <v>332.19950435697797</v>
      </c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 spans="1:28" x14ac:dyDescent="0.2">
      <c r="A44" s="1">
        <v>40</v>
      </c>
      <c r="B44" s="3">
        <v>255</v>
      </c>
      <c r="C44" s="9">
        <f t="shared" si="1"/>
        <v>251.28903611167362</v>
      </c>
      <c r="D44" s="7">
        <f t="shared" si="2"/>
        <v>3.4610869385250522</v>
      </c>
      <c r="E44" s="8">
        <f t="shared" si="0"/>
        <v>254.75012305019868</v>
      </c>
      <c r="F44" s="8">
        <f t="shared" si="3"/>
        <v>250.07279646290914</v>
      </c>
      <c r="G44" s="16">
        <f t="shared" si="4"/>
        <v>4.9272035370908611</v>
      </c>
      <c r="H44" s="8">
        <f t="shared" si="5"/>
        <v>24.277334695920693</v>
      </c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 spans="1:28" x14ac:dyDescent="0.2">
      <c r="A45" s="1">
        <v>41</v>
      </c>
      <c r="B45" s="3">
        <v>303</v>
      </c>
      <c r="C45" s="9">
        <f t="shared" si="1"/>
        <v>266.66020814260463</v>
      </c>
      <c r="D45" s="7">
        <f t="shared" si="2"/>
        <v>4.593194980440523</v>
      </c>
      <c r="E45" s="8">
        <f t="shared" si="0"/>
        <v>271.25340312304513</v>
      </c>
      <c r="F45" s="8">
        <f t="shared" si="3"/>
        <v>254.75012305019868</v>
      </c>
      <c r="G45" s="16">
        <f t="shared" si="4"/>
        <v>48.249876949801319</v>
      </c>
      <c r="H45" s="8">
        <f t="shared" si="5"/>
        <v>2328.0506256709687</v>
      </c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 spans="1:28" x14ac:dyDescent="0.2">
      <c r="A46" s="1">
        <v>42</v>
      </c>
      <c r="B46" s="3">
        <v>282</v>
      </c>
      <c r="C46" s="9">
        <f t="shared" si="1"/>
        <v>273.90611213184695</v>
      </c>
      <c r="D46" s="7">
        <f t="shared" si="2"/>
        <v>4.8453471001294908</v>
      </c>
      <c r="E46" s="8">
        <f t="shared" si="0"/>
        <v>278.75145923197647</v>
      </c>
      <c r="F46" s="8">
        <f t="shared" si="3"/>
        <v>271.25340312304513</v>
      </c>
      <c r="G46" s="16">
        <f t="shared" si="4"/>
        <v>10.746596876954868</v>
      </c>
      <c r="H46" s="8">
        <f t="shared" si="5"/>
        <v>115.48934443577612</v>
      </c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 spans="1:28" x14ac:dyDescent="0.2">
      <c r="A47" s="1">
        <v>43</v>
      </c>
      <c r="B47" s="3">
        <v>291</v>
      </c>
      <c r="C47" s="9">
        <f t="shared" si="1"/>
        <v>281.77491073127737</v>
      </c>
      <c r="D47" s="7">
        <f t="shared" si="2"/>
        <v>5.1327399886053628</v>
      </c>
      <c r="E47" s="8">
        <f t="shared" si="0"/>
        <v>286.90765071988272</v>
      </c>
      <c r="F47" s="8">
        <f t="shared" si="3"/>
        <v>278.75145923197647</v>
      </c>
      <c r="G47" s="16">
        <f t="shared" si="4"/>
        <v>12.248540768023531</v>
      </c>
      <c r="H47" s="8">
        <f t="shared" si="5"/>
        <v>150.02675094593448</v>
      </c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 spans="1:28" x14ac:dyDescent="0.2">
      <c r="A48" s="1">
        <v>44</v>
      </c>
      <c r="B48" s="3">
        <v>280</v>
      </c>
      <c r="C48" s="9">
        <f t="shared" si="1"/>
        <v>285.20255398050625</v>
      </c>
      <c r="D48" s="7">
        <f t="shared" si="2"/>
        <v>4.9706627476860028</v>
      </c>
      <c r="E48" s="8">
        <f t="shared" si="0"/>
        <v>290.17321672819224</v>
      </c>
      <c r="F48" s="8">
        <f t="shared" si="3"/>
        <v>286.90765071988272</v>
      </c>
      <c r="G48" s="16">
        <f t="shared" si="4"/>
        <v>-6.9076507198827244</v>
      </c>
      <c r="H48" s="8">
        <f t="shared" si="5"/>
        <v>47.715638467896319</v>
      </c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 spans="1:28" x14ac:dyDescent="0.2">
      <c r="A49" s="1">
        <v>45</v>
      </c>
      <c r="B49" s="3">
        <v>255</v>
      </c>
      <c r="C49" s="9">
        <f t="shared" si="1"/>
        <v>281.49099760787732</v>
      </c>
      <c r="D49" s="7">
        <f t="shared" si="2"/>
        <v>4.1453781244847754</v>
      </c>
      <c r="E49" s="8">
        <f t="shared" si="0"/>
        <v>285.63637573236207</v>
      </c>
      <c r="F49" s="8">
        <f t="shared" si="3"/>
        <v>290.17321672819224</v>
      </c>
      <c r="G49" s="16">
        <f t="shared" si="4"/>
        <v>-35.173216728192244</v>
      </c>
      <c r="H49" s="8">
        <f t="shared" si="5"/>
        <v>1237.1551750083827</v>
      </c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 spans="1:28" x14ac:dyDescent="0.2">
      <c r="A50" s="1">
        <v>46</v>
      </c>
      <c r="B50" s="3">
        <v>312</v>
      </c>
      <c r="C50" s="9">
        <f t="shared" si="1"/>
        <v>292.14401944507995</v>
      </c>
      <c r="D50" s="7">
        <f t="shared" si="2"/>
        <v>4.7639594128574387</v>
      </c>
      <c r="E50" s="8">
        <f t="shared" si="0"/>
        <v>296.90797885793739</v>
      </c>
      <c r="F50" s="8">
        <f t="shared" si="3"/>
        <v>285.63637573236207</v>
      </c>
      <c r="G50" s="16">
        <f t="shared" si="4"/>
        <v>26.363624267637931</v>
      </c>
      <c r="H50" s="8">
        <f t="shared" si="5"/>
        <v>695.04068452518766</v>
      </c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 spans="1:28" x14ac:dyDescent="0.2">
      <c r="A51" s="1">
        <v>47</v>
      </c>
      <c r="B51" s="3">
        <v>296</v>
      </c>
      <c r="C51" s="9">
        <f t="shared" si="1"/>
        <v>296.68385174832031</v>
      </c>
      <c r="D51" s="7">
        <f t="shared" si="2"/>
        <v>4.7426551063608757</v>
      </c>
      <c r="E51" s="8">
        <f t="shared" si="0"/>
        <v>301.42650685468118</v>
      </c>
      <c r="F51" s="8">
        <f t="shared" si="3"/>
        <v>296.90797885793739</v>
      </c>
      <c r="G51" s="16">
        <f t="shared" si="4"/>
        <v>-0.90797885793739397</v>
      </c>
      <c r="H51" s="8">
        <f t="shared" si="5"/>
        <v>0.82442560646129426</v>
      </c>
    </row>
    <row r="52" spans="1:28" x14ac:dyDescent="0.2">
      <c r="A52" s="1">
        <v>48</v>
      </c>
      <c r="B52" s="3">
        <v>307</v>
      </c>
      <c r="C52" s="9">
        <f t="shared" si="1"/>
        <v>302.80227777512829</v>
      </c>
      <c r="D52" s="7">
        <f t="shared" si="2"/>
        <v>4.8734284224864437</v>
      </c>
      <c r="E52" s="8">
        <f t="shared" si="0"/>
        <v>307.67570619761472</v>
      </c>
      <c r="F52" s="8">
        <f t="shared" si="3"/>
        <v>301.42650685468118</v>
      </c>
      <c r="G52" s="16">
        <f t="shared" si="4"/>
        <v>5.573493145318821</v>
      </c>
      <c r="H52" s="8">
        <f t="shared" si="5"/>
        <v>31.063825840915886</v>
      </c>
    </row>
    <row r="53" spans="1:28" x14ac:dyDescent="0.2">
      <c r="A53" s="1">
        <v>49</v>
      </c>
      <c r="B53" s="3">
        <v>281</v>
      </c>
      <c r="C53" s="9">
        <f t="shared" si="1"/>
        <v>301.09102762850347</v>
      </c>
      <c r="D53" s="7">
        <f t="shared" si="2"/>
        <v>4.2475246188039284</v>
      </c>
      <c r="E53" s="8">
        <f t="shared" si="0"/>
        <v>305.3385522473074</v>
      </c>
      <c r="F53" s="8">
        <f t="shared" si="3"/>
        <v>307.67570619761472</v>
      </c>
      <c r="G53" s="16">
        <f t="shared" si="4"/>
        <v>-26.675706197614716</v>
      </c>
      <c r="H53" s="8">
        <f t="shared" si="5"/>
        <v>711.59330114146019</v>
      </c>
    </row>
    <row r="54" spans="1:28" x14ac:dyDescent="0.2">
      <c r="A54" s="1">
        <v>50</v>
      </c>
      <c r="B54" s="3">
        <v>308</v>
      </c>
      <c r="C54" s="9">
        <f t="shared" si="1"/>
        <v>305.99550872486566</v>
      </c>
      <c r="D54" s="7">
        <f t="shared" si="2"/>
        <v>4.3099713356545406</v>
      </c>
      <c r="E54" s="8">
        <f t="shared" si="0"/>
        <v>310.30548006052021</v>
      </c>
      <c r="F54" s="8">
        <f t="shared" si="3"/>
        <v>305.3385522473074</v>
      </c>
      <c r="G54" s="16">
        <f t="shared" si="4"/>
        <v>2.6614477526925953</v>
      </c>
      <c r="H54" s="8">
        <f t="shared" si="5"/>
        <v>7.0833041403124657</v>
      </c>
    </row>
    <row r="55" spans="1:28" x14ac:dyDescent="0.2">
      <c r="A55" s="1">
        <v>51</v>
      </c>
      <c r="B55" s="3">
        <v>280</v>
      </c>
      <c r="C55" s="9">
        <f t="shared" si="1"/>
        <v>302.82482168158742</v>
      </c>
      <c r="D55" s="7">
        <f t="shared" si="2"/>
        <v>3.5989005545555841</v>
      </c>
      <c r="E55" s="8">
        <f t="shared" si="0"/>
        <v>306.42372223614302</v>
      </c>
      <c r="F55" s="8">
        <f t="shared" si="3"/>
        <v>310.30548006052021</v>
      </c>
      <c r="G55" s="16">
        <f t="shared" si="4"/>
        <v>-30.30548006052021</v>
      </c>
      <c r="H55" s="8">
        <f t="shared" si="5"/>
        <v>918.42212169858806</v>
      </c>
    </row>
    <row r="56" spans="1:28" x14ac:dyDescent="0.2">
      <c r="A56" s="1">
        <v>52</v>
      </c>
      <c r="B56" s="3">
        <v>345</v>
      </c>
      <c r="C56" s="9">
        <f t="shared" si="1"/>
        <v>315.94595897042166</v>
      </c>
      <c r="D56" s="7">
        <f t="shared" si="2"/>
        <v>4.5040326925932357</v>
      </c>
      <c r="E56" s="8">
        <f t="shared" si="0"/>
        <v>320.44999166301488</v>
      </c>
      <c r="F56" s="8">
        <f t="shared" si="3"/>
        <v>306.42372223614302</v>
      </c>
      <c r="G56" s="16">
        <f t="shared" si="4"/>
        <v>38.576277763856979</v>
      </c>
      <c r="H56" s="8">
        <f t="shared" si="5"/>
        <v>1488.1292061142465</v>
      </c>
    </row>
    <row r="57" spans="1:28" x14ac:dyDescent="0.2">
      <c r="F57" s="8">
        <f t="shared" si="3"/>
        <v>320.44999166301488</v>
      </c>
    </row>
    <row r="59" spans="1:28" ht="13.5" thickBot="1" x14ac:dyDescent="0.25"/>
    <row r="60" spans="1:28" x14ac:dyDescent="0.2">
      <c r="E60" s="23" t="s">
        <v>33</v>
      </c>
      <c r="F60" s="24">
        <v>0.24684177132300397</v>
      </c>
    </row>
    <row r="61" spans="1:28" x14ac:dyDescent="0.2">
      <c r="E61" s="25" t="s">
        <v>34</v>
      </c>
      <c r="F61" s="26">
        <v>9.5054572081715777E-2</v>
      </c>
    </row>
    <row r="62" spans="1:28" x14ac:dyDescent="0.2">
      <c r="E62" s="25" t="s">
        <v>43</v>
      </c>
      <c r="F62" s="27">
        <f>SUM(H5:H56)</f>
        <v>38884.244763344061</v>
      </c>
    </row>
    <row r="63" spans="1:28" x14ac:dyDescent="0.2">
      <c r="E63" s="25" t="s">
        <v>44</v>
      </c>
      <c r="F63" s="26">
        <f>F62/50</f>
        <v>777.6848952668812</v>
      </c>
    </row>
    <row r="64" spans="1:28" x14ac:dyDescent="0.2">
      <c r="E64" s="25" t="s">
        <v>45</v>
      </c>
      <c r="F64" s="26">
        <f>F63</f>
        <v>777.6848952668812</v>
      </c>
    </row>
    <row r="65" spans="4:6" ht="13.5" thickBot="1" x14ac:dyDescent="0.25">
      <c r="E65" s="28" t="s">
        <v>46</v>
      </c>
      <c r="F65" s="29">
        <f>SQRT(F64)</f>
        <v>27.887002263902108</v>
      </c>
    </row>
    <row r="70" spans="4:6" x14ac:dyDescent="0.2">
      <c r="D70" s="2"/>
    </row>
    <row r="72" spans="4:6" x14ac:dyDescent="0.2">
      <c r="D72" s="2"/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t8-13</vt:lpstr>
    </vt:vector>
  </TitlesOfParts>
  <Company>Miami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SBA Information Technologies</dc:creator>
  <cp:lastModifiedBy>Hossain, Ayub</cp:lastModifiedBy>
  <dcterms:created xsi:type="dcterms:W3CDTF">2002-08-20T18:14:45Z</dcterms:created>
  <dcterms:modified xsi:type="dcterms:W3CDTF">2018-12-03T21:33:34Z</dcterms:modified>
</cp:coreProperties>
</file>