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15" windowWidth="27495" windowHeight="12465" activeTab="4"/>
  </bookViews>
  <sheets>
    <sheet name="Varuns Formulas" sheetId="2" r:id="rId1"/>
    <sheet name="concise appr data" sheetId="3" state="hidden" r:id="rId2"/>
    <sheet name="property tax" sheetId="4" r:id="rId3"/>
    <sheet name="Insurance" sheetId="5" r:id="rId4"/>
    <sheet name="state appr" sheetId="6" r:id="rId5"/>
    <sheet name="metro appr" sheetId="7" r:id="rId6"/>
  </sheets>
  <calcPr calcId="125725"/>
</workbook>
</file>

<file path=xl/calcChain.xml><?xml version="1.0" encoding="utf-8"?>
<calcChain xmlns="http://schemas.openxmlformats.org/spreadsheetml/2006/main">
  <c r="F35" i="2"/>
  <c r="E35"/>
  <c r="E28"/>
  <c r="E27" s="1"/>
  <c r="D17"/>
  <c r="D31" s="1"/>
  <c r="B12"/>
  <c r="AC23" s="1"/>
  <c r="B11"/>
  <c r="AA22" s="1"/>
  <c r="B5"/>
  <c r="E29" l="1"/>
  <c r="F29" s="1"/>
  <c r="E26"/>
  <c r="I23"/>
  <c r="D18"/>
  <c r="J22"/>
  <c r="R22"/>
  <c r="Z22"/>
  <c r="AH22"/>
  <c r="L23"/>
  <c r="T23"/>
  <c r="AB23"/>
  <c r="H22"/>
  <c r="P22"/>
  <c r="X22"/>
  <c r="AF22"/>
  <c r="J23"/>
  <c r="R23"/>
  <c r="Z23"/>
  <c r="AH23"/>
  <c r="G35"/>
  <c r="E36"/>
  <c r="F22"/>
  <c r="N22"/>
  <c r="V22"/>
  <c r="AD22"/>
  <c r="H23"/>
  <c r="P23"/>
  <c r="X23"/>
  <c r="AF23"/>
  <c r="Q22"/>
  <c r="AG22"/>
  <c r="K23"/>
  <c r="S23"/>
  <c r="AA23"/>
  <c r="E22"/>
  <c r="M22"/>
  <c r="U22"/>
  <c r="AC22"/>
  <c r="G23"/>
  <c r="O23"/>
  <c r="W23"/>
  <c r="AE23"/>
  <c r="I22"/>
  <c r="Y22"/>
  <c r="L22"/>
  <c r="T22"/>
  <c r="AB22"/>
  <c r="F23"/>
  <c r="N23"/>
  <c r="V23"/>
  <c r="AD23"/>
  <c r="G22"/>
  <c r="O22"/>
  <c r="W22"/>
  <c r="AE22"/>
  <c r="Q23"/>
  <c r="Y23"/>
  <c r="AG23"/>
  <c r="K22"/>
  <c r="S22"/>
  <c r="E23"/>
  <c r="M23"/>
  <c r="U23"/>
  <c r="F27" l="1"/>
  <c r="F26" s="1"/>
  <c r="G29"/>
  <c r="F28"/>
  <c r="H35"/>
  <c r="E18"/>
  <c r="E21"/>
  <c r="E20" s="1"/>
  <c r="E37"/>
  <c r="E38" s="1"/>
  <c r="F36"/>
  <c r="G28" l="1"/>
  <c r="G27" s="1"/>
  <c r="G26" s="1"/>
  <c r="F37"/>
  <c r="F38" s="1"/>
  <c r="G36"/>
  <c r="H29"/>
  <c r="I35"/>
  <c r="F21"/>
  <c r="E24"/>
  <c r="E31"/>
  <c r="H28" l="1"/>
  <c r="H27" s="1"/>
  <c r="H26" s="1"/>
  <c r="J35"/>
  <c r="E33"/>
  <c r="E40" s="1"/>
  <c r="F24"/>
  <c r="E32"/>
  <c r="H36"/>
  <c r="G37"/>
  <c r="G38" s="1"/>
  <c r="I29"/>
  <c r="I28" l="1"/>
  <c r="I27" s="1"/>
  <c r="I26" s="1"/>
  <c r="I36"/>
  <c r="H37"/>
  <c r="H38" s="1"/>
  <c r="K35"/>
  <c r="J29"/>
  <c r="E43" a="1"/>
  <c r="E43" s="1"/>
  <c r="E41"/>
  <c r="G24"/>
  <c r="F20"/>
  <c r="J28" l="1"/>
  <c r="J27" s="1"/>
  <c r="J26" s="1"/>
  <c r="J36"/>
  <c r="I37"/>
  <c r="I38" s="1"/>
  <c r="H24"/>
  <c r="L35"/>
  <c r="F18"/>
  <c r="F31"/>
  <c r="K29"/>
  <c r="K28" l="1"/>
  <c r="K27" s="1"/>
  <c r="K26" s="1"/>
  <c r="F32"/>
  <c r="F33" s="1"/>
  <c r="F40" s="1"/>
  <c r="K36"/>
  <c r="J37"/>
  <c r="J38" s="1"/>
  <c r="M35"/>
  <c r="G21"/>
  <c r="G20" s="1"/>
  <c r="G31" s="1"/>
  <c r="L29"/>
  <c r="I24"/>
  <c r="L28" l="1"/>
  <c r="G32"/>
  <c r="G33" s="1"/>
  <c r="G40" s="1"/>
  <c r="G41" s="1"/>
  <c r="G18"/>
  <c r="F41"/>
  <c r="G43" a="1"/>
  <c r="F43" a="1"/>
  <c r="F43" s="1"/>
  <c r="M29"/>
  <c r="L27"/>
  <c r="L26" s="1"/>
  <c r="L36"/>
  <c r="K37"/>
  <c r="K38" s="1"/>
  <c r="J24"/>
  <c r="N35"/>
  <c r="G43" l="1"/>
  <c r="M28"/>
  <c r="M27" s="1"/>
  <c r="M26" s="1"/>
  <c r="N29"/>
  <c r="L37"/>
  <c r="L38" s="1"/>
  <c r="M36"/>
  <c r="K24"/>
  <c r="H21"/>
  <c r="H20" s="1"/>
  <c r="H31" s="1"/>
  <c r="H18" l="1"/>
  <c r="I21" s="1"/>
  <c r="I20" s="1"/>
  <c r="I18" s="1"/>
  <c r="N28"/>
  <c r="N27" s="1"/>
  <c r="N26" s="1"/>
  <c r="H32"/>
  <c r="H33" s="1"/>
  <c r="H40" s="1"/>
  <c r="O29"/>
  <c r="N36"/>
  <c r="N37" s="1"/>
  <c r="N38" s="1"/>
  <c r="M37"/>
  <c r="M38" s="1"/>
  <c r="L24"/>
  <c r="O28" l="1"/>
  <c r="O27" s="1"/>
  <c r="O26" s="1"/>
  <c r="J21"/>
  <c r="J20" s="1"/>
  <c r="J18" s="1"/>
  <c r="I31"/>
  <c r="M24"/>
  <c r="H41"/>
  <c r="H43" a="1"/>
  <c r="H43" s="1"/>
  <c r="P29"/>
  <c r="P28" l="1"/>
  <c r="P27" s="1"/>
  <c r="P26" s="1"/>
  <c r="K21"/>
  <c r="K20" s="1"/>
  <c r="K18" s="1"/>
  <c r="J31"/>
  <c r="I32"/>
  <c r="I33" s="1"/>
  <c r="I40" s="1"/>
  <c r="N24"/>
  <c r="L21" l="1"/>
  <c r="L20" s="1"/>
  <c r="L18" s="1"/>
  <c r="O24"/>
  <c r="J32"/>
  <c r="J33" s="1"/>
  <c r="J40" s="1"/>
  <c r="J41" s="1"/>
  <c r="K31"/>
  <c r="I41"/>
  <c r="J43" a="1"/>
  <c r="I43" a="1"/>
  <c r="I43" s="1"/>
  <c r="J43" l="1"/>
  <c r="M21"/>
  <c r="M20" s="1"/>
  <c r="M18" s="1"/>
  <c r="P24"/>
  <c r="L31"/>
  <c r="K32"/>
  <c r="K33" s="1"/>
  <c r="K40" s="1"/>
  <c r="N21" l="1"/>
  <c r="N20" s="1"/>
  <c r="N18" s="1"/>
  <c r="Q24"/>
  <c r="L32"/>
  <c r="L33" s="1"/>
  <c r="L40" s="1"/>
  <c r="L41" s="1"/>
  <c r="M31"/>
  <c r="K41"/>
  <c r="L43" a="1"/>
  <c r="K43" a="1"/>
  <c r="K43" s="1"/>
  <c r="L43" l="1"/>
  <c r="O21"/>
  <c r="O20" s="1"/>
  <c r="O18" s="1"/>
  <c r="R24"/>
  <c r="M32"/>
  <c r="M33" s="1"/>
  <c r="M40" s="1"/>
  <c r="N31"/>
  <c r="N32" s="1"/>
  <c r="N33" s="1"/>
  <c r="N40" s="1"/>
  <c r="P18" l="1"/>
  <c r="P21"/>
  <c r="P20" s="1"/>
  <c r="S24"/>
  <c r="M41"/>
  <c r="N41" s="1"/>
  <c r="B48" s="1" a="1"/>
  <c r="B48" s="1"/>
  <c r="B51" s="1"/>
  <c r="M43" a="1"/>
  <c r="M43" s="1"/>
  <c r="N43" a="1"/>
  <c r="N43" s="1"/>
  <c r="B49" s="1" a="1"/>
  <c r="B49" s="1"/>
  <c r="Q21" l="1"/>
  <c r="Q20" s="1"/>
  <c r="Q18" s="1"/>
  <c r="T24"/>
  <c r="R21" l="1"/>
  <c r="R20" s="1"/>
  <c r="R18" s="1"/>
  <c r="U24"/>
  <c r="S18" l="1"/>
  <c r="S21"/>
  <c r="S20" s="1"/>
  <c r="V24"/>
  <c r="T21" l="1"/>
  <c r="T20" s="1"/>
  <c r="T18" s="1"/>
  <c r="W24"/>
  <c r="U18" l="1"/>
  <c r="U21"/>
  <c r="U20" s="1"/>
  <c r="X24"/>
  <c r="V18" l="1"/>
  <c r="V21"/>
  <c r="V20" s="1"/>
  <c r="Y24"/>
  <c r="W18" l="1"/>
  <c r="W21"/>
  <c r="W20" s="1"/>
  <c r="Z24"/>
  <c r="X18" l="1"/>
  <c r="X21"/>
  <c r="X20" s="1"/>
  <c r="AA24"/>
  <c r="Y21" l="1"/>
  <c r="Y20" s="1"/>
  <c r="Y18" s="1"/>
  <c r="AB24"/>
  <c r="Z21" l="1"/>
  <c r="Z20" s="1"/>
  <c r="Z18" s="1"/>
  <c r="AC24"/>
  <c r="AA21" l="1"/>
  <c r="AA20" s="1"/>
  <c r="AA18" s="1"/>
  <c r="AD24"/>
  <c r="AB21" l="1"/>
  <c r="AB20" s="1"/>
  <c r="AB18" s="1"/>
  <c r="AE24"/>
  <c r="AC18" l="1"/>
  <c r="AC21"/>
  <c r="AC20" s="1"/>
  <c r="AF24"/>
  <c r="AD18" l="1"/>
  <c r="AD21"/>
  <c r="AD20" s="1"/>
  <c r="AG24"/>
  <c r="AE18" l="1"/>
  <c r="AE21"/>
  <c r="AE20" s="1"/>
  <c r="AH24"/>
  <c r="AF18" l="1"/>
  <c r="AF21"/>
  <c r="AF20" s="1"/>
  <c r="AG21" l="1"/>
  <c r="AG20" s="1"/>
  <c r="AG18" s="1"/>
  <c r="AH21" l="1"/>
  <c r="AH20" s="1"/>
  <c r="AH18" s="1"/>
</calcChain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Calibri"/>
            <scheme val="minor"/>
          </rPr>
          <t>no inflation assumption
	-Justin Liu</t>
        </r>
      </text>
    </comment>
    <comment ref="A5" authorId="0">
      <text>
        <r>
          <rPr>
            <sz val="10"/>
            <color rgb="FF000000"/>
            <rFont val="Calibri"/>
            <scheme val="minor"/>
          </rPr>
          <t>Should we also include marginal tax rate? Just looked it up and $250k or 500k if filing jointly in capital gains from selling your primary home are tax exempt. But that wouldn't be the case for the alt investment
	-Shikha Raval</t>
        </r>
      </text>
    </comment>
    <comment ref="B9" authorId="0">
      <text>
        <r>
          <rPr>
            <sz val="10"/>
            <color rgb="FF000000"/>
            <rFont val="Calibri"/>
            <scheme val="minor"/>
          </rPr>
          <t>real or nominal?
	-Shikha Raval</t>
        </r>
      </text>
    </comment>
    <comment ref="B11" authorId="0">
      <text>
        <r>
          <rPr>
            <sz val="10"/>
            <color rgb="FF000000"/>
            <rFont val="Calibri"/>
            <scheme val="minor"/>
          </rPr>
          <t>this varies GREATLY by metro and could swing the answer. Could we make user input? @varun.annadi@beatomic.ai
_Assigned to Varun Annadi_
	-Shikha Raval
Yeah, @justin.liu@beatomic.ai is making a lookup table for this.
	-Varun Annadi</t>
        </r>
      </text>
    </comment>
    <comment ref="A12" authorId="0">
      <text>
        <r>
          <rPr>
            <sz val="10"/>
            <color rgb="FF000000"/>
            <rFont val="Calibri"/>
            <scheme val="minor"/>
          </rPr>
          <t>May also want to include some % of cost of upkeep
	-Shikha Raval</t>
        </r>
      </text>
    </comment>
    <comment ref="A15" authorId="0">
      <text>
        <r>
          <rPr>
            <sz val="10"/>
            <color rgb="FF000000"/>
            <rFont val="Calibri"/>
            <scheme val="minor"/>
          </rPr>
          <t>affects payment amount
	-Justin Liu</t>
        </r>
      </text>
    </comment>
    <comment ref="AG18" authorId="0">
      <text>
        <r>
          <rPr>
            <sz val="10"/>
            <color rgb="FF000000"/>
            <rFont val="Calibri"/>
            <scheme val="minor"/>
          </rPr>
          <t>here I'm doing yearly payments instead of monthly, and i think this is why there is a discrepancy
	-Justin Liu
or rounding
	-Justin Liu</t>
        </r>
      </text>
    </comment>
  </commentList>
</comments>
</file>

<file path=xl/sharedStrings.xml><?xml version="1.0" encoding="utf-8"?>
<sst xmlns="http://schemas.openxmlformats.org/spreadsheetml/2006/main" count="557" uniqueCount="420">
  <si>
    <t>Length of stay</t>
  </si>
  <si>
    <t>Assumption</t>
  </si>
  <si>
    <t>Amount</t>
  </si>
  <si>
    <t>Discount Rate</t>
  </si>
  <si>
    <t>Mortgage Interest Rate</t>
  </si>
  <si>
    <t>House Cost</t>
  </si>
  <si>
    <t>Equity Growth Rate</t>
  </si>
  <si>
    <t>Nearest Metro Area</t>
  </si>
  <si>
    <t>Columbia, SC</t>
  </si>
  <si>
    <t>State</t>
  </si>
  <si>
    <t>Indiana</t>
  </si>
  <si>
    <t>Investment Growth Rate</t>
  </si>
  <si>
    <t>Rent Growth Rate (nominal)</t>
  </si>
  <si>
    <t>Down Payment %</t>
  </si>
  <si>
    <t>Property Tax %</t>
  </si>
  <si>
    <t>Insurance</t>
  </si>
  <si>
    <t>Equivalent Rent</t>
  </si>
  <si>
    <t>Loan Term?</t>
  </si>
  <si>
    <t xml:space="preserve">Year: </t>
  </si>
  <si>
    <t>Down Payment</t>
  </si>
  <si>
    <t>Total Mortgage Left</t>
  </si>
  <si>
    <t>Principle</t>
  </si>
  <si>
    <t>Interest</t>
  </si>
  <si>
    <t>Property Tax</t>
  </si>
  <si>
    <t>Total Cash Spent</t>
  </si>
  <si>
    <t>Mortgage Left (montly)</t>
  </si>
  <si>
    <t>monthly principle</t>
  </si>
  <si>
    <t>monthly interest</t>
  </si>
  <si>
    <t>monthly payment</t>
  </si>
  <si>
    <t>Home Equity</t>
  </si>
  <si>
    <t>Net Equity</t>
  </si>
  <si>
    <t>Net Cost of Buy</t>
  </si>
  <si>
    <t>Growth of Down Payment Equivalent</t>
  </si>
  <si>
    <t>Net Value of Down Payment Growth</t>
  </si>
  <si>
    <t>Net Cost of Rent</t>
  </si>
  <si>
    <t>Rent - Buy</t>
  </si>
  <si>
    <t>Cumulative Rent - Buy</t>
  </si>
  <si>
    <t>NPV That Year</t>
  </si>
  <si>
    <t>Cumulative Cash Breakeven Year</t>
  </si>
  <si>
    <t>NPV Positive Year</t>
  </si>
  <si>
    <t>Rent/Buy</t>
  </si>
  <si>
    <t>Metro</t>
  </si>
  <si>
    <t>Home Price Appreciation (Year-over-Year)</t>
  </si>
  <si>
    <t>National</t>
  </si>
  <si>
    <t>Akron, OH</t>
  </si>
  <si>
    <t>Albany, NY</t>
  </si>
  <si>
    <t>Albuquerque, NM</t>
  </si>
  <si>
    <t>Allentown, PA</t>
  </si>
  <si>
    <t>Atlanta, GA</t>
  </si>
  <si>
    <t>Augusta, GA</t>
  </si>
  <si>
    <t>Austin, TX</t>
  </si>
  <si>
    <t>Bakersfield, CA</t>
  </si>
  <si>
    <t>Baltimore, MD</t>
  </si>
  <si>
    <t>Baton Rouge, LA</t>
  </si>
  <si>
    <t>Birmingham, AL</t>
  </si>
  <si>
    <t>Boise City, ID</t>
  </si>
  <si>
    <t>Boston, MA</t>
  </si>
  <si>
    <t>Bridgeport, CT</t>
  </si>
  <si>
    <t>Buffalo, NY</t>
  </si>
  <si>
    <t>Cape Coral, FL</t>
  </si>
  <si>
    <t>Charleston, SC</t>
  </si>
  <si>
    <t>Charlotte, NC</t>
  </si>
  <si>
    <t>Chattanooga, TN</t>
  </si>
  <si>
    <t>Chicago, IL</t>
  </si>
  <si>
    <t>Cincinnati, OH</t>
  </si>
  <si>
    <t>Cleveland, OH</t>
  </si>
  <si>
    <t>Colorado Springs, CO</t>
  </si>
  <si>
    <t>Columbus, OH</t>
  </si>
  <si>
    <t>Dallas, TX</t>
  </si>
  <si>
    <t>Dayton, OH</t>
  </si>
  <si>
    <t>Deltona, FL</t>
  </si>
  <si>
    <t>Denver, CO</t>
  </si>
  <si>
    <t>Des Moines, IA</t>
  </si>
  <si>
    <t>Detroit, MI</t>
  </si>
  <si>
    <t>Durham, NC</t>
  </si>
  <si>
    <t>El Paso, TX</t>
  </si>
  <si>
    <t>Fresno, CA</t>
  </si>
  <si>
    <t>Grand Rapids, MI</t>
  </si>
  <si>
    <t>Greensboro, NC</t>
  </si>
  <si>
    <t>Greenville, SC</t>
  </si>
  <si>
    <t>Hartford, CT</t>
  </si>
  <si>
    <t>Houston, TX</t>
  </si>
  <si>
    <t>Indianapolis, IN</t>
  </si>
  <si>
    <t>Jacksonville, FL</t>
  </si>
  <si>
    <t>Kansas City, MO</t>
  </si>
  <si>
    <t>Knoxville, TN</t>
  </si>
  <si>
    <t>Lakeland, FL</t>
  </si>
  <si>
    <t>Las Vegas, NV</t>
  </si>
  <si>
    <t>Lexington, KY</t>
  </si>
  <si>
    <t>Little Rock, AR</t>
  </si>
  <si>
    <t>Los Angeles, CA</t>
  </si>
  <si>
    <t>Louisville, KY</t>
  </si>
  <si>
    <t>Madison, WI</t>
  </si>
  <si>
    <t>McAllen, TX</t>
  </si>
  <si>
    <t>Memphis, TN</t>
  </si>
  <si>
    <t>Miami, FL</t>
  </si>
  <si>
    <t>Milwaukee, WI</t>
  </si>
  <si>
    <t>Minneapolis, MN</t>
  </si>
  <si>
    <t>Myrtle Beach, SC</t>
  </si>
  <si>
    <t>Naples, FL</t>
  </si>
  <si>
    <t>Nashville, TN</t>
  </si>
  <si>
    <t>New Haven, CT</t>
  </si>
  <si>
    <t>New Orleans, LA</t>
  </si>
  <si>
    <t>New York, NY</t>
  </si>
  <si>
    <t>North Port, FL</t>
  </si>
  <si>
    <t>Ocala, FL</t>
  </si>
  <si>
    <t>Oklahoma City, OK</t>
  </si>
  <si>
    <t>Omaha, NE</t>
  </si>
  <si>
    <t>Orlando, FL</t>
  </si>
  <si>
    <t>Oxnard, CA</t>
  </si>
  <si>
    <t>Palm Bay, FL</t>
  </si>
  <si>
    <t>Pensacola, FL</t>
  </si>
  <si>
    <t>Philadelphia, PA</t>
  </si>
  <si>
    <t>Phoenix, AZ</t>
  </si>
  <si>
    <t>Pittsburgh, PA</t>
  </si>
  <si>
    <t>Port St. Lucie, FL</t>
  </si>
  <si>
    <t>Portland, OR</t>
  </si>
  <si>
    <t>Providence, RI</t>
  </si>
  <si>
    <t>Provo, UT</t>
  </si>
  <si>
    <t>Raleigh, NC</t>
  </si>
  <si>
    <t>Reno, NV</t>
  </si>
  <si>
    <t>Richmond, VA</t>
  </si>
  <si>
    <t>Riverside/SB, CA</t>
  </si>
  <si>
    <t>Rochester, NY</t>
  </si>
  <si>
    <t>Sacramento, CA</t>
  </si>
  <si>
    <t>Salt Lake City, UT</t>
  </si>
  <si>
    <t>San Antonio, TX</t>
  </si>
  <si>
    <t>San Diego, CA</t>
  </si>
  <si>
    <t>San Francisco, CA</t>
  </si>
  <si>
    <t>San Jose, CA</t>
  </si>
  <si>
    <t>Seattle, WA</t>
  </si>
  <si>
    <t>Spokane, WA</t>
  </si>
  <si>
    <t>St. Louis, MO</t>
  </si>
  <si>
    <t>Stockton, CA</t>
  </si>
  <si>
    <t>Tampa, FL</t>
  </si>
  <si>
    <t>Toledo, OH</t>
  </si>
  <si>
    <t>Tucson, AZ</t>
  </si>
  <si>
    <t>Tulsa, OK</t>
  </si>
  <si>
    <t>Urban Honolulu, HI</t>
  </si>
  <si>
    <t>Virginia Beach, VA</t>
  </si>
  <si>
    <t>Washington, DC</t>
  </si>
  <si>
    <t>Worcester, MA</t>
  </si>
  <si>
    <t>Hawaii</t>
  </si>
  <si>
    <t>Alabama</t>
  </si>
  <si>
    <t>Colorado</t>
  </si>
  <si>
    <t>Louisiana</t>
  </si>
  <si>
    <t>District of Columbia</t>
  </si>
  <si>
    <t>South Carolina</t>
  </si>
  <si>
    <t>Delaware</t>
  </si>
  <si>
    <t>West Virginia</t>
  </si>
  <si>
    <t>Nevada</t>
  </si>
  <si>
    <t>Wyoming</t>
  </si>
  <si>
    <t>Arkansas</t>
  </si>
  <si>
    <t>Utah</t>
  </si>
  <si>
    <t>Arizona</t>
  </si>
  <si>
    <t>Idaho</t>
  </si>
  <si>
    <t>Tennessee</t>
  </si>
  <si>
    <t>California</t>
  </si>
  <si>
    <t>New Mexico</t>
  </si>
  <si>
    <t>Mississippi</t>
  </si>
  <si>
    <t>Virginia</t>
  </si>
  <si>
    <t>Montana</t>
  </si>
  <si>
    <t>North Carolina</t>
  </si>
  <si>
    <t>Kentucky</t>
  </si>
  <si>
    <t>Florida</t>
  </si>
  <si>
    <t>Oklahoma</t>
  </si>
  <si>
    <t>Georgia</t>
  </si>
  <si>
    <t>Missouri</t>
  </si>
  <si>
    <t>Oregon</t>
  </si>
  <si>
    <t>North Dakota</t>
  </si>
  <si>
    <t>Washington</t>
  </si>
  <si>
    <t>Maryland</t>
  </si>
  <si>
    <t>Minnesota</t>
  </si>
  <si>
    <t>Alaska</t>
  </si>
  <si>
    <t>Massachusetts</t>
  </si>
  <si>
    <t>South Dakota</t>
  </si>
  <si>
    <t>Maine</t>
  </si>
  <si>
    <t>Kansas</t>
  </si>
  <si>
    <t>Michigan</t>
  </si>
  <si>
    <t>Ohio</t>
  </si>
  <si>
    <t>Iowa</t>
  </si>
  <si>
    <t>Pennsylvania</t>
  </si>
  <si>
    <t>Rhode Island</t>
  </si>
  <si>
    <t>New York</t>
  </si>
  <si>
    <t>Nebraska</t>
  </si>
  <si>
    <t>Texas</t>
  </si>
  <si>
    <t>Wisconsin</t>
  </si>
  <si>
    <t>Vermont</t>
  </si>
  <si>
    <t>Connecticut</t>
  </si>
  <si>
    <t>New Hampshire</t>
  </si>
  <si>
    <t>Illinois</t>
  </si>
  <si>
    <t>New Jersey</t>
  </si>
  <si>
    <t>1-Year</t>
  </si>
  <si>
    <t>Metropolitan Area</t>
  </si>
  <si>
    <t>Albany-Lebanon, OR</t>
  </si>
  <si>
    <t>Albany-Schenectady-Troy, NY</t>
  </si>
  <si>
    <t>Allentown-Bethlehem-Easton, PA-NJ</t>
  </si>
  <si>
    <t>Amarillo, TX</t>
  </si>
  <si>
    <t>Anaheim-Santa Ana-Irvine, CA (MSAD)</t>
  </si>
  <si>
    <t>Anchorage, AK</t>
  </si>
  <si>
    <t>Ann Arbor, MI</t>
  </si>
  <si>
    <t>Appleton, WI</t>
  </si>
  <si>
    <t>Asheville, NC</t>
  </si>
  <si>
    <t>Athens-Clarke County, GA</t>
  </si>
  <si>
    <t>Atlanta-Sandy Springs-Alpharetta, GA</t>
  </si>
  <si>
    <t>Atlantic City-Hammonton, NJ</t>
  </si>
  <si>
    <t>Augusta-Richmond County, GA-SC</t>
  </si>
  <si>
    <t>Austin-Round Rock-Georgetown, TX</t>
  </si>
  <si>
    <t>Baltimore-Columbia-Towson, MD</t>
  </si>
  <si>
    <t>Barnstable Town, MA</t>
  </si>
  <si>
    <t>Beaumont-Port Arthur, TX</t>
  </si>
  <si>
    <t>Bellingham, WA</t>
  </si>
  <si>
    <t>Bend, OR</t>
  </si>
  <si>
    <t>Billings, MT</t>
  </si>
  <si>
    <t>Birmingham-Hoover, AL</t>
  </si>
  <si>
    <t>Bismarck, ND</t>
  </si>
  <si>
    <t>Bloomington, IL</t>
  </si>
  <si>
    <t>Boston, MA (MSAD)</t>
  </si>
  <si>
    <t>Boulder, CO</t>
  </si>
  <si>
    <t>Bowling Green, KY</t>
  </si>
  <si>
    <t>Bremerton-Silverdale-Port Orchard, WA</t>
  </si>
  <si>
    <t>Bridgeport-Stamford-Norwalk, CT</t>
  </si>
  <si>
    <t>Buffalo-Cheektowaga, NY</t>
  </si>
  <si>
    <t>Burlington-South Burlington, VT</t>
  </si>
  <si>
    <t>Cambridge-Newton-Framingham, MA (MSAD)</t>
  </si>
  <si>
    <t>Camden, NJ (MSAD)</t>
  </si>
  <si>
    <t>Canton-Massillon, OH</t>
  </si>
  <si>
    <t>Cape Coral-Fort Myers, FL</t>
  </si>
  <si>
    <t>Cedar Rapids, IA</t>
  </si>
  <si>
    <t>Champaign-Urbana, IL</t>
  </si>
  <si>
    <t>Charleston-North Charleston, SC</t>
  </si>
  <si>
    <t>Charlotte-Concord-Gastonia, NC-SC</t>
  </si>
  <si>
    <t>Charlottesville, VA</t>
  </si>
  <si>
    <t>Chattanooga, TN-GA</t>
  </si>
  <si>
    <t>Chicago-Naperville-Evanston, IL (MSAD)</t>
  </si>
  <si>
    <t>Chico, CA</t>
  </si>
  <si>
    <t>Cincinnati, OH-KY-IN</t>
  </si>
  <si>
    <t>Cleveland-Elyria, OH</t>
  </si>
  <si>
    <t>Coeur d'Alene, ID</t>
  </si>
  <si>
    <t>Columbia, MO</t>
  </si>
  <si>
    <t>Dallas-Plano-Irving, TX (MSAD)</t>
  </si>
  <si>
    <t>Davenport-Moline-Rock Island, IA-IL</t>
  </si>
  <si>
    <t>Dayton-Kettering, OH</t>
  </si>
  <si>
    <t>Deltona-Daytona Beach-Ormond Beach, FL</t>
  </si>
  <si>
    <t>Denver-Aurora-Lakewood, CO</t>
  </si>
  <si>
    <t>Des Moines-West Des Moines, IA</t>
  </si>
  <si>
    <t>Detroit-Dearborn-Livonia, MI (MSAD)</t>
  </si>
  <si>
    <t>Duluth, MN-WI</t>
  </si>
  <si>
    <t>Durham-Chapel Hill, NC</t>
  </si>
  <si>
    <t>Eau Claire, WI</t>
  </si>
  <si>
    <t>Elgin, IL (MSAD)</t>
  </si>
  <si>
    <t>Elkhart-Goshen, IN</t>
  </si>
  <si>
    <t>Eugene-Springfield, OR</t>
  </si>
  <si>
    <t>Evansville, IN-KY</t>
  </si>
  <si>
    <t>Fargo, ND-MN</t>
  </si>
  <si>
    <t>Fayetteville-Springdale-Rogers, AR</t>
  </si>
  <si>
    <t>Flagstaff, AZ</t>
  </si>
  <si>
    <t>Flint, MI</t>
  </si>
  <si>
    <t>Fort Collins, CO</t>
  </si>
  <si>
    <t>Fort Lauderdale-Pompano Beach-Sunrise, FL (MSAD)</t>
  </si>
  <si>
    <t>Fort Wayne, IN</t>
  </si>
  <si>
    <t>Fort Worth-Arlington-Grapevine, TX (MSAD)</t>
  </si>
  <si>
    <t>Frederick-Gaithersburg-Rockville, MD (MSAD)</t>
  </si>
  <si>
    <t>Gary, IN (MSAD)</t>
  </si>
  <si>
    <t>Grand Junction, CO</t>
  </si>
  <si>
    <t>Grand Rapids-Kentwood, MI</t>
  </si>
  <si>
    <t>Greeley, CO</t>
  </si>
  <si>
    <t>Green Bay, WI</t>
  </si>
  <si>
    <t>Greensboro-High Point, NC</t>
  </si>
  <si>
    <t>Greenville-Anderson, SC</t>
  </si>
  <si>
    <t>Gulfport-Biloxi, MS</t>
  </si>
  <si>
    <t>Hagerstown-Martinsburg, MD-WV</t>
  </si>
  <si>
    <t>Harrisburg-Carlisle, PA</t>
  </si>
  <si>
    <t>Hartford-East Hartford-Middletown, CT</t>
  </si>
  <si>
    <t>Hickory-Lenoir-Morganton, NC</t>
  </si>
  <si>
    <t>Houston-The Woodlands-Sugar Land, TX</t>
  </si>
  <si>
    <t>Huntsville, AL</t>
  </si>
  <si>
    <t>Idaho Falls, ID</t>
  </si>
  <si>
    <t>Indianapolis-Carmel-Anderson, IN</t>
  </si>
  <si>
    <t>Iowa City, IA</t>
  </si>
  <si>
    <t>Jackson, MI</t>
  </si>
  <si>
    <t>Jackson, MS</t>
  </si>
  <si>
    <t>Janesville-Beloit, WI</t>
  </si>
  <si>
    <t>Jefferson City, MO</t>
  </si>
  <si>
    <t>Kalamazoo-Portage, MI</t>
  </si>
  <si>
    <t>Kansas City, MO-KS</t>
  </si>
  <si>
    <t>Kennewick-Richland, WA</t>
  </si>
  <si>
    <t>La Crosse-Onalaska, WI-MN</t>
  </si>
  <si>
    <t>Lafayette, LA</t>
  </si>
  <si>
    <t>Lafayette-West Lafayette, IN</t>
  </si>
  <si>
    <t>Lake County-Kenosha County, IL-WI (MSAD)</t>
  </si>
  <si>
    <t>Lake Havasu City-Kingman, AZ</t>
  </si>
  <si>
    <t>Lakeland-Winter Haven, FL</t>
  </si>
  <si>
    <t>Lancaster, PA</t>
  </si>
  <si>
    <t>Lansing-East Lansing, MI</t>
  </si>
  <si>
    <t>Las Vegas-Henderson-Paradise, NV</t>
  </si>
  <si>
    <t>Lawrence, KS</t>
  </si>
  <si>
    <t>Lexington-Fayette, KY</t>
  </si>
  <si>
    <t>Lincoln, NE</t>
  </si>
  <si>
    <t>Little Rock-North Little Rock-Conway, AR</t>
  </si>
  <si>
    <t>Logan, UT-ID</t>
  </si>
  <si>
    <t>Longview, WA</t>
  </si>
  <si>
    <t>Los Angeles-Long Beach-Glendale, CA (MSAD)</t>
  </si>
  <si>
    <t>Louisville/Jefferson County, KY-IN</t>
  </si>
  <si>
    <t>Lubbock, TX</t>
  </si>
  <si>
    <t>Lynchburg, VA</t>
  </si>
  <si>
    <t>Madera, CA</t>
  </si>
  <si>
    <t>Manchester-Nashua, NH</t>
  </si>
  <si>
    <t>Mankato, MN</t>
  </si>
  <si>
    <t>Medford, OR</t>
  </si>
  <si>
    <t>Memphis, TN-MS-AR</t>
  </si>
  <si>
    <t>Merced, CA</t>
  </si>
  <si>
    <t>Miami-Miami Beach-Kendall, FL (MSAD)</t>
  </si>
  <si>
    <t>Milwaukee-Waukesha, WI</t>
  </si>
  <si>
    <t>Minneapolis-St. Paul-Bloomington, MN-WI</t>
  </si>
  <si>
    <t>Missoula, MT</t>
  </si>
  <si>
    <t>Mobile, AL</t>
  </si>
  <si>
    <t>Modesto, CA</t>
  </si>
  <si>
    <t>Monroe, MI</t>
  </si>
  <si>
    <t>Montgomery County-Bucks County-Chester County, PA (MSAD)</t>
  </si>
  <si>
    <t>Montgomery, AL</t>
  </si>
  <si>
    <t>Mount Vernon-Anacortes, WA</t>
  </si>
  <si>
    <t>Muskegon, MI</t>
  </si>
  <si>
    <t>Myrtle Beach-Conway-North Myrtle Beach, SC-NC</t>
  </si>
  <si>
    <t>Napa, CA</t>
  </si>
  <si>
    <t>Naples-Marco Island, FL</t>
  </si>
  <si>
    <t>Nashville-Davidson--Murfreesboro--Franklin, TN</t>
  </si>
  <si>
    <t>Nassau County-Suffolk County, NY (MSAD)</t>
  </si>
  <si>
    <t>New Brunswick-Lakewood, NJ (MSAD)</t>
  </si>
  <si>
    <t>New Haven-Milford, CT</t>
  </si>
  <si>
    <t>New Orleans-Metairie, LA</t>
  </si>
  <si>
    <t>New York-Jersey City-White Plains, NY-NJ (MSAD)</t>
  </si>
  <si>
    <t>Newark, NJ-PA (MSAD)</t>
  </si>
  <si>
    <t>Niles, MI</t>
  </si>
  <si>
    <t>North Port-Sarasota-Bradenton, FL</t>
  </si>
  <si>
    <t>Norwich-New London, CT</t>
  </si>
  <si>
    <t>Oakland-Berkeley-Livermore, CA (MSAD)</t>
  </si>
  <si>
    <t>Ogden-Clearfield, UT</t>
  </si>
  <si>
    <t>Olympia-Lacey-Tumwater, WA</t>
  </si>
  <si>
    <t>Omaha-Council Bluffs, NE-IA</t>
  </si>
  <si>
    <t>Orlando-Kissimmee-Sanford, FL</t>
  </si>
  <si>
    <t>Oshkosh-Neenah, WI</t>
  </si>
  <si>
    <t>Oxnard-Thousand Oaks-Ventura, CA</t>
  </si>
  <si>
    <t>Palm Bay-Melbourne-Titusville, FL</t>
  </si>
  <si>
    <t>Pensacola-Ferry Pass-Brent, FL</t>
  </si>
  <si>
    <t>Peoria, IL</t>
  </si>
  <si>
    <t>Philadelphia, PA (MSAD)</t>
  </si>
  <si>
    <t>Phoenix-Mesa-Chandler, AZ</t>
  </si>
  <si>
    <t>Portland-South Portland, ME</t>
  </si>
  <si>
    <t>Portland-Vancouver-Hillsboro, OR-WA</t>
  </si>
  <si>
    <t>Poughkeepsie-Newburgh-Middletown, NY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</si>
  <si>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</si>
  <si>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</si>
  <si>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</si>
  <si>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</si>
  <si>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</si>
  <si>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</si>
  <si>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Raleigh-Cary, NC</t>
  </si>
  <si>
    <t>Reading, PA</t>
  </si>
  <si>
    <t>Redding, CA</t>
  </si>
  <si>
    <t>Riverside-San Bernardino-Ontario, CA</t>
  </si>
  <si>
    <t>Roanoke, VA</t>
  </si>
  <si>
    <t>Rochester, MN</t>
  </si>
  <si>
    <t>Rockford, IL</t>
  </si>
  <si>
    <t>Rockingham County-Strafford County, NH (MSAD)</t>
  </si>
  <si>
    <t>Sacramento-Roseville-Folsom, CA</t>
  </si>
  <si>
    <t>Salem, OR</t>
  </si>
  <si>
    <t>Salinas, CA</t>
  </si>
  <si>
    <t>Salisbury, MD-DE</t>
  </si>
  <si>
    <t>San Antonio-New Braunfels, TX</t>
  </si>
  <si>
    <t>San Diego-Chula Vista-Carlsbad, CA</t>
  </si>
  <si>
    <t>San Francisco-San Mateo-Redwood City, CA (MSAD)</t>
  </si>
  <si>
    <t>San Jose-Sunnyvale-Santa Clara, CA</t>
  </si>
  <si>
    <t>San Luis Obispo-Paso Robles, CA</t>
  </si>
  <si>
    <t>San Rafael, CA (MSAD)</t>
  </si>
  <si>
    <t>Santa Cruz-Watsonville, CA</t>
  </si>
  <si>
    <t>Santa Maria-Santa Barbara, CA</t>
  </si>
  <si>
    <t>Santa Rosa-Petaluma, CA</t>
  </si>
  <si>
    <t>Savannah, GA</t>
  </si>
  <si>
    <t>Scranton--Wilkes-Barre, PA</t>
  </si>
  <si>
    <t>Seattle-Bellevue-Kent, WA (MSAD)</t>
  </si>
  <si>
    <t>Sheboygan, WI</t>
  </si>
  <si>
    <t>Shreveport-Bossier City, LA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</si>
  <si>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</si>
  <si>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</si>
  <si>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</si>
  <si>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</si>
  <si>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</si>
  <si>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</si>
  <si>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</si>
  <si>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St. Cloud, MN</t>
  </si>
  <si>
    <t>St. George, UT</t>
  </si>
  <si>
    <t>St. Louis, MO-IL</t>
  </si>
  <si>
    <t>Syracuse, NY</t>
  </si>
  <si>
    <t>Tacoma-Lakewood, WA (MSAD)</t>
  </si>
  <si>
    <t>Tallahassee, FL</t>
  </si>
  <si>
    <t>Tampa-St. Petersburg-Clearwater, FL</t>
  </si>
  <si>
    <t>The Villages, FL</t>
  </si>
  <si>
    <t>Topeka, KS</t>
  </si>
  <si>
    <t>Trenton-Princeton, NJ</t>
  </si>
  <si>
    <t>Vallejo, CA</t>
  </si>
  <si>
    <t>Virginia Beach-Norfolk-Newport News, VA-NC</t>
  </si>
  <si>
    <t>Visalia, CA</t>
  </si>
  <si>
    <t>Waco, TX</t>
  </si>
  <si>
    <t>Warren-Troy-Farmington Hills, MI (MSAD)</t>
  </si>
  <si>
    <t>Washington-Arlington-Alexandria, DC-VA-MD-WV (MSAD)</t>
  </si>
  <si>
    <t>Waterloo-Cedar Falls, IA</t>
  </si>
  <si>
    <t>Wausau-Weston, WI</t>
  </si>
  <si>
    <t>Wenatchee, WA</t>
  </si>
  <si>
    <t>West Palm Beach-Boca Raton-Boynton Beach, FL (MSAD)</t>
  </si>
  <si>
    <t>Wichita, KS</t>
  </si>
  <si>
    <t>Wilmington, DE-MD-NJ (MSAD)</t>
  </si>
  <si>
    <t>Wilmington, NC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</si>
  <si>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</si>
  <si>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</si>
  <si>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</si>
  <si>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</si>
  <si>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</si>
  <si>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</si>
  <si>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tax</t>
  </si>
</sst>
</file>

<file path=xl/styles.xml><?xml version="1.0" encoding="utf-8"?>
<styleSheet xmlns="http://schemas.openxmlformats.org/spreadsheetml/2006/main">
  <numFmts count="2">
    <numFmt numFmtId="164" formatCode="&quot;$&quot;#,##0"/>
    <numFmt numFmtId="165" formatCode="&quot;$&quot;#,##0.00"/>
  </numFmts>
  <fonts count="11"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9"/>
      <color rgb="FF7E3794"/>
      <name val="&quot;Google Sans Mono&quot;"/>
    </font>
    <font>
      <sz val="9"/>
      <color rgb="FF000000"/>
      <name val="&quot;Google Sans Mono&quot;"/>
    </font>
    <font>
      <sz val="10"/>
      <color rgb="FF1C1B1A"/>
      <name val="RocketSans"/>
    </font>
    <font>
      <u/>
      <sz val="11"/>
      <color rgb="FF000000"/>
      <name val="Lora"/>
    </font>
    <font>
      <sz val="11"/>
      <color rgb="FF000000"/>
      <name val="Lora"/>
    </font>
    <font>
      <u/>
      <sz val="11"/>
      <color rgb="FF000000"/>
      <name val="Lora"/>
    </font>
    <font>
      <b/>
      <sz val="11"/>
      <color rgb="FF808080"/>
      <name val="Arial"/>
      <family val="2"/>
    </font>
    <font>
      <b/>
      <sz val="9"/>
      <color rgb="FF808080"/>
      <name val="Inherit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D6E9F8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9" fontId="1" fillId="0" borderId="0" xfId="0" applyNumberFormat="1" applyFont="1" applyAlignment="1"/>
    <xf numFmtId="164" fontId="1" fillId="0" borderId="0" xfId="0" applyNumberFormat="1" applyFont="1" applyAlignment="1"/>
    <xf numFmtId="10" fontId="1" fillId="0" borderId="0" xfId="0" applyNumberFormat="1" applyFont="1" applyAlignment="1"/>
    <xf numFmtId="164" fontId="1" fillId="0" borderId="0" xfId="0" applyNumberFormat="1" applyFont="1"/>
    <xf numFmtId="165" fontId="1" fillId="0" borderId="0" xfId="0" applyNumberFormat="1" applyFont="1"/>
    <xf numFmtId="0" fontId="1" fillId="2" borderId="0" xfId="0" applyFont="1" applyFill="1" applyAlignment="1"/>
    <xf numFmtId="164" fontId="1" fillId="2" borderId="0" xfId="0" applyNumberFormat="1" applyFont="1" applyFill="1" applyAlignment="1"/>
    <xf numFmtId="164" fontId="3" fillId="2" borderId="0" xfId="0" applyNumberFormat="1" applyFont="1" applyFill="1" applyAlignment="1">
      <alignment horizontal="left"/>
    </xf>
    <xf numFmtId="164" fontId="1" fillId="2" borderId="0" xfId="0" applyNumberFormat="1" applyFont="1" applyFill="1"/>
    <xf numFmtId="165" fontId="1" fillId="0" borderId="0" xfId="0" applyNumberFormat="1" applyFont="1" applyAlignment="1"/>
    <xf numFmtId="0" fontId="4" fillId="3" borderId="0" xfId="0" applyFont="1" applyFill="1" applyAlignment="1">
      <alignment horizontal="left"/>
    </xf>
    <xf numFmtId="0" fontId="2" fillId="0" borderId="1" xfId="0" applyFont="1" applyBorder="1" applyAlignment="1">
      <alignment horizontal="center" vertical="top"/>
    </xf>
    <xf numFmtId="164" fontId="5" fillId="3" borderId="0" xfId="0" applyNumberFormat="1" applyFont="1" applyFill="1" applyAlignment="1"/>
    <xf numFmtId="10" fontId="5" fillId="3" borderId="0" xfId="0" applyNumberFormat="1" applyFont="1" applyFill="1" applyAlignment="1"/>
    <xf numFmtId="0" fontId="6" fillId="0" borderId="0" xfId="0" applyFont="1" applyAlignment="1">
      <alignment vertical="top"/>
    </xf>
    <xf numFmtId="164" fontId="7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0" fontId="9" fillId="5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center" wrapText="1" indent="1"/>
    </xf>
    <xf numFmtId="0" fontId="10" fillId="4" borderId="2" xfId="0" applyFont="1" applyFill="1" applyBorder="1" applyAlignment="1">
      <alignment horizontal="right" vertical="center" indent="1"/>
    </xf>
    <xf numFmtId="0" fontId="10" fillId="6" borderId="2" xfId="0" applyFont="1" applyFill="1" applyBorder="1" applyAlignment="1">
      <alignment horizontal="left" vertical="center" wrapText="1" indent="1"/>
    </xf>
    <xf numFmtId="0" fontId="10" fillId="6" borderId="2" xfId="0" applyFont="1" applyFill="1" applyBorder="1" applyAlignment="1">
      <alignment horizontal="right" vertical="center" indent="1"/>
    </xf>
    <xf numFmtId="0" fontId="10" fillId="7" borderId="2" xfId="0" applyFont="1" applyFill="1" applyBorder="1" applyAlignment="1">
      <alignment horizontal="left" vertical="center" wrapText="1" indent="1"/>
    </xf>
    <xf numFmtId="0" fontId="10" fillId="7" borderId="2" xfId="0" applyFont="1" applyFill="1" applyBorder="1" applyAlignment="1">
      <alignment horizontal="right" vertical="center" inden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olicygenius.com/homeowners-insurance/idaho/" TargetMode="External"/><Relationship Id="rId18" Type="http://schemas.openxmlformats.org/officeDocument/2006/relationships/hyperlink" Target="https://www.policygenius.com/homeowners-insurance/kentucky/" TargetMode="External"/><Relationship Id="rId26" Type="http://schemas.openxmlformats.org/officeDocument/2006/relationships/hyperlink" Target="https://www.policygenius.com/homeowners-insurance/missouri/" TargetMode="External"/><Relationship Id="rId39" Type="http://schemas.openxmlformats.org/officeDocument/2006/relationships/hyperlink" Target="https://www.policygenius.com/homeowners-insurance/pennsylvania/" TargetMode="External"/><Relationship Id="rId3" Type="http://schemas.openxmlformats.org/officeDocument/2006/relationships/hyperlink" Target="https://www.policygenius.com/homeowners-insurance/arizona/" TargetMode="External"/><Relationship Id="rId21" Type="http://schemas.openxmlformats.org/officeDocument/2006/relationships/hyperlink" Target="https://www.policygenius.com/homeowners-insurance/maryland/" TargetMode="External"/><Relationship Id="rId34" Type="http://schemas.openxmlformats.org/officeDocument/2006/relationships/hyperlink" Target="https://www.policygenius.com/homeowners-insurance/north-carolina/" TargetMode="External"/><Relationship Id="rId42" Type="http://schemas.openxmlformats.org/officeDocument/2006/relationships/hyperlink" Target="https://www.policygenius.com/homeowners-insurance/south-dakota/" TargetMode="External"/><Relationship Id="rId47" Type="http://schemas.openxmlformats.org/officeDocument/2006/relationships/hyperlink" Target="https://www.policygenius.com/homeowners-insurance/virginia/" TargetMode="External"/><Relationship Id="rId50" Type="http://schemas.openxmlformats.org/officeDocument/2006/relationships/hyperlink" Target="https://www.policygenius.com/homeowners-insurance/wisconsin/" TargetMode="External"/><Relationship Id="rId7" Type="http://schemas.openxmlformats.org/officeDocument/2006/relationships/hyperlink" Target="https://www.policygenius.com/homeowners-insurance/connecticut/" TargetMode="External"/><Relationship Id="rId12" Type="http://schemas.openxmlformats.org/officeDocument/2006/relationships/hyperlink" Target="https://www.policygenius.com/homeowners-insurance/hawaii/" TargetMode="External"/><Relationship Id="rId17" Type="http://schemas.openxmlformats.org/officeDocument/2006/relationships/hyperlink" Target="https://www.policygenius.com/homeowners-insurance/kansas/" TargetMode="External"/><Relationship Id="rId25" Type="http://schemas.openxmlformats.org/officeDocument/2006/relationships/hyperlink" Target="https://www.policygenius.com/homeowners-insurance/mississippi/" TargetMode="External"/><Relationship Id="rId33" Type="http://schemas.openxmlformats.org/officeDocument/2006/relationships/hyperlink" Target="https://www.policygenius.com/homeowners-insurance/new-york/" TargetMode="External"/><Relationship Id="rId38" Type="http://schemas.openxmlformats.org/officeDocument/2006/relationships/hyperlink" Target="https://www.policygenius.com/homeowners-insurance/oregon/" TargetMode="External"/><Relationship Id="rId46" Type="http://schemas.openxmlformats.org/officeDocument/2006/relationships/hyperlink" Target="https://www.policygenius.com/homeowners-insurance/vermont/" TargetMode="External"/><Relationship Id="rId2" Type="http://schemas.openxmlformats.org/officeDocument/2006/relationships/hyperlink" Target="https://www.policygenius.com/homeowners-insurance/alaska/" TargetMode="External"/><Relationship Id="rId16" Type="http://schemas.openxmlformats.org/officeDocument/2006/relationships/hyperlink" Target="https://www.policygenius.com/homeowners-insurance/iowa/" TargetMode="External"/><Relationship Id="rId20" Type="http://schemas.openxmlformats.org/officeDocument/2006/relationships/hyperlink" Target="https://www.policygenius.com/homeowners-insurance/maine/" TargetMode="External"/><Relationship Id="rId29" Type="http://schemas.openxmlformats.org/officeDocument/2006/relationships/hyperlink" Target="https://www.policygenius.com/homeowners-insurance/nevada/" TargetMode="External"/><Relationship Id="rId41" Type="http://schemas.openxmlformats.org/officeDocument/2006/relationships/hyperlink" Target="https://www.policygenius.com/homeowners-insurance/south-carolina/" TargetMode="External"/><Relationship Id="rId1" Type="http://schemas.openxmlformats.org/officeDocument/2006/relationships/hyperlink" Target="https://www.policygenius.com/homeowners-insurance/alabama/" TargetMode="External"/><Relationship Id="rId6" Type="http://schemas.openxmlformats.org/officeDocument/2006/relationships/hyperlink" Target="https://www.policygenius.com/homeowners-insurance/colorado/" TargetMode="External"/><Relationship Id="rId11" Type="http://schemas.openxmlformats.org/officeDocument/2006/relationships/hyperlink" Target="https://www.policygenius.com/homeowners-insurance/georgia/" TargetMode="External"/><Relationship Id="rId24" Type="http://schemas.openxmlformats.org/officeDocument/2006/relationships/hyperlink" Target="https://www.policygenius.com/homeowners-insurance/minnesota/" TargetMode="External"/><Relationship Id="rId32" Type="http://schemas.openxmlformats.org/officeDocument/2006/relationships/hyperlink" Target="https://www.policygenius.com/homeowners-insurance/new-mexico/" TargetMode="External"/><Relationship Id="rId37" Type="http://schemas.openxmlformats.org/officeDocument/2006/relationships/hyperlink" Target="https://www.policygenius.com/homeowners-insurance/oklahoma/" TargetMode="External"/><Relationship Id="rId40" Type="http://schemas.openxmlformats.org/officeDocument/2006/relationships/hyperlink" Target="https://www.policygenius.com/homeowners-insurance/rhode-island/" TargetMode="External"/><Relationship Id="rId45" Type="http://schemas.openxmlformats.org/officeDocument/2006/relationships/hyperlink" Target="https://www.policygenius.com/homeowners-insurance/utah/" TargetMode="External"/><Relationship Id="rId5" Type="http://schemas.openxmlformats.org/officeDocument/2006/relationships/hyperlink" Target="https://www.policygenius.com/homeowners-insurance/california/" TargetMode="External"/><Relationship Id="rId15" Type="http://schemas.openxmlformats.org/officeDocument/2006/relationships/hyperlink" Target="https://www.policygenius.com/homeowners-insurance/indiana/" TargetMode="External"/><Relationship Id="rId23" Type="http://schemas.openxmlformats.org/officeDocument/2006/relationships/hyperlink" Target="https://www.policygenius.com/homeowners-insurance/michigan/" TargetMode="External"/><Relationship Id="rId28" Type="http://schemas.openxmlformats.org/officeDocument/2006/relationships/hyperlink" Target="https://www.policygenius.com/homeowners-insurance/nebraska/" TargetMode="External"/><Relationship Id="rId36" Type="http://schemas.openxmlformats.org/officeDocument/2006/relationships/hyperlink" Target="https://www.policygenius.com/homeowners-insurance/ohio/" TargetMode="External"/><Relationship Id="rId49" Type="http://schemas.openxmlformats.org/officeDocument/2006/relationships/hyperlink" Target="https://www.policygenius.com/homeowners-insurance/west-virginia/" TargetMode="External"/><Relationship Id="rId10" Type="http://schemas.openxmlformats.org/officeDocument/2006/relationships/hyperlink" Target="https://www.policygenius.com/homeowners-insurance/florida/" TargetMode="External"/><Relationship Id="rId19" Type="http://schemas.openxmlformats.org/officeDocument/2006/relationships/hyperlink" Target="https://www.policygenius.com/homeowners-insurance/louisiana/" TargetMode="External"/><Relationship Id="rId31" Type="http://schemas.openxmlformats.org/officeDocument/2006/relationships/hyperlink" Target="https://www.policygenius.com/homeowners-insurance/new-jersey/" TargetMode="External"/><Relationship Id="rId44" Type="http://schemas.openxmlformats.org/officeDocument/2006/relationships/hyperlink" Target="https://www.policygenius.com/homeowners-insurance/texas/" TargetMode="External"/><Relationship Id="rId4" Type="http://schemas.openxmlformats.org/officeDocument/2006/relationships/hyperlink" Target="https://www.policygenius.com/homeowners-insurance/arkansas/" TargetMode="External"/><Relationship Id="rId9" Type="http://schemas.openxmlformats.org/officeDocument/2006/relationships/hyperlink" Target="https://www.policygenius.com/homeowners-insurance/washington-dc/" TargetMode="External"/><Relationship Id="rId14" Type="http://schemas.openxmlformats.org/officeDocument/2006/relationships/hyperlink" Target="https://www.policygenius.com/homeowners-insurance/illinois/" TargetMode="External"/><Relationship Id="rId22" Type="http://schemas.openxmlformats.org/officeDocument/2006/relationships/hyperlink" Target="https://www.policygenius.com/homeowners-insurance/massachusetts/" TargetMode="External"/><Relationship Id="rId27" Type="http://schemas.openxmlformats.org/officeDocument/2006/relationships/hyperlink" Target="https://www.policygenius.com/homeowners-insurance/montana/" TargetMode="External"/><Relationship Id="rId30" Type="http://schemas.openxmlformats.org/officeDocument/2006/relationships/hyperlink" Target="https://www.policygenius.com/homeowners-insurance/new-hampshire/" TargetMode="External"/><Relationship Id="rId35" Type="http://schemas.openxmlformats.org/officeDocument/2006/relationships/hyperlink" Target="https://www.policygenius.com/homeowners-insurance/north-dakota/" TargetMode="External"/><Relationship Id="rId43" Type="http://schemas.openxmlformats.org/officeDocument/2006/relationships/hyperlink" Target="https://www.policygenius.com/homeowners-insurance/tennessee/" TargetMode="External"/><Relationship Id="rId48" Type="http://schemas.openxmlformats.org/officeDocument/2006/relationships/hyperlink" Target="https://www.policygenius.com/homeowners-insurance/washington/" TargetMode="External"/><Relationship Id="rId8" Type="http://schemas.openxmlformats.org/officeDocument/2006/relationships/hyperlink" Target="https://www.policygenius.com/homeowners-insurance/delaware/" TargetMode="External"/><Relationship Id="rId51" Type="http://schemas.openxmlformats.org/officeDocument/2006/relationships/hyperlink" Target="https://www.policygenius.com/homeowners-insurance/wyomin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K53"/>
  <sheetViews>
    <sheetView workbookViewId="0">
      <selection activeCell="C6" sqref="C6"/>
    </sheetView>
  </sheetViews>
  <sheetFormatPr defaultColWidth="14.42578125" defaultRowHeight="15.75" customHeight="1"/>
  <cols>
    <col min="1" max="1" width="33.5703125" customWidth="1"/>
    <col min="3" max="3" width="35.5703125" customWidth="1"/>
  </cols>
  <sheetData>
    <row r="1" spans="1:34" ht="15.75" customHeight="1">
      <c r="A1" s="3" t="s">
        <v>1</v>
      </c>
      <c r="B1" s="3" t="s">
        <v>2</v>
      </c>
    </row>
    <row r="2" spans="1:34" ht="15.75" customHeight="1">
      <c r="A2" s="1" t="s">
        <v>3</v>
      </c>
      <c r="B2" s="4">
        <v>0.05</v>
      </c>
    </row>
    <row r="3" spans="1:34" ht="15.75" customHeight="1">
      <c r="A3" s="1" t="s">
        <v>4</v>
      </c>
      <c r="B3" s="4">
        <v>7.0000000000000007E-2</v>
      </c>
    </row>
    <row r="4" spans="1:34" ht="15.75" customHeight="1">
      <c r="A4" s="1" t="s">
        <v>5</v>
      </c>
      <c r="B4" s="5">
        <v>1000000</v>
      </c>
    </row>
    <row r="5" spans="1:34" ht="15.75" customHeight="1">
      <c r="A5" s="1" t="s">
        <v>6</v>
      </c>
      <c r="B5" s="4">
        <f>VLOOKUP(B6,'concise appr data'!$A$2:$B$101,2,FALSE)</f>
        <v>4.1294332593679428E-2</v>
      </c>
    </row>
    <row r="6" spans="1:34" ht="15.75" customHeight="1">
      <c r="A6" s="1" t="s">
        <v>7</v>
      </c>
      <c r="B6" s="1" t="s">
        <v>8</v>
      </c>
    </row>
    <row r="7" spans="1:34" ht="15.75" customHeight="1">
      <c r="A7" s="1" t="s">
        <v>9</v>
      </c>
      <c r="B7" s="1" t="s">
        <v>10</v>
      </c>
    </row>
    <row r="8" spans="1:34" ht="15.75" customHeight="1">
      <c r="A8" s="1" t="s">
        <v>11</v>
      </c>
      <c r="B8" s="4">
        <v>0.06</v>
      </c>
    </row>
    <row r="9" spans="1:34" ht="15.75" customHeight="1">
      <c r="A9" s="1" t="s">
        <v>12</v>
      </c>
      <c r="B9" s="4">
        <v>0.05</v>
      </c>
    </row>
    <row r="10" spans="1:34" ht="15.75" customHeight="1">
      <c r="A10" s="1" t="s">
        <v>13</v>
      </c>
      <c r="B10" s="4">
        <v>0.2</v>
      </c>
    </row>
    <row r="11" spans="1:34" ht="15.75" customHeight="1">
      <c r="A11" s="1" t="s">
        <v>14</v>
      </c>
      <c r="B11" s="6">
        <f>VLOOKUP(B7,'property tax'!$A$1:$B$51,2,TRUE)</f>
        <v>5.5999999999999999E-3</v>
      </c>
      <c r="C11" s="1"/>
    </row>
    <row r="12" spans="1:34" ht="15.75" customHeight="1">
      <c r="A12" s="1" t="s">
        <v>15</v>
      </c>
      <c r="B12" s="5">
        <f>VLOOKUP(B7,Insurance!$A$2:$B$52,2,TRUE)</f>
        <v>1719</v>
      </c>
      <c r="C12" s="1"/>
    </row>
    <row r="13" spans="1:34" ht="15.75" customHeight="1">
      <c r="A13" s="1" t="s">
        <v>16</v>
      </c>
      <c r="B13" s="5">
        <v>60000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34" ht="15.75" customHeight="1">
      <c r="A14" s="1" t="s">
        <v>0</v>
      </c>
      <c r="B14" s="1">
        <v>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34" ht="15.75" customHeight="1">
      <c r="A15" s="1" t="s">
        <v>17</v>
      </c>
      <c r="B15" s="1">
        <v>30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34" ht="15.75" customHeight="1">
      <c r="C16" s="3" t="s">
        <v>18</v>
      </c>
      <c r="D16" s="3">
        <v>0</v>
      </c>
      <c r="E16" s="3">
        <v>1</v>
      </c>
      <c r="F16" s="3">
        <v>2</v>
      </c>
      <c r="G16" s="3">
        <v>3</v>
      </c>
      <c r="H16" s="3">
        <v>4</v>
      </c>
      <c r="I16" s="3">
        <v>5</v>
      </c>
      <c r="J16" s="3">
        <v>6</v>
      </c>
      <c r="K16" s="3">
        <v>7</v>
      </c>
      <c r="L16" s="3">
        <v>8</v>
      </c>
      <c r="M16" s="3">
        <v>9</v>
      </c>
      <c r="N16" s="3">
        <v>10</v>
      </c>
      <c r="O16" s="1">
        <v>11</v>
      </c>
      <c r="P16" s="1">
        <v>12</v>
      </c>
      <c r="Q16" s="1">
        <v>13</v>
      </c>
      <c r="R16" s="1">
        <v>14</v>
      </c>
      <c r="S16" s="1">
        <v>15</v>
      </c>
      <c r="T16" s="1">
        <v>16</v>
      </c>
      <c r="U16" s="1">
        <v>17</v>
      </c>
      <c r="V16" s="1">
        <v>18</v>
      </c>
      <c r="W16" s="1">
        <v>19</v>
      </c>
      <c r="X16" s="1">
        <v>20</v>
      </c>
      <c r="Y16" s="1">
        <v>21</v>
      </c>
      <c r="Z16" s="1">
        <v>22</v>
      </c>
      <c r="AA16" s="1">
        <v>23</v>
      </c>
      <c r="AB16" s="1">
        <v>24</v>
      </c>
      <c r="AC16" s="1">
        <v>25</v>
      </c>
      <c r="AD16" s="1">
        <v>26</v>
      </c>
      <c r="AE16" s="1">
        <v>27</v>
      </c>
      <c r="AF16" s="1">
        <v>28</v>
      </c>
      <c r="AG16" s="1">
        <v>29</v>
      </c>
      <c r="AH16" s="1">
        <v>30</v>
      </c>
    </row>
    <row r="17" spans="3:37" ht="15.75" customHeight="1">
      <c r="C17" s="1" t="s">
        <v>19</v>
      </c>
      <c r="D17" s="7">
        <f>B4*B10</f>
        <v>200000</v>
      </c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3:37" ht="15.75" customHeight="1">
      <c r="C18" s="1" t="s">
        <v>20</v>
      </c>
      <c r="D18" s="7">
        <f>B4-D17</f>
        <v>800000</v>
      </c>
      <c r="E18" s="7">
        <f t="shared" ref="E18:AH18" si="0">D18-E20</f>
        <v>791530.8771911111</v>
      </c>
      <c r="F18" s="7">
        <f t="shared" si="0"/>
        <v>780749.91578559997</v>
      </c>
      <c r="G18" s="7">
        <f t="shared" si="0"/>
        <v>769214.28708170296</v>
      </c>
      <c r="H18" s="7">
        <f t="shared" si="0"/>
        <v>756871.16436853318</v>
      </c>
      <c r="I18" s="7">
        <f t="shared" si="0"/>
        <v>743664.02306544152</v>
      </c>
      <c r="J18" s="7">
        <f t="shared" si="0"/>
        <v>729532.38187113346</v>
      </c>
      <c r="K18" s="7">
        <f t="shared" si="0"/>
        <v>714411.52579322387</v>
      </c>
      <c r="L18" s="7">
        <f t="shared" si="0"/>
        <v>698232.20978986053</v>
      </c>
      <c r="M18" s="7">
        <f t="shared" si="0"/>
        <v>680920.34166626178</v>
      </c>
      <c r="N18" s="7">
        <f t="shared" si="0"/>
        <v>662396.64277401112</v>
      </c>
      <c r="O18" s="7">
        <f t="shared" si="0"/>
        <v>642576.28495930298</v>
      </c>
      <c r="P18" s="7">
        <f t="shared" si="0"/>
        <v>621368.50209756522</v>
      </c>
      <c r="Q18" s="7">
        <f t="shared" si="0"/>
        <v>598676.17443550588</v>
      </c>
      <c r="R18" s="7">
        <f t="shared" si="0"/>
        <v>574395.38383710233</v>
      </c>
      <c r="S18" s="7">
        <f t="shared" si="0"/>
        <v>548414.93789681059</v>
      </c>
      <c r="T18" s="7">
        <f t="shared" si="0"/>
        <v>520615.86074069835</v>
      </c>
      <c r="U18" s="7">
        <f t="shared" si="0"/>
        <v>490870.84818365827</v>
      </c>
      <c r="V18" s="7">
        <f t="shared" si="0"/>
        <v>459043.68474762538</v>
      </c>
      <c r="W18" s="7">
        <f t="shared" si="0"/>
        <v>424988.6198710702</v>
      </c>
      <c r="X18" s="7">
        <f t="shared" si="0"/>
        <v>388549.70045315614</v>
      </c>
      <c r="Y18" s="7">
        <f t="shared" si="0"/>
        <v>349560.05667598813</v>
      </c>
      <c r="Z18" s="7">
        <f t="shared" si="0"/>
        <v>307841.13783441833</v>
      </c>
      <c r="AA18" s="7">
        <f t="shared" si="0"/>
        <v>263201.89467393863</v>
      </c>
      <c r="AB18" s="7">
        <f t="shared" si="0"/>
        <v>215437.90449222538</v>
      </c>
      <c r="AC18" s="7">
        <f t="shared" si="0"/>
        <v>164330.43499779218</v>
      </c>
      <c r="AD18" s="7">
        <f t="shared" si="0"/>
        <v>109645.44263874867</v>
      </c>
      <c r="AE18" s="7">
        <f t="shared" si="0"/>
        <v>51132.500814572122</v>
      </c>
      <c r="AF18" s="7">
        <f t="shared" si="0"/>
        <v>-11476.346937296796</v>
      </c>
      <c r="AG18" s="7">
        <f t="shared" si="0"/>
        <v>-78467.81403179653</v>
      </c>
      <c r="AH18" s="7">
        <f t="shared" si="0"/>
        <v>-150148.68382291123</v>
      </c>
      <c r="AI18" s="7"/>
      <c r="AJ18" s="7"/>
      <c r="AK18" s="7"/>
    </row>
    <row r="19" spans="3:37" ht="15.75" customHeight="1">
      <c r="C19" s="1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3:37" ht="15.75" customHeight="1">
      <c r="C20" s="1" t="s">
        <v>21</v>
      </c>
      <c r="D20" s="7"/>
      <c r="E20" s="8">
        <f>E21/(1-(1+$B$3)^(-$B$15))-E21</f>
        <v>8469.1228088889548</v>
      </c>
      <c r="F20" s="8">
        <f t="shared" ref="F20:Z20" si="1">F24-F21-F22-F30</f>
        <v>10780.961405511182</v>
      </c>
      <c r="G20" s="8">
        <f t="shared" si="1"/>
        <v>11535.62870389696</v>
      </c>
      <c r="H20" s="8">
        <f t="shared" si="1"/>
        <v>12343.122713169752</v>
      </c>
      <c r="I20" s="8">
        <f t="shared" si="1"/>
        <v>13207.141303091637</v>
      </c>
      <c r="J20" s="8">
        <f t="shared" si="1"/>
        <v>14131.641194308053</v>
      </c>
      <c r="K20" s="8">
        <f t="shared" si="1"/>
        <v>15120.856077909615</v>
      </c>
      <c r="L20" s="8">
        <f t="shared" si="1"/>
        <v>16179.316003363288</v>
      </c>
      <c r="M20" s="8">
        <f t="shared" si="1"/>
        <v>17311.868123598717</v>
      </c>
      <c r="N20" s="8">
        <f t="shared" si="1"/>
        <v>18523.698892250635</v>
      </c>
      <c r="O20" s="8">
        <f t="shared" si="1"/>
        <v>19820.357814708179</v>
      </c>
      <c r="P20" s="8">
        <f t="shared" si="1"/>
        <v>21207.782861737745</v>
      </c>
      <c r="Q20" s="8">
        <f t="shared" si="1"/>
        <v>22692.32766205939</v>
      </c>
      <c r="R20" s="8">
        <f t="shared" si="1"/>
        <v>24280.790598403546</v>
      </c>
      <c r="S20" s="8">
        <f t="shared" si="1"/>
        <v>25980.445940291793</v>
      </c>
      <c r="T20" s="8">
        <f t="shared" si="1"/>
        <v>27799.077156112216</v>
      </c>
      <c r="U20" s="8">
        <f t="shared" si="1"/>
        <v>29745.012557040071</v>
      </c>
      <c r="V20" s="8">
        <f t="shared" si="1"/>
        <v>31827.163436032883</v>
      </c>
      <c r="W20" s="8">
        <f t="shared" si="1"/>
        <v>34055.064876555181</v>
      </c>
      <c r="X20" s="8">
        <f t="shared" si="1"/>
        <v>36438.919417914047</v>
      </c>
      <c r="Y20" s="8">
        <f t="shared" si="1"/>
        <v>38989.643777168028</v>
      </c>
      <c r="Z20" s="8">
        <f t="shared" si="1"/>
        <v>41718.918841569786</v>
      </c>
      <c r="AA20" s="8">
        <f t="shared" ref="AA20:AH20" si="2">AA24-AA21-AA22-AK30</f>
        <v>44639.243160479673</v>
      </c>
      <c r="AB20" s="8">
        <f t="shared" si="2"/>
        <v>47763.990181713256</v>
      </c>
      <c r="AC20" s="8">
        <f t="shared" si="2"/>
        <v>51107.469494433186</v>
      </c>
      <c r="AD20" s="8">
        <f t="shared" si="2"/>
        <v>54684.992359043506</v>
      </c>
      <c r="AE20" s="8">
        <f t="shared" si="2"/>
        <v>58512.941824176552</v>
      </c>
      <c r="AF20" s="8">
        <f t="shared" si="2"/>
        <v>62608.847751868918</v>
      </c>
      <c r="AG20" s="8">
        <f t="shared" si="2"/>
        <v>66991.467094499734</v>
      </c>
      <c r="AH20" s="8">
        <f t="shared" si="2"/>
        <v>71680.869791114717</v>
      </c>
      <c r="AI20" s="8"/>
      <c r="AJ20" s="8"/>
      <c r="AK20" s="8"/>
    </row>
    <row r="21" spans="3:37" ht="15.75" customHeight="1">
      <c r="C21" s="1" t="s">
        <v>22</v>
      </c>
      <c r="D21" s="7"/>
      <c r="E21" s="8">
        <f t="shared" ref="E21:AH21" si="3">D18 * $B$3</f>
        <v>56000.000000000007</v>
      </c>
      <c r="F21" s="8">
        <f t="shared" si="3"/>
        <v>55407.161403377781</v>
      </c>
      <c r="G21" s="8">
        <f t="shared" si="3"/>
        <v>54652.494104992002</v>
      </c>
      <c r="H21" s="8">
        <f t="shared" si="3"/>
        <v>53845.00009571921</v>
      </c>
      <c r="I21" s="8">
        <f t="shared" si="3"/>
        <v>52980.981505797325</v>
      </c>
      <c r="J21" s="8">
        <f t="shared" si="3"/>
        <v>52056.481614580909</v>
      </c>
      <c r="K21" s="8">
        <f t="shared" si="3"/>
        <v>51067.266730979347</v>
      </c>
      <c r="L21" s="8">
        <f t="shared" si="3"/>
        <v>50008.806805525674</v>
      </c>
      <c r="M21" s="8">
        <f t="shared" si="3"/>
        <v>48876.254685290245</v>
      </c>
      <c r="N21" s="8">
        <f t="shared" si="3"/>
        <v>47664.423916638327</v>
      </c>
      <c r="O21" s="8">
        <f t="shared" si="3"/>
        <v>46367.764994180783</v>
      </c>
      <c r="P21" s="8">
        <f t="shared" si="3"/>
        <v>44980.339947151217</v>
      </c>
      <c r="Q21" s="8">
        <f t="shared" si="3"/>
        <v>43495.795146829572</v>
      </c>
      <c r="R21" s="8">
        <f t="shared" si="3"/>
        <v>41907.332210485416</v>
      </c>
      <c r="S21" s="8">
        <f t="shared" si="3"/>
        <v>40207.676868597169</v>
      </c>
      <c r="T21" s="8">
        <f t="shared" si="3"/>
        <v>38389.045652776746</v>
      </c>
      <c r="U21" s="8">
        <f t="shared" si="3"/>
        <v>36443.110251848891</v>
      </c>
      <c r="V21" s="8">
        <f t="shared" si="3"/>
        <v>34360.959372856079</v>
      </c>
      <c r="W21" s="8">
        <f t="shared" si="3"/>
        <v>32133.057932333781</v>
      </c>
      <c r="X21" s="8">
        <f t="shared" si="3"/>
        <v>29749.203390974915</v>
      </c>
      <c r="Y21" s="8">
        <f t="shared" si="3"/>
        <v>27198.479031720934</v>
      </c>
      <c r="Z21" s="8">
        <f t="shared" si="3"/>
        <v>24469.203967319172</v>
      </c>
      <c r="AA21" s="8">
        <f t="shared" si="3"/>
        <v>21548.879648409285</v>
      </c>
      <c r="AB21" s="8">
        <f t="shared" si="3"/>
        <v>18424.132627175706</v>
      </c>
      <c r="AC21" s="8">
        <f t="shared" si="3"/>
        <v>15080.653314455778</v>
      </c>
      <c r="AD21" s="8">
        <f t="shared" si="3"/>
        <v>11503.130449845454</v>
      </c>
      <c r="AE21" s="8">
        <f t="shared" si="3"/>
        <v>7675.1809847124077</v>
      </c>
      <c r="AF21" s="8">
        <f t="shared" si="3"/>
        <v>3579.2750570200487</v>
      </c>
      <c r="AG21" s="8">
        <f t="shared" si="3"/>
        <v>-803.34428561077573</v>
      </c>
      <c r="AH21" s="8">
        <f t="shared" si="3"/>
        <v>-5492.7469822257572</v>
      </c>
      <c r="AI21" s="8"/>
      <c r="AJ21" s="8"/>
      <c r="AK21" s="8"/>
    </row>
    <row r="22" spans="3:37" ht="15.75" customHeight="1">
      <c r="C22" s="1" t="s">
        <v>23</v>
      </c>
      <c r="D22" s="7"/>
      <c r="E22" s="7">
        <f t="shared" ref="E22:AH22" si="4">$B$11*$B$4</f>
        <v>5600</v>
      </c>
      <c r="F22" s="7">
        <f t="shared" si="4"/>
        <v>5600</v>
      </c>
      <c r="G22" s="7">
        <f t="shared" si="4"/>
        <v>5600</v>
      </c>
      <c r="H22" s="7">
        <f t="shared" si="4"/>
        <v>5600</v>
      </c>
      <c r="I22" s="7">
        <f t="shared" si="4"/>
        <v>5600</v>
      </c>
      <c r="J22" s="7">
        <f t="shared" si="4"/>
        <v>5600</v>
      </c>
      <c r="K22" s="7">
        <f t="shared" si="4"/>
        <v>5600</v>
      </c>
      <c r="L22" s="7">
        <f t="shared" si="4"/>
        <v>5600</v>
      </c>
      <c r="M22" s="7">
        <f t="shared" si="4"/>
        <v>5600</v>
      </c>
      <c r="N22" s="7">
        <f t="shared" si="4"/>
        <v>5600</v>
      </c>
      <c r="O22" s="7">
        <f t="shared" si="4"/>
        <v>5600</v>
      </c>
      <c r="P22" s="7">
        <f t="shared" si="4"/>
        <v>5600</v>
      </c>
      <c r="Q22" s="7">
        <f t="shared" si="4"/>
        <v>5600</v>
      </c>
      <c r="R22" s="7">
        <f t="shared" si="4"/>
        <v>5600</v>
      </c>
      <c r="S22" s="7">
        <f t="shared" si="4"/>
        <v>5600</v>
      </c>
      <c r="T22" s="7">
        <f t="shared" si="4"/>
        <v>5600</v>
      </c>
      <c r="U22" s="7">
        <f t="shared" si="4"/>
        <v>5600</v>
      </c>
      <c r="V22" s="7">
        <f t="shared" si="4"/>
        <v>5600</v>
      </c>
      <c r="W22" s="7">
        <f t="shared" si="4"/>
        <v>5600</v>
      </c>
      <c r="X22" s="7">
        <f t="shared" si="4"/>
        <v>5600</v>
      </c>
      <c r="Y22" s="7">
        <f t="shared" si="4"/>
        <v>5600</v>
      </c>
      <c r="Z22" s="7">
        <f t="shared" si="4"/>
        <v>5600</v>
      </c>
      <c r="AA22" s="7">
        <f t="shared" si="4"/>
        <v>5600</v>
      </c>
      <c r="AB22" s="7">
        <f t="shared" si="4"/>
        <v>5600</v>
      </c>
      <c r="AC22" s="7">
        <f t="shared" si="4"/>
        <v>5600</v>
      </c>
      <c r="AD22" s="7">
        <f t="shared" si="4"/>
        <v>5600</v>
      </c>
      <c r="AE22" s="7">
        <f t="shared" si="4"/>
        <v>5600</v>
      </c>
      <c r="AF22" s="7">
        <f t="shared" si="4"/>
        <v>5600</v>
      </c>
      <c r="AG22" s="7">
        <f t="shared" si="4"/>
        <v>5600</v>
      </c>
      <c r="AH22" s="7">
        <f t="shared" si="4"/>
        <v>5600</v>
      </c>
      <c r="AI22" s="7"/>
      <c r="AJ22" s="7"/>
      <c r="AK22" s="7"/>
    </row>
    <row r="23" spans="3:37" ht="15.75" customHeight="1">
      <c r="C23" s="1" t="s">
        <v>15</v>
      </c>
      <c r="D23" s="7"/>
      <c r="E23" s="5">
        <f t="shared" ref="E23:AH23" si="5">$B$12</f>
        <v>1719</v>
      </c>
      <c r="F23" s="5">
        <f t="shared" si="5"/>
        <v>1719</v>
      </c>
      <c r="G23" s="5">
        <f t="shared" si="5"/>
        <v>1719</v>
      </c>
      <c r="H23" s="5">
        <f t="shared" si="5"/>
        <v>1719</v>
      </c>
      <c r="I23" s="5">
        <f t="shared" si="5"/>
        <v>1719</v>
      </c>
      <c r="J23" s="5">
        <f t="shared" si="5"/>
        <v>1719</v>
      </c>
      <c r="K23" s="5">
        <f t="shared" si="5"/>
        <v>1719</v>
      </c>
      <c r="L23" s="5">
        <f t="shared" si="5"/>
        <v>1719</v>
      </c>
      <c r="M23" s="5">
        <f t="shared" si="5"/>
        <v>1719</v>
      </c>
      <c r="N23" s="5">
        <f t="shared" si="5"/>
        <v>1719</v>
      </c>
      <c r="O23" s="5">
        <f t="shared" si="5"/>
        <v>1719</v>
      </c>
      <c r="P23" s="5">
        <f t="shared" si="5"/>
        <v>1719</v>
      </c>
      <c r="Q23" s="5">
        <f t="shared" si="5"/>
        <v>1719</v>
      </c>
      <c r="R23" s="5">
        <f t="shared" si="5"/>
        <v>1719</v>
      </c>
      <c r="S23" s="5">
        <f t="shared" si="5"/>
        <v>1719</v>
      </c>
      <c r="T23" s="5">
        <f t="shared" si="5"/>
        <v>1719</v>
      </c>
      <c r="U23" s="5">
        <f t="shared" si="5"/>
        <v>1719</v>
      </c>
      <c r="V23" s="5">
        <f t="shared" si="5"/>
        <v>1719</v>
      </c>
      <c r="W23" s="5">
        <f t="shared" si="5"/>
        <v>1719</v>
      </c>
      <c r="X23" s="5">
        <f t="shared" si="5"/>
        <v>1719</v>
      </c>
      <c r="Y23" s="5">
        <f t="shared" si="5"/>
        <v>1719</v>
      </c>
      <c r="Z23" s="5">
        <f t="shared" si="5"/>
        <v>1719</v>
      </c>
      <c r="AA23" s="5">
        <f t="shared" si="5"/>
        <v>1719</v>
      </c>
      <c r="AB23" s="5">
        <f t="shared" si="5"/>
        <v>1719</v>
      </c>
      <c r="AC23" s="5">
        <f t="shared" si="5"/>
        <v>1719</v>
      </c>
      <c r="AD23" s="5">
        <f t="shared" si="5"/>
        <v>1719</v>
      </c>
      <c r="AE23" s="5">
        <f t="shared" si="5"/>
        <v>1719</v>
      </c>
      <c r="AF23" s="5">
        <f t="shared" si="5"/>
        <v>1719</v>
      </c>
      <c r="AG23" s="5">
        <f t="shared" si="5"/>
        <v>1719</v>
      </c>
      <c r="AH23" s="5">
        <f t="shared" si="5"/>
        <v>1719</v>
      </c>
      <c r="AI23" s="5"/>
      <c r="AJ23" s="5"/>
      <c r="AK23" s="5"/>
    </row>
    <row r="24" spans="3:37" ht="15.75" customHeight="1">
      <c r="C24" s="1" t="s">
        <v>24</v>
      </c>
      <c r="D24" s="7"/>
      <c r="E24" s="7">
        <f>SUM(E20:E23)</f>
        <v>71788.122808888962</v>
      </c>
      <c r="F24" s="7">
        <f t="shared" ref="F24:AH24" si="6">E24</f>
        <v>71788.122808888962</v>
      </c>
      <c r="G24" s="7">
        <f t="shared" si="6"/>
        <v>71788.122808888962</v>
      </c>
      <c r="H24" s="7">
        <f t="shared" si="6"/>
        <v>71788.122808888962</v>
      </c>
      <c r="I24" s="7">
        <f t="shared" si="6"/>
        <v>71788.122808888962</v>
      </c>
      <c r="J24" s="7">
        <f t="shared" si="6"/>
        <v>71788.122808888962</v>
      </c>
      <c r="K24" s="7">
        <f t="shared" si="6"/>
        <v>71788.122808888962</v>
      </c>
      <c r="L24" s="7">
        <f t="shared" si="6"/>
        <v>71788.122808888962</v>
      </c>
      <c r="M24" s="7">
        <f t="shared" si="6"/>
        <v>71788.122808888962</v>
      </c>
      <c r="N24" s="7">
        <f t="shared" si="6"/>
        <v>71788.122808888962</v>
      </c>
      <c r="O24" s="7">
        <f t="shared" si="6"/>
        <v>71788.122808888962</v>
      </c>
      <c r="P24" s="7">
        <f t="shared" si="6"/>
        <v>71788.122808888962</v>
      </c>
      <c r="Q24" s="7">
        <f t="shared" si="6"/>
        <v>71788.122808888962</v>
      </c>
      <c r="R24" s="7">
        <f t="shared" si="6"/>
        <v>71788.122808888962</v>
      </c>
      <c r="S24" s="7">
        <f t="shared" si="6"/>
        <v>71788.122808888962</v>
      </c>
      <c r="T24" s="7">
        <f t="shared" si="6"/>
        <v>71788.122808888962</v>
      </c>
      <c r="U24" s="7">
        <f t="shared" si="6"/>
        <v>71788.122808888962</v>
      </c>
      <c r="V24" s="7">
        <f t="shared" si="6"/>
        <v>71788.122808888962</v>
      </c>
      <c r="W24" s="7">
        <f t="shared" si="6"/>
        <v>71788.122808888962</v>
      </c>
      <c r="X24" s="7">
        <f t="shared" si="6"/>
        <v>71788.122808888962</v>
      </c>
      <c r="Y24" s="7">
        <f t="shared" si="6"/>
        <v>71788.122808888962</v>
      </c>
      <c r="Z24" s="7">
        <f t="shared" si="6"/>
        <v>71788.122808888962</v>
      </c>
      <c r="AA24" s="7">
        <f t="shared" si="6"/>
        <v>71788.122808888962</v>
      </c>
      <c r="AB24" s="7">
        <f t="shared" si="6"/>
        <v>71788.122808888962</v>
      </c>
      <c r="AC24" s="7">
        <f t="shared" si="6"/>
        <v>71788.122808888962</v>
      </c>
      <c r="AD24" s="7">
        <f t="shared" si="6"/>
        <v>71788.122808888962</v>
      </c>
      <c r="AE24" s="7">
        <f t="shared" si="6"/>
        <v>71788.122808888962</v>
      </c>
      <c r="AF24" s="7">
        <f t="shared" si="6"/>
        <v>71788.122808888962</v>
      </c>
      <c r="AG24" s="7">
        <f t="shared" si="6"/>
        <v>71788.122808888962</v>
      </c>
      <c r="AH24" s="7">
        <f t="shared" si="6"/>
        <v>71788.122808888962</v>
      </c>
      <c r="AI24" s="7"/>
      <c r="AJ24" s="7"/>
      <c r="AK24" s="7"/>
    </row>
    <row r="25" spans="3:37" ht="15.75" customHeight="1">
      <c r="C25" s="1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3:37" ht="15.75" customHeight="1">
      <c r="C26" s="9" t="s">
        <v>25</v>
      </c>
      <c r="D26" s="10">
        <v>800000</v>
      </c>
      <c r="E26" s="11">
        <f t="shared" ref="E26:P26" si="7">D26-E27</f>
        <v>799344.24670523324</v>
      </c>
      <c r="F26" s="11">
        <f t="shared" si="7"/>
        <v>798684.66818291368</v>
      </c>
      <c r="G26" s="11">
        <f t="shared" si="7"/>
        <v>798021.24211921392</v>
      </c>
      <c r="H26" s="11">
        <f t="shared" si="7"/>
        <v>797353.94607014256</v>
      </c>
      <c r="I26" s="11">
        <f t="shared" si="7"/>
        <v>796682.75746078498</v>
      </c>
      <c r="J26" s="11">
        <f t="shared" si="7"/>
        <v>796007.65358453942</v>
      </c>
      <c r="K26" s="11">
        <f t="shared" si="7"/>
        <v>795328.61160234909</v>
      </c>
      <c r="L26" s="11">
        <f t="shared" si="7"/>
        <v>794645.60854192928</v>
      </c>
      <c r="M26" s="11">
        <f t="shared" si="7"/>
        <v>793958.62129699043</v>
      </c>
      <c r="N26" s="11">
        <f t="shared" si="7"/>
        <v>793267.62662645604</v>
      </c>
      <c r="O26" s="11">
        <f t="shared" si="7"/>
        <v>792572.60115367686</v>
      </c>
      <c r="P26" s="11">
        <f t="shared" si="7"/>
        <v>791873.52136563987</v>
      </c>
    </row>
    <row r="27" spans="3:37" ht="15.75" customHeight="1">
      <c r="C27" s="9" t="s">
        <v>26</v>
      </c>
      <c r="D27" s="12"/>
      <c r="E27" s="12">
        <f>E28/(1-(1+$B$3/12)^(-$B$15*12)) - E28</f>
        <v>655.75329476679417</v>
      </c>
      <c r="F27" s="12">
        <f t="shared" ref="F27:P27" si="8">F29-F28</f>
        <v>659.57852231959987</v>
      </c>
      <c r="G27" s="12">
        <f t="shared" si="8"/>
        <v>663.42606369979785</v>
      </c>
      <c r="H27" s="12">
        <f t="shared" si="8"/>
        <v>667.29604907137946</v>
      </c>
      <c r="I27" s="12">
        <f t="shared" si="8"/>
        <v>671.1886093576295</v>
      </c>
      <c r="J27" s="12">
        <f t="shared" si="8"/>
        <v>675.10387624554824</v>
      </c>
      <c r="K27" s="12">
        <f t="shared" si="8"/>
        <v>679.04198219031423</v>
      </c>
      <c r="L27" s="12">
        <f t="shared" si="8"/>
        <v>683.00306041975728</v>
      </c>
      <c r="M27" s="12">
        <f t="shared" si="8"/>
        <v>686.98724493887312</v>
      </c>
      <c r="N27" s="12">
        <f t="shared" si="8"/>
        <v>690.99467053435001</v>
      </c>
      <c r="O27" s="12">
        <f t="shared" si="8"/>
        <v>695.02547277913345</v>
      </c>
      <c r="P27" s="12">
        <f t="shared" si="8"/>
        <v>699.0797880370128</v>
      </c>
    </row>
    <row r="28" spans="3:37" ht="15.75" customHeight="1">
      <c r="C28" s="9" t="s">
        <v>27</v>
      </c>
      <c r="D28" s="12"/>
      <c r="E28" s="12">
        <f t="shared" ref="E28:P28" si="9">D26 * $B$3/12</f>
        <v>4666.666666666667</v>
      </c>
      <c r="F28" s="12">
        <f t="shared" si="9"/>
        <v>4662.8414391138613</v>
      </c>
      <c r="G28" s="12">
        <f t="shared" si="9"/>
        <v>4658.9938977336633</v>
      </c>
      <c r="H28" s="12">
        <f t="shared" si="9"/>
        <v>4655.1239123620817</v>
      </c>
      <c r="I28" s="12">
        <f t="shared" si="9"/>
        <v>4651.2313520758316</v>
      </c>
      <c r="J28" s="12">
        <f t="shared" si="9"/>
        <v>4647.3160851879129</v>
      </c>
      <c r="K28" s="12">
        <f t="shared" si="9"/>
        <v>4643.3779792431469</v>
      </c>
      <c r="L28" s="12">
        <f t="shared" si="9"/>
        <v>4639.4169010137039</v>
      </c>
      <c r="M28" s="12">
        <f t="shared" si="9"/>
        <v>4635.432716494588</v>
      </c>
      <c r="N28" s="12">
        <f t="shared" si="9"/>
        <v>4631.4252908991111</v>
      </c>
      <c r="O28" s="12">
        <f t="shared" si="9"/>
        <v>4627.3944886543277</v>
      </c>
      <c r="P28" s="12">
        <f t="shared" si="9"/>
        <v>4623.3401733964483</v>
      </c>
    </row>
    <row r="29" spans="3:37" ht="15.75" customHeight="1">
      <c r="C29" s="9" t="s">
        <v>28</v>
      </c>
      <c r="D29" s="12"/>
      <c r="E29" s="12">
        <f>SUM(E27:E28)</f>
        <v>5322.4199614334611</v>
      </c>
      <c r="F29" s="12">
        <f t="shared" ref="F29:P29" si="10">E29</f>
        <v>5322.4199614334611</v>
      </c>
      <c r="G29" s="12">
        <f t="shared" si="10"/>
        <v>5322.4199614334611</v>
      </c>
      <c r="H29" s="12">
        <f t="shared" si="10"/>
        <v>5322.4199614334611</v>
      </c>
      <c r="I29" s="12">
        <f t="shared" si="10"/>
        <v>5322.4199614334611</v>
      </c>
      <c r="J29" s="12">
        <f t="shared" si="10"/>
        <v>5322.4199614334611</v>
      </c>
      <c r="K29" s="12">
        <f t="shared" si="10"/>
        <v>5322.4199614334611</v>
      </c>
      <c r="L29" s="12">
        <f t="shared" si="10"/>
        <v>5322.4199614334611</v>
      </c>
      <c r="M29" s="12">
        <f t="shared" si="10"/>
        <v>5322.4199614334611</v>
      </c>
      <c r="N29" s="12">
        <f t="shared" si="10"/>
        <v>5322.4199614334611</v>
      </c>
      <c r="O29" s="12">
        <f t="shared" si="10"/>
        <v>5322.4199614334611</v>
      </c>
      <c r="P29" s="12">
        <f t="shared" si="10"/>
        <v>5322.4199614334611</v>
      </c>
      <c r="Q29" s="7"/>
      <c r="R29" s="7"/>
    </row>
    <row r="30" spans="3:37" ht="15.75" customHeight="1">
      <c r="C30" s="1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3:37" ht="15.75" customHeight="1">
      <c r="C31" s="1" t="s">
        <v>29</v>
      </c>
      <c r="D31" s="7">
        <f>D17</f>
        <v>200000</v>
      </c>
      <c r="E31" s="7">
        <f t="shared" ref="E31:N31" si="11">D31*(1+$B$5)+E20</f>
        <v>216727.98932762485</v>
      </c>
      <c r="F31" s="7">
        <f t="shared" si="11"/>
        <v>236458.58840679037</v>
      </c>
      <c r="G31" s="7">
        <f t="shared" si="11"/>
        <v>257758.61670498928</v>
      </c>
      <c r="H31" s="7">
        <f t="shared" si="11"/>
        <v>280745.70946526155</v>
      </c>
      <c r="I31" s="7">
        <f t="shared" si="11"/>
        <v>305546.05746926024</v>
      </c>
      <c r="J31" s="7">
        <f t="shared" si="11"/>
        <v>332295.01918339141</v>
      </c>
      <c r="K31" s="7">
        <f t="shared" si="11"/>
        <v>361137.77630268305</v>
      </c>
      <c r="L31" s="7">
        <f t="shared" si="11"/>
        <v>392230.03575283114</v>
      </c>
      <c r="M31" s="7">
        <f t="shared" si="11"/>
        <v>425738.78142603801</v>
      </c>
      <c r="N31" s="7">
        <f t="shared" si="11"/>
        <v>461843.07915652328</v>
      </c>
    </row>
    <row r="32" spans="3:37" ht="15.75" customHeight="1">
      <c r="C32" s="1" t="s">
        <v>30</v>
      </c>
      <c r="D32" s="7"/>
      <c r="E32" s="7">
        <f t="shared" ref="E32:N32" si="12">E31-D31</f>
        <v>16727.989327624848</v>
      </c>
      <c r="F32" s="7">
        <f t="shared" si="12"/>
        <v>19730.59907916552</v>
      </c>
      <c r="G32" s="7">
        <f t="shared" si="12"/>
        <v>21300.028298198915</v>
      </c>
      <c r="H32" s="7">
        <f t="shared" si="12"/>
        <v>22987.092760272266</v>
      </c>
      <c r="I32" s="7">
        <f t="shared" si="12"/>
        <v>24800.34800399869</v>
      </c>
      <c r="J32" s="7">
        <f t="shared" si="12"/>
        <v>26748.961714131176</v>
      </c>
      <c r="K32" s="7">
        <f t="shared" si="12"/>
        <v>28842.757119291637</v>
      </c>
      <c r="L32" s="7">
        <f t="shared" si="12"/>
        <v>31092.259450148093</v>
      </c>
      <c r="M32" s="7">
        <f t="shared" si="12"/>
        <v>33508.745673206868</v>
      </c>
      <c r="N32" s="7">
        <f t="shared" si="12"/>
        <v>36104.297730485268</v>
      </c>
    </row>
    <row r="33" spans="1:14" ht="15.75" customHeight="1">
      <c r="C33" s="1" t="s">
        <v>31</v>
      </c>
      <c r="D33" s="7"/>
      <c r="E33" s="7">
        <f t="shared" ref="E33:N33" si="13">E24-E32</f>
        <v>55060.133481264114</v>
      </c>
      <c r="F33" s="7">
        <f t="shared" si="13"/>
        <v>52057.523729723442</v>
      </c>
      <c r="G33" s="7">
        <f t="shared" si="13"/>
        <v>50488.094510690047</v>
      </c>
      <c r="H33" s="7">
        <f t="shared" si="13"/>
        <v>48801.030048616696</v>
      </c>
      <c r="I33" s="7">
        <f t="shared" si="13"/>
        <v>46987.774804890272</v>
      </c>
      <c r="J33" s="7">
        <f t="shared" si="13"/>
        <v>45039.161094757786</v>
      </c>
      <c r="K33" s="7">
        <f t="shared" si="13"/>
        <v>42945.365689597325</v>
      </c>
      <c r="L33" s="7">
        <f t="shared" si="13"/>
        <v>40695.863358740869</v>
      </c>
      <c r="M33" s="7">
        <f t="shared" si="13"/>
        <v>38279.377135682094</v>
      </c>
      <c r="N33" s="7">
        <f t="shared" si="13"/>
        <v>35683.825078403694</v>
      </c>
    </row>
    <row r="34" spans="1:14" ht="15.75" customHeight="1">
      <c r="C34" s="1"/>
      <c r="D34" s="7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ht="15.75" customHeight="1">
      <c r="C35" s="1" t="s">
        <v>16</v>
      </c>
      <c r="D35" s="7"/>
      <c r="E35" s="5">
        <f>B13</f>
        <v>60000</v>
      </c>
      <c r="F35" s="5">
        <f t="shared" ref="F35:N35" si="14">E35*(1+$B$9)</f>
        <v>63000</v>
      </c>
      <c r="G35" s="5">
        <f t="shared" si="14"/>
        <v>66150</v>
      </c>
      <c r="H35" s="5">
        <f t="shared" si="14"/>
        <v>69457.5</v>
      </c>
      <c r="I35" s="5">
        <f t="shared" si="14"/>
        <v>72930.375</v>
      </c>
      <c r="J35" s="5">
        <f t="shared" si="14"/>
        <v>76576.893750000003</v>
      </c>
      <c r="K35" s="5">
        <f t="shared" si="14"/>
        <v>80405.738437500011</v>
      </c>
      <c r="L35" s="5">
        <f t="shared" si="14"/>
        <v>84426.025359375009</v>
      </c>
      <c r="M35" s="5">
        <f t="shared" si="14"/>
        <v>88647.326627343762</v>
      </c>
      <c r="N35" s="5">
        <f t="shared" si="14"/>
        <v>93079.692958710948</v>
      </c>
    </row>
    <row r="36" spans="1:14" ht="15.75" customHeight="1">
      <c r="C36" s="1" t="s">
        <v>32</v>
      </c>
      <c r="D36" s="7"/>
      <c r="E36" s="7">
        <f>D17*(1+$B$8)</f>
        <v>212000</v>
      </c>
      <c r="F36" s="7">
        <f t="shared" ref="F36:N36" si="15">E36*(1+$B$8)</f>
        <v>224720</v>
      </c>
      <c r="G36" s="7">
        <f t="shared" si="15"/>
        <v>238203.2</v>
      </c>
      <c r="H36" s="7">
        <f t="shared" si="15"/>
        <v>252495.39200000002</v>
      </c>
      <c r="I36" s="7">
        <f t="shared" si="15"/>
        <v>267645.11552000005</v>
      </c>
      <c r="J36" s="7">
        <f t="shared" si="15"/>
        <v>283703.82245120005</v>
      </c>
      <c r="K36" s="7">
        <f t="shared" si="15"/>
        <v>300726.05179827206</v>
      </c>
      <c r="L36" s="7">
        <f t="shared" si="15"/>
        <v>318769.61490616843</v>
      </c>
      <c r="M36" s="7">
        <f t="shared" si="15"/>
        <v>337895.79180053854</v>
      </c>
      <c r="N36" s="7">
        <f t="shared" si="15"/>
        <v>358169.53930857085</v>
      </c>
    </row>
    <row r="37" spans="1:14" ht="15.75" customHeight="1">
      <c r="C37" s="1" t="s">
        <v>33</v>
      </c>
      <c r="D37" s="7"/>
      <c r="E37" s="7">
        <f>E36-D17</f>
        <v>12000</v>
      </c>
      <c r="F37" s="7">
        <f t="shared" ref="F37:N37" si="16">F36-E36</f>
        <v>12720</v>
      </c>
      <c r="G37" s="7">
        <f t="shared" si="16"/>
        <v>13483.200000000012</v>
      </c>
      <c r="H37" s="7">
        <f t="shared" si="16"/>
        <v>14292.19200000001</v>
      </c>
      <c r="I37" s="7">
        <f t="shared" si="16"/>
        <v>15149.723520000029</v>
      </c>
      <c r="J37" s="7">
        <f t="shared" si="16"/>
        <v>16058.706931199995</v>
      </c>
      <c r="K37" s="7">
        <f t="shared" si="16"/>
        <v>17022.229347072018</v>
      </c>
      <c r="L37" s="7">
        <f t="shared" si="16"/>
        <v>18043.563107896363</v>
      </c>
      <c r="M37" s="7">
        <f t="shared" si="16"/>
        <v>19126.176894370117</v>
      </c>
      <c r="N37" s="7">
        <f t="shared" si="16"/>
        <v>20273.747508032306</v>
      </c>
    </row>
    <row r="38" spans="1:14" ht="15.75" customHeight="1">
      <c r="C38" s="1" t="s">
        <v>34</v>
      </c>
      <c r="D38" s="7"/>
      <c r="E38" s="7">
        <f t="shared" ref="E38:N38" si="17">E35-E37</f>
        <v>48000</v>
      </c>
      <c r="F38" s="7">
        <f t="shared" si="17"/>
        <v>50280</v>
      </c>
      <c r="G38" s="7">
        <f t="shared" si="17"/>
        <v>52666.799999999988</v>
      </c>
      <c r="H38" s="7">
        <f t="shared" si="17"/>
        <v>55165.30799999999</v>
      </c>
      <c r="I38" s="7">
        <f t="shared" si="17"/>
        <v>57780.651479999971</v>
      </c>
      <c r="J38" s="7">
        <f t="shared" si="17"/>
        <v>60518.186818800008</v>
      </c>
      <c r="K38" s="7">
        <f t="shared" si="17"/>
        <v>63383.509090427993</v>
      </c>
      <c r="L38" s="7">
        <f t="shared" si="17"/>
        <v>66382.462251478646</v>
      </c>
      <c r="M38" s="7">
        <f t="shared" si="17"/>
        <v>69521.149732973645</v>
      </c>
      <c r="N38" s="7">
        <f t="shared" si="17"/>
        <v>72805.945450678642</v>
      </c>
    </row>
    <row r="39" spans="1:14" ht="15.75" customHeight="1">
      <c r="C39" s="1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ht="15.75" customHeight="1">
      <c r="C40" s="1" t="s">
        <v>35</v>
      </c>
      <c r="D40" s="7"/>
      <c r="E40" s="7">
        <f t="shared" ref="E40:N40" si="18">E38-E33</f>
        <v>-7060.1334812641144</v>
      </c>
      <c r="F40" s="7">
        <f t="shared" si="18"/>
        <v>-1777.5237297234416</v>
      </c>
      <c r="G40" s="7">
        <f t="shared" si="18"/>
        <v>2178.7054893099412</v>
      </c>
      <c r="H40" s="7">
        <f t="shared" si="18"/>
        <v>6364.2779513832938</v>
      </c>
      <c r="I40" s="7">
        <f t="shared" si="18"/>
        <v>10792.876675109699</v>
      </c>
      <c r="J40" s="7">
        <f t="shared" si="18"/>
        <v>15479.025724042222</v>
      </c>
      <c r="K40" s="7">
        <f t="shared" si="18"/>
        <v>20438.143400830668</v>
      </c>
      <c r="L40" s="7">
        <f t="shared" si="18"/>
        <v>25686.598892737777</v>
      </c>
      <c r="M40" s="7">
        <f t="shared" si="18"/>
        <v>31241.77259729155</v>
      </c>
      <c r="N40" s="7">
        <f t="shared" si="18"/>
        <v>37122.120372274949</v>
      </c>
    </row>
    <row r="41" spans="1:14" ht="15.75" customHeight="1">
      <c r="C41" s="1" t="s">
        <v>36</v>
      </c>
      <c r="D41" s="13"/>
      <c r="E41" s="7">
        <f>E40</f>
        <v>-7060.1334812641144</v>
      </c>
      <c r="F41" s="7">
        <f t="shared" ref="F41:N41" si="19">F40+E41</f>
        <v>-8837.657210987556</v>
      </c>
      <c r="G41" s="7">
        <f t="shared" si="19"/>
        <v>-6658.9517216776148</v>
      </c>
      <c r="H41" s="7">
        <f t="shared" si="19"/>
        <v>-294.673770294321</v>
      </c>
      <c r="I41" s="7">
        <f t="shared" si="19"/>
        <v>10498.202904815378</v>
      </c>
      <c r="J41" s="7">
        <f t="shared" si="19"/>
        <v>25977.2286288576</v>
      </c>
      <c r="K41" s="7">
        <f t="shared" si="19"/>
        <v>46415.372029688268</v>
      </c>
      <c r="L41" s="7">
        <f t="shared" si="19"/>
        <v>72101.970922426044</v>
      </c>
      <c r="M41" s="7">
        <f t="shared" si="19"/>
        <v>103343.74351971759</v>
      </c>
      <c r="N41" s="7">
        <f t="shared" si="19"/>
        <v>140465.86389199254</v>
      </c>
    </row>
    <row r="43" spans="1:14" ht="15.75" customHeight="1">
      <c r="C43" s="1" t="s">
        <v>37</v>
      </c>
      <c r="E43" s="8">
        <f t="array" ref="E43">NPV($B$2,E40)</f>
        <v>-6723.9366488229662</v>
      </c>
      <c r="F43" s="8">
        <f t="array" ref="F43">NPV($B$2,E40:F40)</f>
        <v>-8336.2030703408273</v>
      </c>
      <c r="G43" s="8">
        <f t="array" ref="G43">NPV($B$2,E40:G40)</f>
        <v>-6454.1553525479821</v>
      </c>
      <c r="H43" s="8">
        <f t="array" ref="H43">NPV($B$2,E40:H40)</f>
        <v>-1218.2481316815383</v>
      </c>
      <c r="I43" s="8">
        <f t="array" ref="I43">NPV($B$2,E40:I40)</f>
        <v>7238.2531547340104</v>
      </c>
      <c r="J43" s="8">
        <f t="array" ref="J43">NPV($B$2,E40:J40)</f>
        <v>18788.940474948737</v>
      </c>
      <c r="K43" s="8">
        <f t="array" ref="K43">NPV($B$2,E40:K40)</f>
        <v>33313.947412441237</v>
      </c>
      <c r="L43" s="8">
        <f t="array" ref="L43">NPV($B$2,E40:L40)</f>
        <v>50699.648619688647</v>
      </c>
      <c r="M43" s="8">
        <f t="array" ref="M43">NPV($B$2,E40:M40)</f>
        <v>70838.373794351632</v>
      </c>
      <c r="N43" s="8">
        <f t="array" ref="N43">NPV($B$2,E40:N40)</f>
        <v>93628.135490426634</v>
      </c>
    </row>
    <row r="45" spans="1:14" ht="15.75" customHeight="1">
      <c r="D45" s="13"/>
    </row>
    <row r="46" spans="1:14" ht="15.75" customHeight="1">
      <c r="D46" s="13"/>
    </row>
    <row r="47" spans="1:14" ht="15.75" customHeight="1">
      <c r="D47" s="13"/>
    </row>
    <row r="48" spans="1:14" ht="15.75" customHeight="1">
      <c r="A48" s="1" t="s">
        <v>38</v>
      </c>
      <c r="B48" s="2">
        <f t="array" ref="B48">INDEX(E16:AJ16,MATCH(TRUE, E41:AK41&gt;0,0))</f>
        <v>5</v>
      </c>
      <c r="D48" s="13"/>
    </row>
    <row r="49" spans="1:4" ht="15.75" customHeight="1">
      <c r="A49" s="1" t="s">
        <v>39</v>
      </c>
      <c r="B49" s="14">
        <f t="array" ref="B49">INDEX(E16:AJ16,MATCH(TRUE, E43:AK43&gt;0,0))</f>
        <v>5</v>
      </c>
      <c r="D49" s="13"/>
    </row>
    <row r="50" spans="1:4" ht="15.75" customHeight="1">
      <c r="D50" s="13"/>
    </row>
    <row r="51" spans="1:4" ht="15.75" customHeight="1">
      <c r="A51" s="1" t="s">
        <v>40</v>
      </c>
      <c r="B51" s="2" t="str">
        <f>IF(B14&lt;B48, "Rent", "Buy")</f>
        <v>Rent</v>
      </c>
      <c r="D51" s="13"/>
    </row>
    <row r="52" spans="1:4" ht="15.75" customHeight="1">
      <c r="D52" s="13"/>
    </row>
    <row r="53" spans="1:4" ht="15.75" customHeight="1">
      <c r="D53" s="13"/>
    </row>
  </sheetData>
  <dataValidations count="2">
    <dataValidation type="list" allowBlank="1" showErrorMessage="1" sqref="B7">
      <formula1>Insurance!$A$2:$A$52</formula1>
    </dataValidation>
    <dataValidation type="list" allowBlank="1" showInputMessage="1" showErrorMessage="1" prompt="Nearest metro area" sqref="B6">
      <formula1>'concise appr data'!$A$2:$A$101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>
      <selection activeCell="F41" sqref="F41"/>
    </sheetView>
  </sheetViews>
  <sheetFormatPr defaultColWidth="14.42578125" defaultRowHeight="15.75" customHeight="1"/>
  <cols>
    <col min="1" max="25" width="8.7109375" customWidth="1"/>
  </cols>
  <sheetData>
    <row r="1" spans="1:2" ht="15.75" customHeight="1">
      <c r="A1" s="15" t="s">
        <v>41</v>
      </c>
      <c r="B1" s="15" t="s">
        <v>42</v>
      </c>
    </row>
    <row r="2" spans="1:2" ht="15.75" customHeight="1">
      <c r="A2" s="2" t="s">
        <v>43</v>
      </c>
      <c r="B2" s="2">
        <v>1.5531042590737339E-2</v>
      </c>
    </row>
    <row r="3" spans="1:2" ht="15.75" customHeight="1">
      <c r="A3" s="2" t="s">
        <v>44</v>
      </c>
      <c r="B3" s="2">
        <v>5.028126179240644E-4</v>
      </c>
    </row>
    <row r="4" spans="1:2" ht="15.75" customHeight="1">
      <c r="A4" s="2" t="s">
        <v>45</v>
      </c>
      <c r="B4" s="2">
        <v>6.6771805286407471E-2</v>
      </c>
    </row>
    <row r="5" spans="1:2" ht="15.75" customHeight="1">
      <c r="A5" s="2" t="s">
        <v>46</v>
      </c>
      <c r="B5" s="2">
        <v>7.3567472398281097E-2</v>
      </c>
    </row>
    <row r="6" spans="1:2" ht="15.75" customHeight="1">
      <c r="A6" s="2" t="s">
        <v>47</v>
      </c>
      <c r="B6" s="2">
        <v>3.4220833331346512E-2</v>
      </c>
    </row>
    <row r="7" spans="1:2" ht="15.75" customHeight="1">
      <c r="A7" s="2" t="s">
        <v>48</v>
      </c>
      <c r="B7" s="2">
        <v>1.4961002394556999E-2</v>
      </c>
    </row>
    <row r="8" spans="1:2" ht="15.75" customHeight="1">
      <c r="A8" s="2" t="s">
        <v>49</v>
      </c>
      <c r="B8" s="2">
        <v>6.5405398607254028E-2</v>
      </c>
    </row>
    <row r="9" spans="1:2" ht="15.75" customHeight="1">
      <c r="A9" s="2" t="s">
        <v>50</v>
      </c>
      <c r="B9" s="2">
        <v>-4.8434194177389138E-2</v>
      </c>
    </row>
    <row r="10" spans="1:2" ht="15.75" customHeight="1">
      <c r="A10" s="2" t="s">
        <v>51</v>
      </c>
      <c r="B10" s="2">
        <v>-2.3086875677108761E-2</v>
      </c>
    </row>
    <row r="11" spans="1:2" ht="15.75" customHeight="1">
      <c r="A11" s="2" t="s">
        <v>52</v>
      </c>
      <c r="B11" s="2">
        <v>2.3692348971962929E-2</v>
      </c>
    </row>
    <row r="12" spans="1:2" ht="15.75" customHeight="1">
      <c r="A12" s="2" t="s">
        <v>53</v>
      </c>
      <c r="B12" s="2">
        <v>2.9654968529939651E-2</v>
      </c>
    </row>
    <row r="13" spans="1:2" ht="15.75" customHeight="1">
      <c r="A13" s="2" t="s">
        <v>54</v>
      </c>
      <c r="B13" s="2">
        <v>3.9242703467607498E-2</v>
      </c>
    </row>
    <row r="14" spans="1:2" ht="15.75" customHeight="1">
      <c r="A14" s="2" t="s">
        <v>55</v>
      </c>
      <c r="B14" s="2">
        <v>3.2556813210248947E-2</v>
      </c>
    </row>
    <row r="15" spans="1:2" ht="15.75" customHeight="1">
      <c r="A15" s="2" t="s">
        <v>56</v>
      </c>
      <c r="B15" s="2">
        <v>3.451594384387136E-4</v>
      </c>
    </row>
    <row r="16" spans="1:2" ht="15.75" customHeight="1">
      <c r="A16" s="2" t="s">
        <v>57</v>
      </c>
      <c r="B16" s="2">
        <v>2.067028172314167E-2</v>
      </c>
    </row>
    <row r="17" spans="1:2" ht="15.75" customHeight="1">
      <c r="A17" s="2" t="s">
        <v>58</v>
      </c>
      <c r="B17" s="2">
        <v>1.122356113046408E-2</v>
      </c>
    </row>
    <row r="18" spans="1:2" ht="15.75" customHeight="1">
      <c r="A18" s="2" t="s">
        <v>59</v>
      </c>
      <c r="B18" s="2">
        <v>-5.706464871764183E-2</v>
      </c>
    </row>
    <row r="19" spans="1:2" ht="15.75" customHeight="1">
      <c r="A19" s="2" t="s">
        <v>60</v>
      </c>
      <c r="B19" s="2">
        <v>2.876500599086285E-2</v>
      </c>
    </row>
    <row r="20" spans="1:2" ht="15.75" customHeight="1">
      <c r="A20" s="2" t="s">
        <v>61</v>
      </c>
      <c r="B20" s="2">
        <v>-2.011557575315237E-3</v>
      </c>
    </row>
    <row r="21" spans="1:2" ht="15.75" customHeight="1">
      <c r="A21" s="2" t="s">
        <v>62</v>
      </c>
      <c r="B21" s="2">
        <v>2.7137389406561852E-2</v>
      </c>
    </row>
    <row r="22" spans="1:2" ht="15.75" customHeight="1">
      <c r="A22" s="2" t="s">
        <v>63</v>
      </c>
      <c r="B22" s="2">
        <v>3.2858040183782578E-2</v>
      </c>
    </row>
    <row r="23" spans="1:2" ht="15.75" customHeight="1">
      <c r="A23" s="2" t="s">
        <v>64</v>
      </c>
      <c r="B23" s="2">
        <v>3.951750323176384E-2</v>
      </c>
    </row>
    <row r="24" spans="1:2" ht="15.75" customHeight="1">
      <c r="A24" s="2" t="s">
        <v>65</v>
      </c>
      <c r="B24" s="2">
        <v>2.1943571045994759E-2</v>
      </c>
    </row>
    <row r="25" spans="1:2" ht="15.75" customHeight="1">
      <c r="A25" s="2" t="s">
        <v>66</v>
      </c>
      <c r="B25" s="2">
        <v>-5.1550295203924179E-2</v>
      </c>
    </row>
    <row r="26" spans="1:2" ht="15.75" customHeight="1">
      <c r="A26" s="2" t="s">
        <v>8</v>
      </c>
      <c r="B26" s="2">
        <v>4.1294332593679428E-2</v>
      </c>
    </row>
    <row r="27" spans="1:2" ht="15.75" customHeight="1">
      <c r="A27" s="2" t="s">
        <v>67</v>
      </c>
      <c r="B27" s="2">
        <v>2.7344949543476101E-2</v>
      </c>
    </row>
    <row r="28" spans="1:2" ht="15.75" customHeight="1">
      <c r="A28" s="2" t="s">
        <v>68</v>
      </c>
      <c r="B28" s="2">
        <v>4.190356656908989E-2</v>
      </c>
    </row>
    <row r="29" spans="1:2" ht="15.75" customHeight="1">
      <c r="A29" s="2" t="s">
        <v>69</v>
      </c>
      <c r="B29" s="2">
        <v>-1.893502660095692E-2</v>
      </c>
    </row>
    <row r="30" spans="1:2" ht="15.75" customHeight="1">
      <c r="A30" s="2" t="s">
        <v>70</v>
      </c>
      <c r="B30" s="2">
        <v>8.5020009428262711E-3</v>
      </c>
    </row>
    <row r="31" spans="1:2" ht="15.75" customHeight="1">
      <c r="A31" s="2" t="s">
        <v>71</v>
      </c>
      <c r="B31" s="2">
        <v>-6.3233844935894012E-2</v>
      </c>
    </row>
    <row r="32" spans="1:2" ht="15.75" customHeight="1">
      <c r="A32" s="2" t="s">
        <v>72</v>
      </c>
      <c r="B32" s="2">
        <v>3.2038573175668723E-2</v>
      </c>
    </row>
    <row r="33" spans="1:2" ht="15.75" customHeight="1">
      <c r="A33" s="2" t="s">
        <v>73</v>
      </c>
      <c r="B33" s="2">
        <v>3.9131059311330318E-3</v>
      </c>
    </row>
    <row r="34" spans="1:2" ht="15.75" customHeight="1">
      <c r="A34" s="2" t="s">
        <v>74</v>
      </c>
      <c r="B34" s="2">
        <v>4.1576968505978584E-3</v>
      </c>
    </row>
    <row r="35" spans="1:2" ht="15.75" customHeight="1">
      <c r="A35" s="2" t="s">
        <v>75</v>
      </c>
      <c r="B35" s="2">
        <v>7.5945645570755005E-2</v>
      </c>
    </row>
    <row r="36" spans="1:2" ht="15.75" customHeight="1">
      <c r="A36" s="2" t="s">
        <v>76</v>
      </c>
      <c r="B36" s="2">
        <v>-2.4646172299981121E-2</v>
      </c>
    </row>
    <row r="37" spans="1:2" ht="15.75" customHeight="1">
      <c r="A37" s="2" t="s">
        <v>77</v>
      </c>
      <c r="B37" s="2">
        <v>2.1638276055455211E-2</v>
      </c>
    </row>
    <row r="38" spans="1:2" ht="15.75" customHeight="1">
      <c r="A38" s="2" t="s">
        <v>78</v>
      </c>
      <c r="B38" s="2">
        <v>5.607261136174202E-2</v>
      </c>
    </row>
    <row r="39" spans="1:2" ht="15.75" customHeight="1">
      <c r="A39" s="2" t="s">
        <v>79</v>
      </c>
      <c r="B39" s="2">
        <v>6.2542319297790527E-2</v>
      </c>
    </row>
    <row r="40" spans="1:2" ht="15.75" customHeight="1">
      <c r="A40" s="2" t="s">
        <v>80</v>
      </c>
      <c r="B40" s="2">
        <v>3.7821590900421143E-2</v>
      </c>
    </row>
    <row r="41" spans="1:2" ht="15.75" customHeight="1">
      <c r="A41" s="2" t="s">
        <v>81</v>
      </c>
      <c r="B41" s="2">
        <v>4.865463450551033E-2</v>
      </c>
    </row>
    <row r="42" spans="1:2" ht="15.75" customHeight="1">
      <c r="A42" s="2" t="s">
        <v>82</v>
      </c>
      <c r="B42" s="2">
        <v>0.10698689520359039</v>
      </c>
    </row>
    <row r="43" spans="1:2" ht="15.75" customHeight="1">
      <c r="A43" s="2" t="s">
        <v>83</v>
      </c>
      <c r="B43" s="2">
        <v>5.8212475851178169E-3</v>
      </c>
    </row>
    <row r="44" spans="1:2" ht="15.75" customHeight="1">
      <c r="A44" s="2" t="s">
        <v>84</v>
      </c>
      <c r="B44" s="2">
        <v>8.2040518522262573E-2</v>
      </c>
    </row>
    <row r="45" spans="1:2" ht="15.75" customHeight="1">
      <c r="A45" s="2" t="s">
        <v>85</v>
      </c>
      <c r="B45" s="2">
        <v>2.910489588975906E-2</v>
      </c>
    </row>
    <row r="46" spans="1:2" ht="15.75" customHeight="1">
      <c r="A46" s="2" t="s">
        <v>86</v>
      </c>
      <c r="B46" s="2">
        <v>3.0675359070301059E-2</v>
      </c>
    </row>
    <row r="47" spans="1:2" ht="15.75" customHeight="1">
      <c r="A47" s="2" t="s">
        <v>87</v>
      </c>
      <c r="B47" s="2">
        <v>-5.0625327974557877E-2</v>
      </c>
    </row>
    <row r="48" spans="1:2" ht="15.75" customHeight="1">
      <c r="A48" s="2" t="s">
        <v>88</v>
      </c>
      <c r="B48" s="2">
        <v>3.5794343799352653E-2</v>
      </c>
    </row>
    <row r="49" spans="1:2" ht="15.75" customHeight="1">
      <c r="A49" s="2" t="s">
        <v>89</v>
      </c>
      <c r="B49" s="2">
        <v>5.9800324961543083E-3</v>
      </c>
    </row>
    <row r="50" spans="1:2" ht="15.75" customHeight="1">
      <c r="A50" s="2" t="s">
        <v>90</v>
      </c>
      <c r="B50" s="2">
        <v>-4.6028602868318558E-2</v>
      </c>
    </row>
    <row r="51" spans="1:2" ht="15.75" customHeight="1">
      <c r="A51" s="2" t="s">
        <v>91</v>
      </c>
      <c r="B51" s="2">
        <v>4.6704825013875961E-2</v>
      </c>
    </row>
    <row r="52" spans="1:2" ht="15.75" customHeight="1">
      <c r="A52" s="2" t="s">
        <v>92</v>
      </c>
      <c r="B52" s="2">
        <v>1.349579356610775E-2</v>
      </c>
    </row>
    <row r="53" spans="1:2" ht="15.75" customHeight="1">
      <c r="A53" s="2" t="s">
        <v>93</v>
      </c>
      <c r="B53" s="2">
        <v>6.8424902856349945E-2</v>
      </c>
    </row>
    <row r="54" spans="1:2" ht="15.75" customHeight="1">
      <c r="A54" s="2" t="s">
        <v>94</v>
      </c>
      <c r="B54" s="2">
        <v>1.867630705237389E-2</v>
      </c>
    </row>
    <row r="55" spans="1:2" ht="15.75" customHeight="1">
      <c r="A55" s="2" t="s">
        <v>95</v>
      </c>
      <c r="B55" s="2">
        <v>9.7160160541534424E-2</v>
      </c>
    </row>
    <row r="56" spans="1:2" ht="15.75" customHeight="1">
      <c r="A56" s="2" t="s">
        <v>96</v>
      </c>
      <c r="B56" s="2">
        <v>4.8713352531194687E-2</v>
      </c>
    </row>
    <row r="57" spans="1:2" ht="15.75" customHeight="1">
      <c r="A57" s="2" t="s">
        <v>97</v>
      </c>
      <c r="B57" s="2">
        <v>-2.3313974961638451E-2</v>
      </c>
    </row>
    <row r="58" spans="1:2" ht="15.75" customHeight="1">
      <c r="A58" s="2" t="s">
        <v>98</v>
      </c>
      <c r="B58" s="2">
        <v>5.6425638496875763E-2</v>
      </c>
    </row>
    <row r="59" spans="1:2" ht="15.75" customHeight="1">
      <c r="A59" s="2" t="s">
        <v>99</v>
      </c>
      <c r="B59" s="2">
        <v>4.2428769171237952E-2</v>
      </c>
    </row>
    <row r="60" spans="1:2" ht="15.75" customHeight="1">
      <c r="A60" s="2" t="s">
        <v>100</v>
      </c>
      <c r="B60" s="2">
        <v>-2.7667231857776638E-2</v>
      </c>
    </row>
    <row r="61" spans="1:2" ht="15.75" customHeight="1">
      <c r="A61" s="2" t="s">
        <v>101</v>
      </c>
      <c r="B61" s="2">
        <v>4.758124053478241E-2</v>
      </c>
    </row>
    <row r="62" spans="1:2" ht="15.75" customHeight="1">
      <c r="A62" s="2" t="s">
        <v>102</v>
      </c>
      <c r="B62" s="2">
        <v>3.8340106606483459E-2</v>
      </c>
    </row>
    <row r="63" spans="1:2" ht="15.75" customHeight="1">
      <c r="A63" s="2" t="s">
        <v>103</v>
      </c>
      <c r="B63" s="2">
        <v>1.650536805391312E-2</v>
      </c>
    </row>
    <row r="64" spans="1:2" ht="15.75" customHeight="1">
      <c r="A64" s="2" t="s">
        <v>104</v>
      </c>
      <c r="B64" s="2">
        <v>2.4110909551382061E-2</v>
      </c>
    </row>
    <row r="65" spans="1:2" ht="15.75" customHeight="1">
      <c r="A65" s="2" t="s">
        <v>105</v>
      </c>
      <c r="B65" s="2">
        <v>3.9198830723762512E-2</v>
      </c>
    </row>
    <row r="66" spans="1:2" ht="15.75" customHeight="1">
      <c r="A66" s="2" t="s">
        <v>106</v>
      </c>
      <c r="B66" s="2">
        <v>1.601871661841869E-2</v>
      </c>
    </row>
    <row r="67" spans="1:2" ht="15.75" customHeight="1">
      <c r="A67" s="2" t="s">
        <v>107</v>
      </c>
      <c r="B67" s="2">
        <v>3.8571007549762733E-2</v>
      </c>
    </row>
    <row r="68" spans="1:2" ht="15.75" customHeight="1">
      <c r="A68" s="2" t="s">
        <v>108</v>
      </c>
      <c r="B68" s="2">
        <v>4.6501077711582177E-2</v>
      </c>
    </row>
    <row r="69" spans="1:2" ht="15.75" customHeight="1">
      <c r="A69" s="2" t="s">
        <v>109</v>
      </c>
      <c r="B69" s="2">
        <v>-6.0489553958177573E-2</v>
      </c>
    </row>
    <row r="70" spans="1:2" ht="15.75" customHeight="1">
      <c r="A70" s="2" t="s">
        <v>110</v>
      </c>
      <c r="B70" s="2">
        <v>3.0863801017403599E-2</v>
      </c>
    </row>
    <row r="71" spans="1:2" ht="15.75" customHeight="1">
      <c r="A71" s="2" t="s">
        <v>111</v>
      </c>
      <c r="B71" s="2">
        <v>3.3916890621185303E-2</v>
      </c>
    </row>
    <row r="72" spans="1:2" ht="15.75" customHeight="1">
      <c r="A72" s="2" t="s">
        <v>112</v>
      </c>
      <c r="B72" s="2">
        <v>3.2068874686956413E-2</v>
      </c>
    </row>
    <row r="73" spans="1:2" ht="15.75" customHeight="1">
      <c r="A73" s="2" t="s">
        <v>113</v>
      </c>
      <c r="B73" s="2">
        <v>-6.8542025983333588E-2</v>
      </c>
    </row>
    <row r="74" spans="1:2" ht="15.75" customHeight="1">
      <c r="A74" s="2" t="s">
        <v>114</v>
      </c>
      <c r="B74" s="2">
        <v>2.1288115531206131E-2</v>
      </c>
    </row>
    <row r="75" spans="1:2" ht="15.75" customHeight="1">
      <c r="A75" s="2" t="s">
        <v>115</v>
      </c>
      <c r="B75" s="2">
        <v>3.4348450601100922E-2</v>
      </c>
    </row>
    <row r="76" spans="1:2" ht="15.75" customHeight="1">
      <c r="A76" s="2" t="s">
        <v>116</v>
      </c>
      <c r="B76" s="2">
        <v>-5.3858250379562378E-2</v>
      </c>
    </row>
    <row r="77" spans="1:2" ht="15.75" customHeight="1">
      <c r="A77" s="2" t="s">
        <v>117</v>
      </c>
      <c r="B77" s="2">
        <v>3.3365152776241302E-2</v>
      </c>
    </row>
    <row r="78" spans="1:2" ht="15.75" customHeight="1">
      <c r="A78" s="2" t="s">
        <v>118</v>
      </c>
      <c r="B78" s="2">
        <v>8.5394375026226044E-2</v>
      </c>
    </row>
    <row r="79" spans="1:2" ht="15.75" customHeight="1">
      <c r="A79" s="2" t="s">
        <v>119</v>
      </c>
      <c r="B79" s="2">
        <v>-2.6939913630485531E-2</v>
      </c>
    </row>
    <row r="80" spans="1:2" ht="15.75" customHeight="1">
      <c r="A80" s="2" t="s">
        <v>120</v>
      </c>
      <c r="B80" s="2">
        <v>-7.9285778105258942E-2</v>
      </c>
    </row>
    <row r="81" spans="1:2" ht="15.75" customHeight="1">
      <c r="A81" s="2" t="s">
        <v>121</v>
      </c>
      <c r="B81" s="2">
        <v>2.8583088889718059E-2</v>
      </c>
    </row>
    <row r="82" spans="1:2" ht="15.75" customHeight="1">
      <c r="A82" s="2" t="s">
        <v>122</v>
      </c>
      <c r="B82" s="2">
        <v>-3.350830078125E-2</v>
      </c>
    </row>
    <row r="83" spans="1:2" ht="15.75" customHeight="1">
      <c r="A83" s="2" t="s">
        <v>123</v>
      </c>
      <c r="B83" s="2">
        <v>1.368488557636738E-2</v>
      </c>
    </row>
    <row r="84" spans="1:2" ht="15.75" customHeight="1">
      <c r="A84" s="2" t="s">
        <v>124</v>
      </c>
      <c r="B84" s="2">
        <v>-9.1078750789165497E-2</v>
      </c>
    </row>
    <row r="85" spans="1:2" ht="15.75" customHeight="1">
      <c r="A85" s="2" t="s">
        <v>125</v>
      </c>
      <c r="B85" s="2">
        <v>6.3190765678882599E-2</v>
      </c>
    </row>
    <row r="86" spans="1:2" ht="15.75" customHeight="1">
      <c r="A86" s="2" t="s">
        <v>126</v>
      </c>
      <c r="B86" s="2">
        <v>3.0140802264213559E-2</v>
      </c>
    </row>
    <row r="87" spans="1:2" ht="15.75" customHeight="1">
      <c r="A87" s="2" t="s">
        <v>127</v>
      </c>
      <c r="B87" s="2">
        <v>-4.9957975745201111E-2</v>
      </c>
    </row>
    <row r="88" spans="1:2" ht="15.75" customHeight="1">
      <c r="A88" s="2" t="s">
        <v>128</v>
      </c>
      <c r="B88" s="2">
        <v>-0.118727870285511</v>
      </c>
    </row>
    <row r="89" spans="1:2" ht="15.75" customHeight="1">
      <c r="A89" s="2" t="s">
        <v>129</v>
      </c>
      <c r="B89" s="2">
        <v>-0.12862080335617071</v>
      </c>
    </row>
    <row r="90" spans="1:2" ht="15.75" customHeight="1">
      <c r="A90" s="2" t="s">
        <v>130</v>
      </c>
      <c r="B90" s="2">
        <v>-9.9003531038761139E-2</v>
      </c>
    </row>
    <row r="91" spans="1:2" ht="15.75" customHeight="1">
      <c r="A91" s="2" t="s">
        <v>131</v>
      </c>
      <c r="B91" s="2">
        <v>-4.4916901737451553E-2</v>
      </c>
    </row>
    <row r="92" spans="1:2" ht="15.75" customHeight="1">
      <c r="A92" s="2" t="s">
        <v>132</v>
      </c>
      <c r="B92" s="2">
        <v>3.107375651597977E-2</v>
      </c>
    </row>
    <row r="93" spans="1:2" ht="15.75" customHeight="1">
      <c r="A93" s="2" t="s">
        <v>133</v>
      </c>
      <c r="B93" s="2">
        <v>-9.4526097178459167E-2</v>
      </c>
    </row>
    <row r="94" spans="1:2" ht="15.75" customHeight="1">
      <c r="A94" s="2" t="s">
        <v>134</v>
      </c>
      <c r="B94" s="2">
        <v>3.6612134426832199E-2</v>
      </c>
    </row>
    <row r="95" spans="1:2" ht="15.75" customHeight="1">
      <c r="A95" s="2" t="s">
        <v>135</v>
      </c>
      <c r="B95" s="2">
        <v>-7.9100634902715683E-3</v>
      </c>
    </row>
    <row r="96" spans="1:2" ht="15.75" customHeight="1">
      <c r="A96" s="2" t="s">
        <v>136</v>
      </c>
      <c r="B96" s="2">
        <v>-1.5347870066761971E-2</v>
      </c>
    </row>
    <row r="97" spans="1:2" ht="15.75" customHeight="1">
      <c r="A97" s="2" t="s">
        <v>137</v>
      </c>
      <c r="B97" s="2">
        <v>1.672550663352013E-2</v>
      </c>
    </row>
    <row r="98" spans="1:2" ht="15.75" customHeight="1">
      <c r="A98" s="2" t="s">
        <v>138</v>
      </c>
      <c r="B98" s="2">
        <v>1.20504479855299E-2</v>
      </c>
    </row>
    <row r="99" spans="1:2" ht="15.75" customHeight="1">
      <c r="A99" s="2" t="s">
        <v>139</v>
      </c>
      <c r="B99" s="2">
        <v>2.6729905977845188E-2</v>
      </c>
    </row>
    <row r="100" spans="1:2" ht="15.75" customHeight="1">
      <c r="A100" s="2" t="s">
        <v>140</v>
      </c>
      <c r="B100" s="2">
        <v>-8.3441929891705513E-3</v>
      </c>
    </row>
    <row r="101" spans="1:2" ht="15.75" customHeight="1">
      <c r="A101" s="2" t="s">
        <v>141</v>
      </c>
      <c r="B101" s="2">
        <v>2.5000503286719319E-2</v>
      </c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52"/>
  <sheetViews>
    <sheetView workbookViewId="0">
      <selection activeCell="B1" sqref="B1"/>
    </sheetView>
  </sheetViews>
  <sheetFormatPr defaultColWidth="14.42578125" defaultRowHeight="15.75" customHeight="1"/>
  <sheetData>
    <row r="1" spans="1:2" ht="15.75" customHeight="1">
      <c r="A1" s="28" t="s">
        <v>9</v>
      </c>
      <c r="B1" s="28" t="s">
        <v>419</v>
      </c>
    </row>
    <row r="2" spans="1:2" ht="15.75" customHeight="1">
      <c r="A2" s="16" t="s">
        <v>142</v>
      </c>
      <c r="B2" s="17">
        <v>2.8E-3</v>
      </c>
    </row>
    <row r="3" spans="1:2" ht="15.75" customHeight="1">
      <c r="A3" s="16" t="s">
        <v>143</v>
      </c>
      <c r="B3" s="17">
        <v>4.1000000000000003E-3</v>
      </c>
    </row>
    <row r="4" spans="1:2" ht="15.75" customHeight="1">
      <c r="A4" s="16" t="s">
        <v>144</v>
      </c>
      <c r="B4" s="17">
        <v>5.1000000000000004E-3</v>
      </c>
    </row>
    <row r="5" spans="1:2" ht="15.75" customHeight="1">
      <c r="A5" s="16" t="s">
        <v>145</v>
      </c>
      <c r="B5" s="17">
        <v>5.4999999999999997E-3</v>
      </c>
    </row>
    <row r="6" spans="1:2" ht="15.75" customHeight="1">
      <c r="A6" s="16" t="s">
        <v>146</v>
      </c>
      <c r="B6" s="17">
        <v>5.5999999999999999E-3</v>
      </c>
    </row>
    <row r="7" spans="1:2" ht="15.75" customHeight="1">
      <c r="A7" s="16" t="s">
        <v>147</v>
      </c>
      <c r="B7" s="17">
        <v>5.7000000000000002E-3</v>
      </c>
    </row>
    <row r="8" spans="1:2" ht="15.75" customHeight="1">
      <c r="A8" s="16" t="s">
        <v>148</v>
      </c>
      <c r="B8" s="17">
        <v>5.7000000000000002E-3</v>
      </c>
    </row>
    <row r="9" spans="1:2" ht="15.75" customHeight="1">
      <c r="A9" s="16" t="s">
        <v>149</v>
      </c>
      <c r="B9" s="17">
        <v>5.7999999999999996E-3</v>
      </c>
    </row>
    <row r="10" spans="1:2" ht="15.75" customHeight="1">
      <c r="A10" s="16" t="s">
        <v>150</v>
      </c>
      <c r="B10" s="17">
        <v>6.0000000000000001E-3</v>
      </c>
    </row>
    <row r="11" spans="1:2" ht="15.75" customHeight="1">
      <c r="A11" s="16" t="s">
        <v>151</v>
      </c>
      <c r="B11" s="17">
        <v>6.1000000000000004E-3</v>
      </c>
    </row>
    <row r="12" spans="1:2" ht="15.75" customHeight="1">
      <c r="A12" s="16" t="s">
        <v>152</v>
      </c>
      <c r="B12" s="17">
        <v>6.1999999999999998E-3</v>
      </c>
    </row>
    <row r="13" spans="1:2" ht="15.75" customHeight="1">
      <c r="A13" s="16" t="s">
        <v>153</v>
      </c>
      <c r="B13" s="17">
        <v>6.3E-3</v>
      </c>
    </row>
    <row r="14" spans="1:2" ht="15.75" customHeight="1">
      <c r="A14" s="16" t="s">
        <v>154</v>
      </c>
      <c r="B14" s="17">
        <v>6.6E-3</v>
      </c>
    </row>
    <row r="15" spans="1:2" ht="15.75" customHeight="1">
      <c r="A15" s="16" t="s">
        <v>155</v>
      </c>
      <c r="B15" s="17">
        <v>6.8999999999999999E-3</v>
      </c>
    </row>
    <row r="16" spans="1:2" ht="15.75" customHeight="1">
      <c r="A16" s="16" t="s">
        <v>156</v>
      </c>
      <c r="B16" s="17">
        <v>7.1000000000000004E-3</v>
      </c>
    </row>
    <row r="17" spans="1:2" ht="15.75" customHeight="1">
      <c r="A17" s="16" t="s">
        <v>157</v>
      </c>
      <c r="B17" s="17">
        <v>7.6E-3</v>
      </c>
    </row>
    <row r="18" spans="1:2" ht="15.75" customHeight="1">
      <c r="A18" s="16" t="s">
        <v>158</v>
      </c>
      <c r="B18" s="17">
        <v>8.0000000000000002E-3</v>
      </c>
    </row>
    <row r="19" spans="1:2" ht="15.75" customHeight="1">
      <c r="A19" s="16" t="s">
        <v>159</v>
      </c>
      <c r="B19" s="17">
        <v>8.0999999999999996E-3</v>
      </c>
    </row>
    <row r="20" spans="1:2" ht="15.75" customHeight="1">
      <c r="A20" s="16" t="s">
        <v>160</v>
      </c>
      <c r="B20" s="17">
        <v>8.2000000000000007E-3</v>
      </c>
    </row>
    <row r="21" spans="1:2" ht="15.75" customHeight="1">
      <c r="A21" s="16" t="s">
        <v>161</v>
      </c>
      <c r="B21" s="17">
        <v>8.3999999999999995E-3</v>
      </c>
    </row>
    <row r="22" spans="1:2" ht="15.75" customHeight="1">
      <c r="A22" s="16" t="s">
        <v>162</v>
      </c>
      <c r="B22" s="17">
        <v>8.3999999999999995E-3</v>
      </c>
    </row>
    <row r="23" spans="1:2" ht="15.75" customHeight="1">
      <c r="A23" s="16" t="s">
        <v>10</v>
      </c>
      <c r="B23" s="17">
        <v>8.5000000000000006E-3</v>
      </c>
    </row>
    <row r="24" spans="1:2" ht="15.75" customHeight="1">
      <c r="A24" s="16" t="s">
        <v>163</v>
      </c>
      <c r="B24" s="17">
        <v>8.6E-3</v>
      </c>
    </row>
    <row r="25" spans="1:2" ht="15.75" customHeight="1">
      <c r="A25" s="16" t="s">
        <v>164</v>
      </c>
      <c r="B25" s="17">
        <v>8.8999999999999999E-3</v>
      </c>
    </row>
    <row r="26" spans="1:2" ht="15.75" customHeight="1">
      <c r="A26" s="16" t="s">
        <v>165</v>
      </c>
      <c r="B26" s="17">
        <v>8.9999999999999993E-3</v>
      </c>
    </row>
    <row r="27" spans="1:2" ht="15.75" customHeight="1">
      <c r="A27" s="16" t="s">
        <v>166</v>
      </c>
      <c r="B27" s="17">
        <v>9.1999999999999998E-3</v>
      </c>
    </row>
    <row r="28" spans="1:2" ht="15.75" customHeight="1">
      <c r="A28" s="16" t="s">
        <v>167</v>
      </c>
      <c r="B28" s="17">
        <v>9.7000000000000003E-3</v>
      </c>
    </row>
    <row r="29" spans="1:2" ht="15.75" customHeight="1">
      <c r="A29" s="16" t="s">
        <v>168</v>
      </c>
      <c r="B29" s="17">
        <v>9.7000000000000003E-3</v>
      </c>
    </row>
    <row r="30" spans="1:2" ht="15.75" customHeight="1">
      <c r="A30" s="16" t="s">
        <v>169</v>
      </c>
      <c r="B30" s="17">
        <v>9.7999999999999997E-3</v>
      </c>
    </row>
    <row r="31" spans="1:2" ht="15.75" customHeight="1">
      <c r="A31" s="16" t="s">
        <v>170</v>
      </c>
      <c r="B31" s="17">
        <v>9.7999999999999997E-3</v>
      </c>
    </row>
    <row r="32" spans="1:2" ht="15.75" customHeight="1">
      <c r="A32" s="16" t="s">
        <v>171</v>
      </c>
      <c r="B32" s="17">
        <v>1.09E-2</v>
      </c>
    </row>
    <row r="33" spans="1:2" ht="15.75" customHeight="1">
      <c r="A33" s="16" t="s">
        <v>172</v>
      </c>
      <c r="B33" s="17">
        <v>1.12E-2</v>
      </c>
    </row>
    <row r="34" spans="1:2" ht="15.75" customHeight="1">
      <c r="A34" s="16" t="s">
        <v>173</v>
      </c>
      <c r="B34" s="17">
        <v>1.1900000000000001E-2</v>
      </c>
    </row>
    <row r="35" spans="1:2" ht="15.75" customHeight="1">
      <c r="A35" s="16" t="s">
        <v>174</v>
      </c>
      <c r="B35" s="17">
        <v>1.23E-2</v>
      </c>
    </row>
    <row r="36" spans="1:2" ht="15.75" customHeight="1">
      <c r="A36" s="16" t="s">
        <v>175</v>
      </c>
      <c r="B36" s="17">
        <v>1.3100000000000001E-2</v>
      </c>
    </row>
    <row r="37" spans="1:2" ht="15.75" customHeight="1">
      <c r="A37" s="16" t="s">
        <v>176</v>
      </c>
      <c r="B37" s="17">
        <v>1.3599999999999999E-2</v>
      </c>
    </row>
    <row r="38" spans="1:2" ht="15.75" customHeight="1">
      <c r="A38" s="16" t="s">
        <v>177</v>
      </c>
      <c r="B38" s="17">
        <v>1.41E-2</v>
      </c>
    </row>
    <row r="39" spans="1:2" ht="15.75" customHeight="1">
      <c r="A39" s="16" t="s">
        <v>178</v>
      </c>
      <c r="B39" s="17">
        <v>1.54E-2</v>
      </c>
    </row>
    <row r="40" spans="1:2" ht="15.75" customHeight="1">
      <c r="A40" s="16" t="s">
        <v>179</v>
      </c>
      <c r="B40" s="17">
        <v>1.5599999999999999E-2</v>
      </c>
    </row>
    <row r="41" spans="1:2" ht="15.75" customHeight="1">
      <c r="A41" s="16" t="s">
        <v>180</v>
      </c>
      <c r="B41" s="17">
        <v>1.5699999999999999E-2</v>
      </c>
    </row>
    <row r="42" spans="1:2" ht="15.75" customHeight="1">
      <c r="A42" s="16" t="s">
        <v>181</v>
      </c>
      <c r="B42" s="17">
        <v>1.5800000000000002E-2</v>
      </c>
    </row>
    <row r="43" spans="1:2" ht="15.75" customHeight="1">
      <c r="A43" s="16" t="s">
        <v>182</v>
      </c>
      <c r="B43" s="17">
        <v>1.6299999999999999E-2</v>
      </c>
    </row>
    <row r="44" spans="1:2" ht="15.75" customHeight="1">
      <c r="A44" s="16" t="s">
        <v>183</v>
      </c>
      <c r="B44" s="17">
        <v>1.72E-2</v>
      </c>
    </row>
    <row r="45" spans="1:2" ht="15.75" customHeight="1">
      <c r="A45" s="16" t="s">
        <v>184</v>
      </c>
      <c r="B45" s="17">
        <v>1.7299999999999999E-2</v>
      </c>
    </row>
    <row r="46" spans="1:2" ht="15.75" customHeight="1">
      <c r="A46" s="16" t="s">
        <v>185</v>
      </c>
      <c r="B46" s="17">
        <v>1.7999999999999999E-2</v>
      </c>
    </row>
    <row r="47" spans="1:2" ht="15.75" customHeight="1">
      <c r="A47" s="16" t="s">
        <v>186</v>
      </c>
      <c r="B47" s="17">
        <v>1.8499999999999999E-2</v>
      </c>
    </row>
    <row r="48" spans="1:2" ht="15.75" customHeight="1">
      <c r="A48" s="16" t="s">
        <v>187</v>
      </c>
      <c r="B48" s="17">
        <v>1.9E-2</v>
      </c>
    </row>
    <row r="49" spans="1:2" ht="15.75" customHeight="1">
      <c r="A49" s="16" t="s">
        <v>188</v>
      </c>
      <c r="B49" s="17">
        <v>2.1399999999999999E-2</v>
      </c>
    </row>
    <row r="50" spans="1:2" ht="15.75" customHeight="1">
      <c r="A50" s="16" t="s">
        <v>189</v>
      </c>
      <c r="B50" s="17">
        <v>2.18E-2</v>
      </c>
    </row>
    <row r="51" spans="1:2" ht="15.75" customHeight="1">
      <c r="A51" s="16" t="s">
        <v>190</v>
      </c>
      <c r="B51" s="17">
        <v>2.2700000000000001E-2</v>
      </c>
    </row>
    <row r="52" spans="1:2" ht="15.75" customHeight="1">
      <c r="A52" s="16" t="s">
        <v>191</v>
      </c>
      <c r="B52" s="17">
        <v>2.4899999999999999E-2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52"/>
  <sheetViews>
    <sheetView workbookViewId="0">
      <selection activeCell="B1" sqref="B1"/>
    </sheetView>
  </sheetViews>
  <sheetFormatPr defaultColWidth="14.42578125" defaultRowHeight="15.75" customHeight="1"/>
  <sheetData>
    <row r="1" spans="1:2" ht="15.75" customHeight="1">
      <c r="A1" s="28" t="s">
        <v>9</v>
      </c>
      <c r="B1" s="28" t="s">
        <v>15</v>
      </c>
    </row>
    <row r="2" spans="1:2" ht="15.75" customHeight="1">
      <c r="A2" s="18" t="s">
        <v>143</v>
      </c>
      <c r="B2" s="19">
        <v>1982</v>
      </c>
    </row>
    <row r="3" spans="1:2" ht="15.75" customHeight="1">
      <c r="A3" s="20" t="s">
        <v>173</v>
      </c>
      <c r="B3" s="19">
        <v>1398</v>
      </c>
    </row>
    <row r="4" spans="1:2" ht="15.75" customHeight="1">
      <c r="A4" s="20" t="s">
        <v>154</v>
      </c>
      <c r="B4" s="19">
        <v>1762</v>
      </c>
    </row>
    <row r="5" spans="1:2" ht="15.75" customHeight="1">
      <c r="A5" s="20" t="s">
        <v>152</v>
      </c>
      <c r="B5" s="19">
        <v>2924</v>
      </c>
    </row>
    <row r="6" spans="1:2" ht="15.75" customHeight="1">
      <c r="A6" s="20" t="s">
        <v>157</v>
      </c>
      <c r="B6" s="19">
        <v>1436</v>
      </c>
    </row>
    <row r="7" spans="1:2" ht="15.75" customHeight="1">
      <c r="A7" s="20" t="s">
        <v>144</v>
      </c>
      <c r="B7" s="19">
        <v>2472</v>
      </c>
    </row>
    <row r="8" spans="1:2" ht="15.75" customHeight="1">
      <c r="A8" s="20" t="s">
        <v>188</v>
      </c>
      <c r="B8" s="19">
        <v>1359</v>
      </c>
    </row>
    <row r="9" spans="1:2" ht="15.75" customHeight="1">
      <c r="A9" s="20" t="s">
        <v>148</v>
      </c>
      <c r="B9" s="19">
        <v>928</v>
      </c>
    </row>
    <row r="10" spans="1:2" ht="15.75" customHeight="1">
      <c r="A10" s="20" t="s">
        <v>146</v>
      </c>
      <c r="B10" s="19">
        <v>1154</v>
      </c>
    </row>
    <row r="11" spans="1:2" ht="15.75" customHeight="1">
      <c r="A11" s="20" t="s">
        <v>164</v>
      </c>
      <c r="B11" s="19">
        <v>2442</v>
      </c>
    </row>
    <row r="12" spans="1:2" ht="15.75" customHeight="1">
      <c r="A12" s="20" t="s">
        <v>166</v>
      </c>
      <c r="B12" s="19">
        <v>1956</v>
      </c>
    </row>
    <row r="13" spans="1:2" ht="15.75" customHeight="1">
      <c r="A13" s="20" t="s">
        <v>142</v>
      </c>
      <c r="B13" s="19">
        <v>486</v>
      </c>
    </row>
    <row r="14" spans="1:2" ht="15.75" customHeight="1">
      <c r="A14" s="20" t="s">
        <v>155</v>
      </c>
      <c r="B14" s="19">
        <v>1352</v>
      </c>
    </row>
    <row r="15" spans="1:2" ht="15.75" customHeight="1">
      <c r="A15" s="20" t="s">
        <v>190</v>
      </c>
      <c r="B15" s="19">
        <v>1775</v>
      </c>
    </row>
    <row r="16" spans="1:2" ht="15.75" customHeight="1">
      <c r="A16" s="20" t="s">
        <v>10</v>
      </c>
      <c r="B16" s="19">
        <v>1719</v>
      </c>
    </row>
    <row r="17" spans="1:2" ht="15.75" customHeight="1">
      <c r="A17" s="20" t="s">
        <v>180</v>
      </c>
      <c r="B17" s="19">
        <v>1714</v>
      </c>
    </row>
    <row r="18" spans="1:2" ht="15.75" customHeight="1">
      <c r="A18" s="20" t="s">
        <v>177</v>
      </c>
      <c r="B18" s="19">
        <v>3094</v>
      </c>
    </row>
    <row r="19" spans="1:2" ht="15.75" customHeight="1">
      <c r="A19" s="20" t="s">
        <v>163</v>
      </c>
      <c r="B19" s="19">
        <v>2622</v>
      </c>
    </row>
    <row r="20" spans="1:2" ht="15.75" customHeight="1">
      <c r="A20" s="20" t="s">
        <v>145</v>
      </c>
      <c r="B20" s="19">
        <v>2507</v>
      </c>
    </row>
    <row r="21" spans="1:2" ht="15.75" customHeight="1">
      <c r="A21" s="20" t="s">
        <v>176</v>
      </c>
      <c r="B21" s="19">
        <v>1076</v>
      </c>
    </row>
    <row r="22" spans="1:2" ht="15.75" customHeight="1">
      <c r="A22" s="20" t="s">
        <v>171</v>
      </c>
      <c r="B22" s="19">
        <v>1575</v>
      </c>
    </row>
    <row r="23" spans="1:2" ht="15.75" customHeight="1">
      <c r="A23" s="20" t="s">
        <v>174</v>
      </c>
      <c r="B23" s="19">
        <v>1285</v>
      </c>
    </row>
    <row r="24" spans="1:2" ht="15.75" customHeight="1">
      <c r="A24" s="20" t="s">
        <v>178</v>
      </c>
      <c r="B24" s="19">
        <v>1550</v>
      </c>
    </row>
    <row r="25" spans="1:2" ht="15.75" customHeight="1">
      <c r="A25" s="20" t="s">
        <v>172</v>
      </c>
      <c r="B25" s="19">
        <v>1937</v>
      </c>
    </row>
    <row r="26" spans="1:2" ht="15.75" customHeight="1">
      <c r="A26" s="20" t="s">
        <v>159</v>
      </c>
      <c r="B26" s="19">
        <v>2655</v>
      </c>
    </row>
    <row r="27" spans="1:2" ht="15.75" customHeight="1">
      <c r="A27" s="20" t="s">
        <v>167</v>
      </c>
      <c r="B27" s="19">
        <v>2627</v>
      </c>
    </row>
    <row r="28" spans="1:2" ht="15.75" customHeight="1">
      <c r="A28" s="20" t="s">
        <v>161</v>
      </c>
      <c r="B28" s="19">
        <v>2213</v>
      </c>
    </row>
    <row r="29" spans="1:2" ht="15.75" customHeight="1">
      <c r="A29" s="20" t="s">
        <v>184</v>
      </c>
      <c r="B29" s="19">
        <v>3741</v>
      </c>
    </row>
    <row r="30" spans="1:2" ht="15.75" customHeight="1">
      <c r="A30" s="20" t="s">
        <v>150</v>
      </c>
      <c r="B30" s="19">
        <v>1209</v>
      </c>
    </row>
    <row r="31" spans="1:2" ht="15.75" customHeight="1">
      <c r="A31" s="20" t="s">
        <v>189</v>
      </c>
      <c r="B31" s="19">
        <v>967</v>
      </c>
    </row>
    <row r="32" spans="1:2" ht="15.75" customHeight="1">
      <c r="A32" s="20" t="s">
        <v>191</v>
      </c>
      <c r="B32" s="19">
        <v>904</v>
      </c>
    </row>
    <row r="33" spans="1:2" ht="15.75" customHeight="1">
      <c r="A33" s="20" t="s">
        <v>158</v>
      </c>
      <c r="B33" s="19">
        <v>1686</v>
      </c>
    </row>
    <row r="34" spans="1:2" ht="15.75" customHeight="1">
      <c r="A34" s="20" t="s">
        <v>183</v>
      </c>
      <c r="B34" s="19">
        <v>1139</v>
      </c>
    </row>
    <row r="35" spans="1:2" ht="15.75" customHeight="1">
      <c r="A35" s="20" t="s">
        <v>162</v>
      </c>
      <c r="B35" s="19">
        <v>1580</v>
      </c>
    </row>
    <row r="36" spans="1:2" ht="15.75" customHeight="1">
      <c r="A36" s="20" t="s">
        <v>169</v>
      </c>
      <c r="B36" s="19">
        <v>1890</v>
      </c>
    </row>
    <row r="37" spans="1:2" ht="15.75" customHeight="1">
      <c r="A37" s="20" t="s">
        <v>179</v>
      </c>
      <c r="B37" s="19">
        <v>1297</v>
      </c>
    </row>
    <row r="38" spans="1:2" ht="15.75" customHeight="1">
      <c r="A38" s="20" t="s">
        <v>165</v>
      </c>
      <c r="B38" s="19">
        <v>4230</v>
      </c>
    </row>
    <row r="39" spans="1:2" ht="15.75" customHeight="1">
      <c r="A39" s="20" t="s">
        <v>168</v>
      </c>
      <c r="B39" s="19">
        <v>905</v>
      </c>
    </row>
    <row r="40" spans="1:2" ht="15.75" customHeight="1">
      <c r="A40" s="20" t="s">
        <v>181</v>
      </c>
      <c r="B40" s="19">
        <v>1162</v>
      </c>
    </row>
    <row r="41" spans="1:2" ht="15.75" customHeight="1">
      <c r="A41" s="20" t="s">
        <v>182</v>
      </c>
      <c r="B41" s="19">
        <v>1358</v>
      </c>
    </row>
    <row r="42" spans="1:2" ht="15.75" customHeight="1">
      <c r="A42" s="20" t="s">
        <v>147</v>
      </c>
      <c r="B42" s="19">
        <v>1696</v>
      </c>
    </row>
    <row r="43" spans="1:2" ht="15.75" customHeight="1">
      <c r="A43" s="20" t="s">
        <v>175</v>
      </c>
      <c r="B43" s="19">
        <v>2418</v>
      </c>
    </row>
    <row r="44" spans="1:2" ht="15.75" customHeight="1">
      <c r="A44" s="20" t="s">
        <v>156</v>
      </c>
      <c r="B44" s="19">
        <v>2242</v>
      </c>
    </row>
    <row r="45" spans="1:2" ht="15.75" customHeight="1">
      <c r="A45" s="20" t="s">
        <v>185</v>
      </c>
      <c r="B45" s="19">
        <v>3027</v>
      </c>
    </row>
    <row r="46" spans="1:2" ht="15.75" customHeight="1">
      <c r="A46" s="20" t="s">
        <v>153</v>
      </c>
      <c r="B46" s="19">
        <v>923</v>
      </c>
    </row>
    <row r="47" spans="1:2" ht="15.75" customHeight="1">
      <c r="A47" s="20" t="s">
        <v>187</v>
      </c>
      <c r="B47" s="19">
        <v>900</v>
      </c>
    </row>
    <row r="48" spans="1:2" ht="15.75" customHeight="1">
      <c r="A48" s="20" t="s">
        <v>160</v>
      </c>
      <c r="B48" s="19">
        <v>1329</v>
      </c>
    </row>
    <row r="49" spans="1:2" ht="15.75" customHeight="1">
      <c r="A49" s="20" t="s">
        <v>170</v>
      </c>
      <c r="B49" s="19">
        <v>1216</v>
      </c>
    </row>
    <row r="50" spans="1:2" ht="15.75" customHeight="1">
      <c r="A50" s="20" t="s">
        <v>149</v>
      </c>
      <c r="B50" s="19">
        <v>1464</v>
      </c>
    </row>
    <row r="51" spans="1:2" ht="15.75" customHeight="1">
      <c r="A51" s="20" t="s">
        <v>186</v>
      </c>
      <c r="B51" s="19">
        <v>1177</v>
      </c>
    </row>
    <row r="52" spans="1:2" ht="15.75" customHeight="1">
      <c r="A52" s="20" t="s">
        <v>151</v>
      </c>
      <c r="B52" s="19">
        <v>1599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>
      <selection activeCell="A15" sqref="A15"/>
    </sheetView>
  </sheetViews>
  <sheetFormatPr defaultRowHeight="12.75"/>
  <sheetData>
    <row r="1" spans="1:2" ht="15.75" thickBot="1">
      <c r="A1" s="21" t="s">
        <v>9</v>
      </c>
      <c r="B1" s="21" t="s">
        <v>192</v>
      </c>
    </row>
    <row r="2" spans="1:2" ht="24.75" thickBot="1">
      <c r="A2" s="22" t="s">
        <v>147</v>
      </c>
      <c r="B2" s="23">
        <v>9.5299999999999994</v>
      </c>
    </row>
    <row r="3" spans="1:2" ht="24.75" thickBot="1">
      <c r="A3" s="24" t="s">
        <v>162</v>
      </c>
      <c r="B3" s="25">
        <v>9.41</v>
      </c>
    </row>
    <row r="4" spans="1:2" ht="13.5" thickBot="1">
      <c r="A4" s="22" t="s">
        <v>176</v>
      </c>
      <c r="B4" s="23">
        <v>8.94</v>
      </c>
    </row>
    <row r="5" spans="1:2" ht="24.75" thickBot="1">
      <c r="A5" s="24" t="s">
        <v>187</v>
      </c>
      <c r="B5" s="25">
        <v>8.82</v>
      </c>
    </row>
    <row r="6" spans="1:2" ht="24.75" thickBot="1">
      <c r="A6" s="22" t="s">
        <v>152</v>
      </c>
      <c r="B6" s="23">
        <v>8.76</v>
      </c>
    </row>
    <row r="7" spans="1:2" ht="24.75" thickBot="1">
      <c r="A7" s="24" t="s">
        <v>175</v>
      </c>
      <c r="B7" s="25">
        <v>8.27</v>
      </c>
    </row>
    <row r="8" spans="1:2" ht="24.75" thickBot="1">
      <c r="A8" s="22" t="s">
        <v>188</v>
      </c>
      <c r="B8" s="23">
        <v>8.07</v>
      </c>
    </row>
    <row r="9" spans="1:2" ht="13.5" thickBot="1">
      <c r="A9" s="24" t="s">
        <v>164</v>
      </c>
      <c r="B9" s="25">
        <v>7.86</v>
      </c>
    </row>
    <row r="10" spans="1:2" ht="24.75" thickBot="1">
      <c r="A10" s="22" t="s">
        <v>186</v>
      </c>
      <c r="B10" s="23">
        <v>7.73</v>
      </c>
    </row>
    <row r="11" spans="1:2" ht="24.75" thickBot="1">
      <c r="A11" s="24" t="s">
        <v>163</v>
      </c>
      <c r="B11" s="25">
        <v>7.67</v>
      </c>
    </row>
    <row r="12" spans="1:2" ht="24.75" thickBot="1">
      <c r="A12" s="22" t="s">
        <v>182</v>
      </c>
      <c r="B12" s="23">
        <v>7.63</v>
      </c>
    </row>
    <row r="13" spans="1:2" ht="24.75" thickBot="1">
      <c r="A13" s="24" t="s">
        <v>143</v>
      </c>
      <c r="B13" s="25">
        <v>7.35</v>
      </c>
    </row>
    <row r="14" spans="1:2" ht="13.5" thickBot="1">
      <c r="A14" s="22" t="s">
        <v>180</v>
      </c>
      <c r="B14" s="23">
        <v>7.3</v>
      </c>
    </row>
    <row r="15" spans="1:2" ht="24.75" thickBot="1">
      <c r="A15" s="24" t="s">
        <v>158</v>
      </c>
      <c r="B15" s="25">
        <v>7.22</v>
      </c>
    </row>
    <row r="16" spans="1:2" ht="24.75" thickBot="1">
      <c r="A16" s="22" t="s">
        <v>156</v>
      </c>
      <c r="B16" s="23">
        <v>7.04</v>
      </c>
    </row>
    <row r="17" spans="1:2" ht="24.75" thickBot="1">
      <c r="A17" s="24" t="s">
        <v>191</v>
      </c>
      <c r="B17" s="25">
        <v>6.85</v>
      </c>
    </row>
    <row r="18" spans="1:2" ht="24.75" thickBot="1">
      <c r="A18" s="22" t="s">
        <v>151</v>
      </c>
      <c r="B18" s="23">
        <v>6.81</v>
      </c>
    </row>
    <row r="19" spans="1:2" ht="13.5" thickBot="1">
      <c r="A19" s="24" t="s">
        <v>166</v>
      </c>
      <c r="B19" s="25">
        <v>6.73</v>
      </c>
    </row>
    <row r="20" spans="1:2" ht="13.5" thickBot="1">
      <c r="A20" s="22" t="s">
        <v>160</v>
      </c>
      <c r="B20" s="23">
        <v>6.48</v>
      </c>
    </row>
    <row r="21" spans="1:2" ht="24.75" thickBot="1">
      <c r="A21" s="24" t="s">
        <v>159</v>
      </c>
      <c r="B21" s="25">
        <v>6.46</v>
      </c>
    </row>
    <row r="22" spans="1:2" ht="13.5" thickBot="1">
      <c r="A22" s="22" t="s">
        <v>173</v>
      </c>
      <c r="B22" s="23">
        <v>6.3</v>
      </c>
    </row>
    <row r="23" spans="1:2" ht="24.75" thickBot="1">
      <c r="A23" s="24" t="s">
        <v>167</v>
      </c>
      <c r="B23" s="25">
        <v>6.26</v>
      </c>
    </row>
    <row r="24" spans="1:2" ht="24.75" thickBot="1">
      <c r="A24" s="22" t="s">
        <v>165</v>
      </c>
      <c r="B24" s="23">
        <v>6.24</v>
      </c>
    </row>
    <row r="25" spans="1:2" ht="24.75" thickBot="1">
      <c r="A25" s="24" t="s">
        <v>184</v>
      </c>
      <c r="B25" s="25">
        <v>5.99</v>
      </c>
    </row>
    <row r="26" spans="1:2" ht="13.5" thickBot="1">
      <c r="A26" s="22" t="s">
        <v>10</v>
      </c>
      <c r="B26" s="23">
        <v>5.91</v>
      </c>
    </row>
    <row r="27" spans="1:2" ht="13.5" thickBot="1">
      <c r="A27" s="24" t="s">
        <v>179</v>
      </c>
      <c r="B27" s="25">
        <v>5.5</v>
      </c>
    </row>
    <row r="28" spans="1:2" ht="24.75" thickBot="1">
      <c r="A28" s="22" t="s">
        <v>148</v>
      </c>
      <c r="B28" s="23">
        <v>5.33</v>
      </c>
    </row>
    <row r="29" spans="1:2" ht="13.5" thickBot="1">
      <c r="A29" s="24" t="s">
        <v>185</v>
      </c>
      <c r="B29" s="25">
        <v>5.07</v>
      </c>
    </row>
    <row r="30" spans="1:2" ht="36.75" thickBot="1">
      <c r="A30" s="22" t="s">
        <v>189</v>
      </c>
      <c r="B30" s="23">
        <v>4.97</v>
      </c>
    </row>
    <row r="31" spans="1:2" ht="13.5" thickBot="1">
      <c r="A31" s="24" t="s">
        <v>177</v>
      </c>
      <c r="B31" s="25">
        <v>4.82</v>
      </c>
    </row>
    <row r="32" spans="1:2" ht="24.75" thickBot="1">
      <c r="A32" s="22" t="s">
        <v>181</v>
      </c>
      <c r="B32" s="23">
        <v>4.8</v>
      </c>
    </row>
    <row r="33" spans="1:2" ht="13.5" thickBot="1">
      <c r="A33" s="24" t="s">
        <v>142</v>
      </c>
      <c r="B33" s="25">
        <v>4.72</v>
      </c>
    </row>
    <row r="34" spans="1:2" ht="24.75" thickBot="1">
      <c r="A34" s="22" t="s">
        <v>161</v>
      </c>
      <c r="B34" s="23">
        <v>4.6500000000000004</v>
      </c>
    </row>
    <row r="35" spans="1:2" ht="24.75" thickBot="1">
      <c r="A35" s="24" t="s">
        <v>169</v>
      </c>
      <c r="B35" s="25">
        <v>4.5999999999999996</v>
      </c>
    </row>
    <row r="36" spans="1:2" ht="13.5" thickBot="1">
      <c r="A36" s="22" t="s">
        <v>190</v>
      </c>
      <c r="B36" s="23">
        <v>4.28</v>
      </c>
    </row>
    <row r="37" spans="1:2" ht="24.75" thickBot="1">
      <c r="A37" s="24" t="s">
        <v>183</v>
      </c>
      <c r="B37" s="25">
        <v>4.22</v>
      </c>
    </row>
    <row r="38" spans="1:2" ht="24.75" thickBot="1">
      <c r="A38" s="22" t="s">
        <v>178</v>
      </c>
      <c r="B38" s="23">
        <v>4.17</v>
      </c>
    </row>
    <row r="39" spans="1:2" ht="24.75" thickBot="1">
      <c r="A39" s="24" t="s">
        <v>174</v>
      </c>
      <c r="B39" s="25">
        <v>3.86</v>
      </c>
    </row>
    <row r="40" spans="1:2" ht="24.75" thickBot="1">
      <c r="A40" s="22" t="s">
        <v>149</v>
      </c>
      <c r="B40" s="23">
        <v>3.67</v>
      </c>
    </row>
    <row r="41" spans="1:2" ht="24.75" thickBot="1">
      <c r="A41" s="24" t="s">
        <v>172</v>
      </c>
      <c r="B41" s="25">
        <v>2.35</v>
      </c>
    </row>
    <row r="42" spans="1:2" ht="24.75" thickBot="1">
      <c r="A42" s="22" t="s">
        <v>171</v>
      </c>
      <c r="B42" s="23">
        <v>1.59</v>
      </c>
    </row>
    <row r="43" spans="1:2" ht="24.75" thickBot="1">
      <c r="A43" s="24" t="s">
        <v>145</v>
      </c>
      <c r="B43" s="25">
        <v>0.73</v>
      </c>
    </row>
    <row r="44" spans="1:2" ht="13.5" thickBot="1">
      <c r="A44" s="22" t="s">
        <v>154</v>
      </c>
      <c r="B44" s="23">
        <v>0.67</v>
      </c>
    </row>
    <row r="45" spans="1:2" ht="24.75" thickBot="1">
      <c r="A45" s="24" t="s">
        <v>144</v>
      </c>
      <c r="B45" s="25">
        <v>-1.07</v>
      </c>
    </row>
    <row r="46" spans="1:2" ht="13.5" thickBot="1">
      <c r="A46" s="22" t="s">
        <v>168</v>
      </c>
      <c r="B46" s="23">
        <v>-1.57</v>
      </c>
    </row>
    <row r="47" spans="1:2" ht="13.5" thickBot="1">
      <c r="A47" s="24" t="s">
        <v>155</v>
      </c>
      <c r="B47" s="25">
        <v>-1.6</v>
      </c>
    </row>
    <row r="48" spans="1:2" ht="48.75" thickBot="1">
      <c r="A48" s="22" t="s">
        <v>146</v>
      </c>
      <c r="B48" s="23">
        <v>-2.35</v>
      </c>
    </row>
    <row r="49" spans="1:2" ht="24.75" thickBot="1">
      <c r="A49" s="24" t="s">
        <v>170</v>
      </c>
      <c r="B49" s="25">
        <v>-2.62</v>
      </c>
    </row>
    <row r="50" spans="1:2" ht="24.75" thickBot="1">
      <c r="A50" s="22" t="s">
        <v>157</v>
      </c>
      <c r="B50" s="23">
        <v>-2.86</v>
      </c>
    </row>
    <row r="51" spans="1:2" ht="13.5" thickBot="1">
      <c r="A51" s="24" t="s">
        <v>150</v>
      </c>
      <c r="B51" s="25">
        <v>-3.6</v>
      </c>
    </row>
    <row r="52" spans="1:2" ht="13.5" thickBot="1">
      <c r="A52" s="26" t="s">
        <v>153</v>
      </c>
      <c r="B52" s="27">
        <v>-4.3499999999999996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2"/>
  <sheetViews>
    <sheetView topLeftCell="A22" workbookViewId="0">
      <selection activeCell="G8" sqref="G8"/>
    </sheetView>
  </sheetViews>
  <sheetFormatPr defaultRowHeight="12.75"/>
  <sheetData>
    <row r="1" spans="1:2" ht="15.75" thickBot="1">
      <c r="A1" s="21" t="s">
        <v>193</v>
      </c>
      <c r="B1" s="21" t="s">
        <v>192</v>
      </c>
    </row>
    <row r="2" spans="1:2" ht="24.75" thickBot="1">
      <c r="A2" s="22" t="s">
        <v>44</v>
      </c>
      <c r="B2" s="23">
        <v>5.49</v>
      </c>
    </row>
    <row r="3" spans="1:2" ht="36.75" thickBot="1">
      <c r="A3" s="24" t="s">
        <v>194</v>
      </c>
      <c r="B3" s="25">
        <v>5.57</v>
      </c>
    </row>
    <row r="4" spans="1:2" ht="48.75" thickBot="1">
      <c r="A4" s="22" t="s">
        <v>195</v>
      </c>
      <c r="B4" s="23">
        <v>7.05</v>
      </c>
    </row>
    <row r="5" spans="1:2" ht="36.75" thickBot="1">
      <c r="A5" s="24" t="s">
        <v>46</v>
      </c>
      <c r="B5" s="25">
        <v>9.6999999999999993</v>
      </c>
    </row>
    <row r="6" spans="1:2" ht="72.75" thickBot="1">
      <c r="A6" s="22" t="s">
        <v>196</v>
      </c>
      <c r="B6" s="23">
        <v>9.8800000000000008</v>
      </c>
    </row>
    <row r="7" spans="1:2" ht="24.75" thickBot="1">
      <c r="A7" s="24" t="s">
        <v>197</v>
      </c>
      <c r="B7" s="25">
        <v>8.01</v>
      </c>
    </row>
    <row r="8" spans="1:2" ht="72.75" thickBot="1">
      <c r="A8" s="22" t="s">
        <v>198</v>
      </c>
      <c r="B8" s="23">
        <v>6.18</v>
      </c>
    </row>
    <row r="9" spans="1:2" ht="24.75" thickBot="1">
      <c r="A9" s="24" t="s">
        <v>199</v>
      </c>
      <c r="B9" s="25">
        <v>8.51</v>
      </c>
    </row>
    <row r="10" spans="1:2" ht="36.75" thickBot="1">
      <c r="A10" s="22" t="s">
        <v>200</v>
      </c>
      <c r="B10" s="23">
        <v>5.49</v>
      </c>
    </row>
    <row r="11" spans="1:2" ht="24.75" thickBot="1">
      <c r="A11" s="24" t="s">
        <v>201</v>
      </c>
      <c r="B11" s="25">
        <v>11.86</v>
      </c>
    </row>
    <row r="12" spans="1:2" ht="24.75" thickBot="1">
      <c r="A12" s="22" t="s">
        <v>202</v>
      </c>
      <c r="B12" s="23">
        <v>10.6</v>
      </c>
    </row>
    <row r="13" spans="1:2" ht="48.75" thickBot="1">
      <c r="A13" s="24" t="s">
        <v>203</v>
      </c>
      <c r="B13" s="25">
        <v>14.2</v>
      </c>
    </row>
    <row r="14" spans="1:2" ht="60.75" thickBot="1">
      <c r="A14" s="22" t="s">
        <v>204</v>
      </c>
      <c r="B14" s="23">
        <v>11.04</v>
      </c>
    </row>
    <row r="15" spans="1:2" ht="48.75" thickBot="1">
      <c r="A15" s="24" t="s">
        <v>205</v>
      </c>
      <c r="B15" s="25">
        <v>12.72</v>
      </c>
    </row>
    <row r="16" spans="1:2" ht="60.75" thickBot="1">
      <c r="A16" s="22" t="s">
        <v>206</v>
      </c>
      <c r="B16" s="23">
        <v>8.43</v>
      </c>
    </row>
    <row r="17" spans="1:2" ht="60.75" thickBot="1">
      <c r="A17" s="24" t="s">
        <v>207</v>
      </c>
      <c r="B17" s="25">
        <v>1.27</v>
      </c>
    </row>
    <row r="18" spans="1:2" ht="24.75" thickBot="1">
      <c r="A18" s="22" t="s">
        <v>51</v>
      </c>
      <c r="B18" s="23">
        <v>4.7300000000000004</v>
      </c>
    </row>
    <row r="19" spans="1:2" ht="72.75" thickBot="1">
      <c r="A19" s="24" t="s">
        <v>208</v>
      </c>
      <c r="B19" s="25">
        <v>5.79</v>
      </c>
    </row>
    <row r="20" spans="1:2" ht="48.75" thickBot="1">
      <c r="A20" s="22" t="s">
        <v>209</v>
      </c>
      <c r="B20" s="23">
        <v>13.58</v>
      </c>
    </row>
    <row r="21" spans="1:2" ht="36.75" thickBot="1">
      <c r="A21" s="24" t="s">
        <v>53</v>
      </c>
      <c r="B21" s="25">
        <v>5.8</v>
      </c>
    </row>
    <row r="22" spans="1:2" ht="48.75" thickBot="1">
      <c r="A22" s="22" t="s">
        <v>210</v>
      </c>
      <c r="B22" s="23">
        <v>8.16</v>
      </c>
    </row>
    <row r="23" spans="1:2" ht="24.75" thickBot="1">
      <c r="A23" s="24" t="s">
        <v>211</v>
      </c>
      <c r="B23" s="25">
        <v>3.17</v>
      </c>
    </row>
    <row r="24" spans="1:2" ht="24.75" thickBot="1">
      <c r="A24" s="22" t="s">
        <v>212</v>
      </c>
      <c r="B24" s="23">
        <v>1.94</v>
      </c>
    </row>
    <row r="25" spans="1:2" ht="24.75" thickBot="1">
      <c r="A25" s="24" t="s">
        <v>213</v>
      </c>
      <c r="B25" s="25">
        <v>7.03</v>
      </c>
    </row>
    <row r="26" spans="1:2" ht="48.75" thickBot="1">
      <c r="A26" s="22" t="s">
        <v>214</v>
      </c>
      <c r="B26" s="23">
        <v>10.55</v>
      </c>
    </row>
    <row r="27" spans="1:2" ht="24.75" thickBot="1">
      <c r="A27" s="24" t="s">
        <v>215</v>
      </c>
      <c r="B27" s="25">
        <v>12.11</v>
      </c>
    </row>
    <row r="28" spans="1:2" ht="24.75" thickBot="1">
      <c r="A28" s="22" t="s">
        <v>216</v>
      </c>
      <c r="B28" s="23">
        <v>14.22</v>
      </c>
    </row>
    <row r="29" spans="1:2" ht="24.75" thickBot="1">
      <c r="A29" s="24" t="s">
        <v>55</v>
      </c>
      <c r="B29" s="25">
        <v>-2.41</v>
      </c>
    </row>
    <row r="30" spans="1:2" ht="36.75" thickBot="1">
      <c r="A30" s="22" t="s">
        <v>217</v>
      </c>
      <c r="B30" s="23">
        <v>6.33</v>
      </c>
    </row>
    <row r="31" spans="1:2" ht="24.75" thickBot="1">
      <c r="A31" s="24" t="s">
        <v>218</v>
      </c>
      <c r="B31" s="25">
        <v>2.79</v>
      </c>
    </row>
    <row r="32" spans="1:2" ht="36.75" thickBot="1">
      <c r="A32" s="22" t="s">
        <v>219</v>
      </c>
      <c r="B32" s="23">
        <v>14.95</v>
      </c>
    </row>
    <row r="33" spans="1:2" ht="72.75" thickBot="1">
      <c r="A33" s="24" t="s">
        <v>220</v>
      </c>
      <c r="B33" s="25">
        <v>-1.1599999999999999</v>
      </c>
    </row>
    <row r="34" spans="1:2" ht="72.75" thickBot="1">
      <c r="A34" s="22" t="s">
        <v>221</v>
      </c>
      <c r="B34" s="23">
        <v>6.27</v>
      </c>
    </row>
    <row r="35" spans="1:2" ht="48.75" thickBot="1">
      <c r="A35" s="24" t="s">
        <v>222</v>
      </c>
      <c r="B35" s="25">
        <v>9.7100000000000009</v>
      </c>
    </row>
    <row r="36" spans="1:2" ht="60.75" thickBot="1">
      <c r="A36" s="22" t="s">
        <v>223</v>
      </c>
      <c r="B36" s="23">
        <v>15.8</v>
      </c>
    </row>
    <row r="37" spans="1:2" ht="84.75" thickBot="1">
      <c r="A37" s="24" t="s">
        <v>224</v>
      </c>
      <c r="B37" s="25">
        <v>6.94</v>
      </c>
    </row>
    <row r="38" spans="1:2" ht="36.75" thickBot="1">
      <c r="A38" s="22" t="s">
        <v>225</v>
      </c>
      <c r="B38" s="23">
        <v>12.91</v>
      </c>
    </row>
    <row r="39" spans="1:2" ht="36.75" thickBot="1">
      <c r="A39" s="24" t="s">
        <v>226</v>
      </c>
      <c r="B39" s="25">
        <v>8.7799999999999994</v>
      </c>
    </row>
    <row r="40" spans="1:2" ht="60.75" thickBot="1">
      <c r="A40" s="22" t="s">
        <v>227</v>
      </c>
      <c r="B40" s="23">
        <v>13.17</v>
      </c>
    </row>
    <row r="41" spans="1:2" ht="36.75" thickBot="1">
      <c r="A41" s="24" t="s">
        <v>228</v>
      </c>
      <c r="B41" s="25">
        <v>6.68</v>
      </c>
    </row>
    <row r="42" spans="1:2" ht="48.75" thickBot="1">
      <c r="A42" s="22" t="s">
        <v>229</v>
      </c>
      <c r="B42" s="23">
        <v>2.4</v>
      </c>
    </row>
    <row r="43" spans="1:2" ht="60.75" thickBot="1">
      <c r="A43" s="24" t="s">
        <v>230</v>
      </c>
      <c r="B43" s="25">
        <v>12.71</v>
      </c>
    </row>
    <row r="44" spans="1:2" ht="72.75" thickBot="1">
      <c r="A44" s="22" t="s">
        <v>231</v>
      </c>
      <c r="B44" s="23">
        <v>12.37</v>
      </c>
    </row>
    <row r="45" spans="1:2" ht="36.75" thickBot="1">
      <c r="A45" s="24" t="s">
        <v>232</v>
      </c>
      <c r="B45" s="25">
        <v>9.8800000000000008</v>
      </c>
    </row>
    <row r="46" spans="1:2" ht="36.75" thickBot="1">
      <c r="A46" s="22" t="s">
        <v>233</v>
      </c>
      <c r="B46" s="23">
        <v>13.05</v>
      </c>
    </row>
    <row r="47" spans="1:2" ht="72.75" thickBot="1">
      <c r="A47" s="24" t="s">
        <v>234</v>
      </c>
      <c r="B47" s="25">
        <v>6.33</v>
      </c>
    </row>
    <row r="48" spans="1:2" ht="24.75" thickBot="1">
      <c r="A48" s="22" t="s">
        <v>235</v>
      </c>
      <c r="B48" s="23">
        <v>-1.69</v>
      </c>
    </row>
    <row r="49" spans="1:2" ht="36.75" thickBot="1">
      <c r="A49" s="24" t="s">
        <v>236</v>
      </c>
      <c r="B49" s="25">
        <v>10.36</v>
      </c>
    </row>
    <row r="50" spans="1:2" ht="36.75" thickBot="1">
      <c r="A50" s="22" t="s">
        <v>237</v>
      </c>
      <c r="B50" s="23">
        <v>8.48</v>
      </c>
    </row>
    <row r="51" spans="1:2" ht="36.75" thickBot="1">
      <c r="A51" s="24" t="s">
        <v>238</v>
      </c>
      <c r="B51" s="25">
        <v>6.07</v>
      </c>
    </row>
    <row r="52" spans="1:2" ht="48.75" thickBot="1">
      <c r="A52" s="22" t="s">
        <v>66</v>
      </c>
      <c r="B52" s="23">
        <v>1.99</v>
      </c>
    </row>
    <row r="53" spans="1:2" ht="24.75" thickBot="1">
      <c r="A53" s="24" t="s">
        <v>239</v>
      </c>
      <c r="B53" s="25">
        <v>11.18</v>
      </c>
    </row>
    <row r="54" spans="1:2" ht="24.75" thickBot="1">
      <c r="A54" s="22" t="s">
        <v>8</v>
      </c>
      <c r="B54" s="23">
        <v>10.47</v>
      </c>
    </row>
    <row r="55" spans="1:2" ht="24.75" thickBot="1">
      <c r="A55" s="24" t="s">
        <v>67</v>
      </c>
      <c r="B55" s="25">
        <v>8.9</v>
      </c>
    </row>
    <row r="56" spans="1:2" ht="60.75" thickBot="1">
      <c r="A56" s="22" t="s">
        <v>240</v>
      </c>
      <c r="B56" s="23">
        <v>8.58</v>
      </c>
    </row>
    <row r="57" spans="1:2" ht="72.75" thickBot="1">
      <c r="A57" s="24" t="s">
        <v>241</v>
      </c>
      <c r="B57" s="25">
        <v>8.24</v>
      </c>
    </row>
    <row r="58" spans="1:2" ht="36.75" thickBot="1">
      <c r="A58" s="22" t="s">
        <v>242</v>
      </c>
      <c r="B58" s="23">
        <v>8.5399999999999991</v>
      </c>
    </row>
    <row r="59" spans="1:2" ht="72.75" thickBot="1">
      <c r="A59" s="24" t="s">
        <v>243</v>
      </c>
      <c r="B59" s="25">
        <v>12.07</v>
      </c>
    </row>
    <row r="60" spans="1:2" ht="48.75" thickBot="1">
      <c r="A60" s="22" t="s">
        <v>244</v>
      </c>
      <c r="B60" s="23">
        <v>3.48</v>
      </c>
    </row>
    <row r="61" spans="1:2" ht="72.75" thickBot="1">
      <c r="A61" s="24" t="s">
        <v>245</v>
      </c>
      <c r="B61" s="25">
        <v>8.6300000000000008</v>
      </c>
    </row>
    <row r="62" spans="1:2" ht="72.75" thickBot="1">
      <c r="A62" s="22" t="s">
        <v>246</v>
      </c>
      <c r="B62" s="23">
        <v>7.14</v>
      </c>
    </row>
    <row r="63" spans="1:2" ht="24.75" thickBot="1">
      <c r="A63" s="24" t="s">
        <v>247</v>
      </c>
      <c r="B63" s="25">
        <v>11.09</v>
      </c>
    </row>
    <row r="64" spans="1:2" ht="36.75" thickBot="1">
      <c r="A64" s="22" t="s">
        <v>248</v>
      </c>
      <c r="B64" s="23">
        <v>14.62</v>
      </c>
    </row>
    <row r="65" spans="1:2" ht="36.75" thickBot="1">
      <c r="A65" s="24" t="s">
        <v>249</v>
      </c>
      <c r="B65" s="25">
        <v>7.79</v>
      </c>
    </row>
    <row r="66" spans="1:2" ht="24.75" thickBot="1">
      <c r="A66" s="22" t="s">
        <v>75</v>
      </c>
      <c r="B66" s="23">
        <v>13.96</v>
      </c>
    </row>
    <row r="67" spans="1:2" ht="24.75" thickBot="1">
      <c r="A67" s="24" t="s">
        <v>250</v>
      </c>
      <c r="B67" s="25">
        <v>7.22</v>
      </c>
    </row>
    <row r="68" spans="1:2" ht="36.75" thickBot="1">
      <c r="A68" s="22" t="s">
        <v>251</v>
      </c>
      <c r="B68" s="23">
        <v>7.79</v>
      </c>
    </row>
    <row r="69" spans="1:2" ht="36.75" thickBot="1">
      <c r="A69" s="24" t="s">
        <v>252</v>
      </c>
      <c r="B69" s="25">
        <v>4.2</v>
      </c>
    </row>
    <row r="70" spans="1:2" ht="24.75" thickBot="1">
      <c r="A70" s="22" t="s">
        <v>253</v>
      </c>
      <c r="B70" s="23">
        <v>6.97</v>
      </c>
    </row>
    <row r="71" spans="1:2" ht="24.75" thickBot="1">
      <c r="A71" s="24" t="s">
        <v>254</v>
      </c>
      <c r="B71" s="25">
        <v>7.12</v>
      </c>
    </row>
    <row r="72" spans="1:2" ht="72.75" thickBot="1">
      <c r="A72" s="22" t="s">
        <v>255</v>
      </c>
      <c r="B72" s="23">
        <v>16.29</v>
      </c>
    </row>
    <row r="73" spans="1:2" ht="24.75" thickBot="1">
      <c r="A73" s="24" t="s">
        <v>256</v>
      </c>
      <c r="B73" s="25">
        <v>4.3099999999999996</v>
      </c>
    </row>
    <row r="74" spans="1:2" ht="13.5" thickBot="1">
      <c r="A74" s="22" t="s">
        <v>257</v>
      </c>
      <c r="B74" s="23">
        <v>6.31</v>
      </c>
    </row>
    <row r="75" spans="1:2" ht="36.75" thickBot="1">
      <c r="A75" s="24" t="s">
        <v>258</v>
      </c>
      <c r="B75" s="25">
        <v>8.6199999999999992</v>
      </c>
    </row>
    <row r="76" spans="1:2" ht="96.75" thickBot="1">
      <c r="A76" s="22" t="s">
        <v>259</v>
      </c>
      <c r="B76" s="23">
        <v>14.26</v>
      </c>
    </row>
    <row r="77" spans="1:2" ht="36.75" thickBot="1">
      <c r="A77" s="24" t="s">
        <v>260</v>
      </c>
      <c r="B77" s="25">
        <v>13.21</v>
      </c>
    </row>
    <row r="78" spans="1:2" ht="84.75" thickBot="1">
      <c r="A78" s="22" t="s">
        <v>261</v>
      </c>
      <c r="B78" s="23">
        <v>9.23</v>
      </c>
    </row>
    <row r="79" spans="1:2" ht="84.75" thickBot="1">
      <c r="A79" s="24" t="s">
        <v>262</v>
      </c>
      <c r="B79" s="25">
        <v>4.26</v>
      </c>
    </row>
    <row r="80" spans="1:2" ht="24.75" thickBot="1">
      <c r="A80" s="22" t="s">
        <v>76</v>
      </c>
      <c r="B80" s="23">
        <v>5.07</v>
      </c>
    </row>
    <row r="81" spans="1:2" ht="24.75" thickBot="1">
      <c r="A81" s="24" t="s">
        <v>263</v>
      </c>
      <c r="B81" s="25">
        <v>7.2</v>
      </c>
    </row>
    <row r="82" spans="1:2" ht="36.75" thickBot="1">
      <c r="A82" s="22" t="s">
        <v>264</v>
      </c>
      <c r="B82" s="23">
        <v>9.6</v>
      </c>
    </row>
    <row r="83" spans="1:2" ht="48.75" thickBot="1">
      <c r="A83" s="24" t="s">
        <v>265</v>
      </c>
      <c r="B83" s="25">
        <v>9.3000000000000007</v>
      </c>
    </row>
    <row r="84" spans="1:2" ht="24.75" thickBot="1">
      <c r="A84" s="22" t="s">
        <v>266</v>
      </c>
      <c r="B84" s="23">
        <v>8.58</v>
      </c>
    </row>
    <row r="85" spans="1:2" ht="24.75" thickBot="1">
      <c r="A85" s="24" t="s">
        <v>267</v>
      </c>
      <c r="B85" s="25">
        <v>13.25</v>
      </c>
    </row>
    <row r="86" spans="1:2" ht="48.75" thickBot="1">
      <c r="A86" s="22" t="s">
        <v>268</v>
      </c>
      <c r="B86" s="23">
        <v>12.51</v>
      </c>
    </row>
    <row r="87" spans="1:2" ht="48.75" thickBot="1">
      <c r="A87" s="24" t="s">
        <v>269</v>
      </c>
      <c r="B87" s="25">
        <v>14.07</v>
      </c>
    </row>
    <row r="88" spans="1:2" ht="36.75" thickBot="1">
      <c r="A88" s="22" t="s">
        <v>270</v>
      </c>
      <c r="B88" s="23">
        <v>6.61</v>
      </c>
    </row>
    <row r="89" spans="1:2" ht="60.75" thickBot="1">
      <c r="A89" s="24" t="s">
        <v>271</v>
      </c>
      <c r="B89" s="25">
        <v>5.13</v>
      </c>
    </row>
    <row r="90" spans="1:2" ht="48.75" thickBot="1">
      <c r="A90" s="22" t="s">
        <v>272</v>
      </c>
      <c r="B90" s="23">
        <v>8.33</v>
      </c>
    </row>
    <row r="91" spans="1:2" ht="60.75" thickBot="1">
      <c r="A91" s="24" t="s">
        <v>273</v>
      </c>
      <c r="B91" s="25">
        <v>8</v>
      </c>
    </row>
    <row r="92" spans="1:2" ht="48.75" thickBot="1">
      <c r="A92" s="22" t="s">
        <v>274</v>
      </c>
      <c r="B92" s="23">
        <v>14.96</v>
      </c>
    </row>
    <row r="93" spans="1:2" ht="84.75" thickBot="1">
      <c r="A93" s="24" t="s">
        <v>275</v>
      </c>
      <c r="B93" s="25">
        <v>7.45</v>
      </c>
    </row>
    <row r="94" spans="1:2" ht="24.75" thickBot="1">
      <c r="A94" s="22" t="s">
        <v>276</v>
      </c>
      <c r="B94" s="23">
        <v>9.31</v>
      </c>
    </row>
    <row r="95" spans="1:2" ht="24.75" thickBot="1">
      <c r="A95" s="24" t="s">
        <v>277</v>
      </c>
      <c r="B95" s="25">
        <v>1.43</v>
      </c>
    </row>
    <row r="96" spans="1:2" ht="60.75" thickBot="1">
      <c r="A96" s="22" t="s">
        <v>278</v>
      </c>
      <c r="B96" s="23">
        <v>8.85</v>
      </c>
    </row>
    <row r="97" spans="1:2" ht="24.75" thickBot="1">
      <c r="A97" s="24" t="s">
        <v>279</v>
      </c>
      <c r="B97" s="25">
        <v>11.56</v>
      </c>
    </row>
    <row r="98" spans="1:2" ht="24.75" thickBot="1">
      <c r="A98" s="22" t="s">
        <v>280</v>
      </c>
      <c r="B98" s="23">
        <v>4.96</v>
      </c>
    </row>
    <row r="99" spans="1:2" ht="24.75" thickBot="1">
      <c r="A99" s="24" t="s">
        <v>281</v>
      </c>
      <c r="B99" s="25">
        <v>7.45</v>
      </c>
    </row>
    <row r="100" spans="1:2" ht="24.75" thickBot="1">
      <c r="A100" s="22" t="s">
        <v>83</v>
      </c>
      <c r="B100" s="23">
        <v>13.14</v>
      </c>
    </row>
    <row r="101" spans="1:2" ht="48.75" thickBot="1">
      <c r="A101" s="24" t="s">
        <v>282</v>
      </c>
      <c r="B101" s="25">
        <v>11.52</v>
      </c>
    </row>
    <row r="102" spans="1:2" ht="36.75" thickBot="1">
      <c r="A102" s="22" t="s">
        <v>283</v>
      </c>
      <c r="B102" s="23">
        <v>10.58</v>
      </c>
    </row>
    <row r="103" spans="1:2" ht="48.75" thickBot="1">
      <c r="A103" s="24" t="s">
        <v>284</v>
      </c>
      <c r="B103" s="25">
        <v>6.5</v>
      </c>
    </row>
    <row r="104" spans="1:2" ht="36.75" thickBot="1">
      <c r="A104" s="22" t="s">
        <v>285</v>
      </c>
      <c r="B104" s="23">
        <v>9.5299999999999994</v>
      </c>
    </row>
    <row r="105" spans="1:2" ht="48.75" thickBot="1">
      <c r="A105" s="24" t="s">
        <v>286</v>
      </c>
      <c r="B105" s="25">
        <v>5.33</v>
      </c>
    </row>
    <row r="106" spans="1:2" ht="24.75" thickBot="1">
      <c r="A106" s="22" t="s">
        <v>85</v>
      </c>
      <c r="B106" s="23">
        <v>14.42</v>
      </c>
    </row>
    <row r="107" spans="1:2" ht="60.75" thickBot="1">
      <c r="A107" s="24" t="s">
        <v>287</v>
      </c>
      <c r="B107" s="25">
        <v>8.6999999999999993</v>
      </c>
    </row>
    <row r="108" spans="1:2" ht="24.75" thickBot="1">
      <c r="A108" s="22" t="s">
        <v>288</v>
      </c>
      <c r="B108" s="23">
        <v>3.24</v>
      </c>
    </row>
    <row r="109" spans="1:2" ht="48.75" thickBot="1">
      <c r="A109" s="24" t="s">
        <v>289</v>
      </c>
      <c r="B109" s="25">
        <v>8.1300000000000008</v>
      </c>
    </row>
    <row r="110" spans="1:2" ht="84.75" thickBot="1">
      <c r="A110" s="22" t="s">
        <v>290</v>
      </c>
      <c r="B110" s="23">
        <v>8.8800000000000008</v>
      </c>
    </row>
    <row r="111" spans="1:2" ht="60.75" thickBot="1">
      <c r="A111" s="24" t="s">
        <v>291</v>
      </c>
      <c r="B111" s="25">
        <v>4.6900000000000004</v>
      </c>
    </row>
    <row r="112" spans="1:2" ht="60.75" thickBot="1">
      <c r="A112" s="22" t="s">
        <v>292</v>
      </c>
      <c r="B112" s="23">
        <v>14.49</v>
      </c>
    </row>
    <row r="113" spans="1:2" ht="24.75" thickBot="1">
      <c r="A113" s="24" t="s">
        <v>293</v>
      </c>
      <c r="B113" s="25">
        <v>11.19</v>
      </c>
    </row>
    <row r="114" spans="1:2" ht="48.75" thickBot="1">
      <c r="A114" s="22" t="s">
        <v>294</v>
      </c>
      <c r="B114" s="23">
        <v>4.97</v>
      </c>
    </row>
    <row r="115" spans="1:2" ht="72.75" thickBot="1">
      <c r="A115" s="24" t="s">
        <v>295</v>
      </c>
      <c r="B115" s="25">
        <v>3.75</v>
      </c>
    </row>
    <row r="116" spans="1:2" ht="24.75" thickBot="1">
      <c r="A116" s="22" t="s">
        <v>296</v>
      </c>
      <c r="B116" s="23">
        <v>6.1</v>
      </c>
    </row>
    <row r="117" spans="1:2" ht="48.75" thickBot="1">
      <c r="A117" s="24" t="s">
        <v>297</v>
      </c>
      <c r="B117" s="25">
        <v>10.45</v>
      </c>
    </row>
    <row r="118" spans="1:2" ht="24.75" thickBot="1">
      <c r="A118" s="22" t="s">
        <v>298</v>
      </c>
      <c r="B118" s="23">
        <v>9.76</v>
      </c>
    </row>
    <row r="119" spans="1:2" ht="84.75" thickBot="1">
      <c r="A119" s="24" t="s">
        <v>299</v>
      </c>
      <c r="B119" s="25">
        <v>10.99</v>
      </c>
    </row>
    <row r="120" spans="1:2" ht="24.75" thickBot="1">
      <c r="A120" s="22" t="s">
        <v>300</v>
      </c>
      <c r="B120" s="23">
        <v>5.51</v>
      </c>
    </row>
    <row r="121" spans="1:2" ht="24.75" thickBot="1">
      <c r="A121" s="24" t="s">
        <v>301</v>
      </c>
      <c r="B121" s="25">
        <v>3.13</v>
      </c>
    </row>
    <row r="122" spans="1:2" ht="84.75" thickBot="1">
      <c r="A122" s="22" t="s">
        <v>302</v>
      </c>
      <c r="B122" s="23">
        <v>3.95</v>
      </c>
    </row>
    <row r="123" spans="1:2" ht="60.75" thickBot="1">
      <c r="A123" s="24" t="s">
        <v>303</v>
      </c>
      <c r="B123" s="25">
        <v>7.26</v>
      </c>
    </row>
    <row r="124" spans="1:2" ht="24.75" thickBot="1">
      <c r="A124" s="22" t="s">
        <v>304</v>
      </c>
      <c r="B124" s="23">
        <v>7.93</v>
      </c>
    </row>
    <row r="125" spans="1:2" ht="24.75" thickBot="1">
      <c r="A125" s="24" t="s">
        <v>305</v>
      </c>
      <c r="B125" s="25">
        <v>15.23</v>
      </c>
    </row>
    <row r="126" spans="1:2" ht="24.75" thickBot="1">
      <c r="A126" s="22" t="s">
        <v>306</v>
      </c>
      <c r="B126" s="23">
        <v>2.76</v>
      </c>
    </row>
    <row r="127" spans="1:2" ht="24.75" thickBot="1">
      <c r="A127" s="24" t="s">
        <v>92</v>
      </c>
      <c r="B127" s="25">
        <v>9.74</v>
      </c>
    </row>
    <row r="128" spans="1:2" ht="48.75" thickBot="1">
      <c r="A128" s="22" t="s">
        <v>307</v>
      </c>
      <c r="B128" s="23">
        <v>9.5</v>
      </c>
    </row>
    <row r="129" spans="1:2" ht="24.75" thickBot="1">
      <c r="A129" s="24" t="s">
        <v>308</v>
      </c>
      <c r="B129" s="25">
        <v>3.98</v>
      </c>
    </row>
    <row r="130" spans="1:2" ht="24.75" thickBot="1">
      <c r="A130" s="22" t="s">
        <v>309</v>
      </c>
      <c r="B130" s="23">
        <v>-4.09</v>
      </c>
    </row>
    <row r="131" spans="1:2" ht="36.75" thickBot="1">
      <c r="A131" s="24" t="s">
        <v>310</v>
      </c>
      <c r="B131" s="25">
        <v>10.8</v>
      </c>
    </row>
    <row r="132" spans="1:2" ht="24.75" thickBot="1">
      <c r="A132" s="22" t="s">
        <v>311</v>
      </c>
      <c r="B132" s="23">
        <v>1.1599999999999999</v>
      </c>
    </row>
    <row r="133" spans="1:2" ht="72.75" thickBot="1">
      <c r="A133" s="24" t="s">
        <v>312</v>
      </c>
      <c r="B133" s="25">
        <v>16.82</v>
      </c>
    </row>
    <row r="134" spans="1:2" ht="48.75" thickBot="1">
      <c r="A134" s="22" t="s">
        <v>313</v>
      </c>
      <c r="B134" s="23">
        <v>10.119999999999999</v>
      </c>
    </row>
    <row r="135" spans="1:2" ht="72.75" thickBot="1">
      <c r="A135" s="24" t="s">
        <v>314</v>
      </c>
      <c r="B135" s="25">
        <v>3.77</v>
      </c>
    </row>
    <row r="136" spans="1:2" ht="24.75" thickBot="1">
      <c r="A136" s="22" t="s">
        <v>315</v>
      </c>
      <c r="B136" s="23">
        <v>5.9</v>
      </c>
    </row>
    <row r="137" spans="1:2" ht="24.75" thickBot="1">
      <c r="A137" s="24" t="s">
        <v>316</v>
      </c>
      <c r="B137" s="25">
        <v>10.42</v>
      </c>
    </row>
    <row r="138" spans="1:2" ht="24.75" thickBot="1">
      <c r="A138" s="22" t="s">
        <v>317</v>
      </c>
      <c r="B138" s="23">
        <v>1.77</v>
      </c>
    </row>
    <row r="139" spans="1:2" ht="24.75" thickBot="1">
      <c r="A139" s="24" t="s">
        <v>318</v>
      </c>
      <c r="B139" s="25">
        <v>3.71</v>
      </c>
    </row>
    <row r="140" spans="1:2" ht="108.75" thickBot="1">
      <c r="A140" s="22" t="s">
        <v>319</v>
      </c>
      <c r="B140" s="23">
        <v>9.0299999999999994</v>
      </c>
    </row>
    <row r="141" spans="1:2" ht="36.75" thickBot="1">
      <c r="A141" s="24" t="s">
        <v>320</v>
      </c>
      <c r="B141" s="25">
        <v>8.2100000000000009</v>
      </c>
    </row>
    <row r="142" spans="1:2" ht="48.75" thickBot="1">
      <c r="A142" s="22" t="s">
        <v>321</v>
      </c>
      <c r="B142" s="23">
        <v>-2.4700000000000002</v>
      </c>
    </row>
    <row r="143" spans="1:2" ht="24.75" thickBot="1">
      <c r="A143" s="24" t="s">
        <v>322</v>
      </c>
      <c r="B143" s="25">
        <v>12.66</v>
      </c>
    </row>
    <row r="144" spans="1:2" ht="84.75" thickBot="1">
      <c r="A144" s="22" t="s">
        <v>323</v>
      </c>
      <c r="B144" s="23">
        <v>15.44</v>
      </c>
    </row>
    <row r="145" spans="1:2" ht="24.75" thickBot="1">
      <c r="A145" s="24" t="s">
        <v>324</v>
      </c>
      <c r="B145" s="25">
        <v>1.74</v>
      </c>
    </row>
    <row r="146" spans="1:2" ht="48.75" thickBot="1">
      <c r="A146" s="22" t="s">
        <v>325</v>
      </c>
      <c r="B146" s="23">
        <v>17.61</v>
      </c>
    </row>
    <row r="147" spans="1:2" ht="96.75" thickBot="1">
      <c r="A147" s="24" t="s">
        <v>326</v>
      </c>
      <c r="B147" s="25">
        <v>9.99</v>
      </c>
    </row>
    <row r="148" spans="1:2" ht="72.75" thickBot="1">
      <c r="A148" s="22" t="s">
        <v>327</v>
      </c>
      <c r="B148" s="23">
        <v>6.18</v>
      </c>
    </row>
    <row r="149" spans="1:2" ht="72.75" thickBot="1">
      <c r="A149" s="24" t="s">
        <v>328</v>
      </c>
      <c r="B149" s="25">
        <v>9.74</v>
      </c>
    </row>
    <row r="150" spans="1:2" ht="48.75" thickBot="1">
      <c r="A150" s="22" t="s">
        <v>329</v>
      </c>
      <c r="B150" s="23">
        <v>9.82</v>
      </c>
    </row>
    <row r="151" spans="1:2" ht="48.75" thickBot="1">
      <c r="A151" s="24" t="s">
        <v>330</v>
      </c>
      <c r="B151" s="25">
        <v>5</v>
      </c>
    </row>
    <row r="152" spans="1:2" ht="96.75" thickBot="1">
      <c r="A152" s="22" t="s">
        <v>331</v>
      </c>
      <c r="B152" s="23">
        <v>5.87</v>
      </c>
    </row>
    <row r="153" spans="1:2" ht="36.75" thickBot="1">
      <c r="A153" s="24" t="s">
        <v>332</v>
      </c>
      <c r="B153" s="25">
        <v>8.74</v>
      </c>
    </row>
    <row r="154" spans="1:2" ht="13.5" thickBot="1">
      <c r="A154" s="22" t="s">
        <v>333</v>
      </c>
      <c r="B154" s="23">
        <v>5.57</v>
      </c>
    </row>
    <row r="155" spans="1:2" ht="72.75" thickBot="1">
      <c r="A155" s="24" t="s">
        <v>334</v>
      </c>
      <c r="B155" s="25">
        <v>14.42</v>
      </c>
    </row>
    <row r="156" spans="1:2" ht="48.75" thickBot="1">
      <c r="A156" s="22" t="s">
        <v>335</v>
      </c>
      <c r="B156" s="23">
        <v>15.73</v>
      </c>
    </row>
    <row r="157" spans="1:2" ht="72.75" thickBot="1">
      <c r="A157" s="24" t="s">
        <v>336</v>
      </c>
      <c r="B157" s="25">
        <v>-1.56</v>
      </c>
    </row>
    <row r="158" spans="1:2" ht="24.75" thickBot="1">
      <c r="A158" s="22" t="s">
        <v>105</v>
      </c>
      <c r="B158" s="23">
        <v>11.87</v>
      </c>
    </row>
    <row r="159" spans="1:2" ht="36.75" thickBot="1">
      <c r="A159" s="24" t="s">
        <v>337</v>
      </c>
      <c r="B159" s="25">
        <v>1.59</v>
      </c>
    </row>
    <row r="160" spans="1:2" ht="36.75" thickBot="1">
      <c r="A160" s="22" t="s">
        <v>106</v>
      </c>
      <c r="B160" s="23">
        <v>9.0299999999999994</v>
      </c>
    </row>
    <row r="161" spans="1:2" ht="48.75" thickBot="1">
      <c r="A161" s="24" t="s">
        <v>338</v>
      </c>
      <c r="B161" s="25">
        <v>5.99</v>
      </c>
    </row>
    <row r="162" spans="1:2" ht="48.75" thickBot="1">
      <c r="A162" s="22" t="s">
        <v>339</v>
      </c>
      <c r="B162" s="23">
        <v>10.42</v>
      </c>
    </row>
    <row r="163" spans="1:2" ht="60.75" thickBot="1">
      <c r="A163" s="24" t="s">
        <v>340</v>
      </c>
      <c r="B163" s="25">
        <v>11.87</v>
      </c>
    </row>
    <row r="164" spans="1:2" ht="48.75" thickBot="1">
      <c r="A164" s="22" t="s">
        <v>341</v>
      </c>
      <c r="B164" s="23">
        <v>13.86</v>
      </c>
    </row>
    <row r="165" spans="1:2" ht="60.75" thickBot="1">
      <c r="A165" s="24" t="s">
        <v>342</v>
      </c>
      <c r="B165" s="25">
        <v>6.31</v>
      </c>
    </row>
    <row r="166" spans="1:2" ht="72.75" thickBot="1">
      <c r="A166" s="22" t="s">
        <v>343</v>
      </c>
      <c r="B166" s="23">
        <v>14.32</v>
      </c>
    </row>
    <row r="167" spans="1:2" ht="72.75" thickBot="1">
      <c r="A167" s="24" t="s">
        <v>344</v>
      </c>
      <c r="B167" s="25">
        <v>9.84</v>
      </c>
    </row>
    <row r="168" spans="1:2" ht="24.75" thickBot="1">
      <c r="A168" s="22" t="s">
        <v>345</v>
      </c>
      <c r="B168" s="23">
        <v>7.04</v>
      </c>
    </row>
    <row r="169" spans="1:2" ht="36.75" thickBot="1">
      <c r="A169" s="24" t="s">
        <v>346</v>
      </c>
      <c r="B169" s="25">
        <v>3.94</v>
      </c>
    </row>
    <row r="170" spans="1:2" ht="48.75" thickBot="1">
      <c r="A170" s="22" t="s">
        <v>347</v>
      </c>
      <c r="B170" s="23">
        <v>3.38</v>
      </c>
    </row>
    <row r="171" spans="1:2" ht="24.75" thickBot="1">
      <c r="A171" s="24" t="s">
        <v>114</v>
      </c>
      <c r="B171" s="25">
        <v>5.49</v>
      </c>
    </row>
    <row r="172" spans="1:2" ht="36.75" thickBot="1">
      <c r="A172" s="22" t="s">
        <v>115</v>
      </c>
      <c r="B172" s="23">
        <v>11.53</v>
      </c>
    </row>
    <row r="173" spans="1:2" ht="48.75" thickBot="1">
      <c r="A173" s="24" t="s">
        <v>348</v>
      </c>
      <c r="B173" s="25">
        <v>11.76</v>
      </c>
    </row>
    <row r="174" spans="1:2" ht="72.75" thickBot="1">
      <c r="A174" s="22" t="s">
        <v>349</v>
      </c>
      <c r="B174" s="23">
        <v>0.74</v>
      </c>
    </row>
    <row r="175" spans="1:2" ht="72.75" thickBot="1">
      <c r="A175" s="24" t="s">
        <v>350</v>
      </c>
      <c r="B175" s="25">
        <v>7.98</v>
      </c>
    </row>
    <row r="176" spans="1:2" ht="48.75" thickBot="1">
      <c r="A176" s="22" t="s">
        <v>351</v>
      </c>
      <c r="B176" s="23">
        <v>7.8</v>
      </c>
    </row>
    <row r="177" spans="1:2" ht="48.75" thickBot="1">
      <c r="A177" s="24" t="s">
        <v>352</v>
      </c>
      <c r="B177" s="25">
        <v>8.36</v>
      </c>
    </row>
    <row r="178" spans="1:2" ht="36.75" thickBot="1">
      <c r="A178" s="22" t="s">
        <v>353</v>
      </c>
      <c r="B178" s="23">
        <v>1.98</v>
      </c>
    </row>
    <row r="179" spans="1:2" ht="24.75" thickBot="1">
      <c r="A179" s="24" t="s">
        <v>354</v>
      </c>
      <c r="B179" s="25">
        <v>6.91</v>
      </c>
    </row>
    <row r="180" spans="1:2" ht="36.75" thickBot="1">
      <c r="A180" s="22" t="s">
        <v>355</v>
      </c>
      <c r="B180" s="23">
        <v>12.7</v>
      </c>
    </row>
    <row r="181" spans="1:2" ht="24.75" thickBot="1">
      <c r="A181" s="24" t="s">
        <v>356</v>
      </c>
      <c r="B181" s="25">
        <v>10.220000000000001</v>
      </c>
    </row>
    <row r="182" spans="1:2" ht="24.75" thickBot="1">
      <c r="A182" s="22" t="s">
        <v>357</v>
      </c>
      <c r="B182" s="23">
        <v>8.5299999999999994</v>
      </c>
    </row>
    <row r="183" spans="1:2" ht="24.75" thickBot="1">
      <c r="A183" s="24" t="s">
        <v>358</v>
      </c>
      <c r="B183" s="25">
        <v>11.22</v>
      </c>
    </row>
    <row r="184" spans="1:2" ht="24.75" thickBot="1">
      <c r="A184" s="22" t="s">
        <v>359</v>
      </c>
      <c r="B184" s="23">
        <v>3.49</v>
      </c>
    </row>
    <row r="185" spans="1:2" ht="24.75" thickBot="1">
      <c r="A185" s="24" t="s">
        <v>120</v>
      </c>
      <c r="B185" s="25">
        <v>0.12</v>
      </c>
    </row>
    <row r="186" spans="1:2" ht="24.75" thickBot="1">
      <c r="A186" s="22" t="s">
        <v>121</v>
      </c>
      <c r="B186" s="23">
        <v>12.37</v>
      </c>
    </row>
    <row r="187" spans="1:2" ht="72.75" thickBot="1">
      <c r="A187" s="24" t="s">
        <v>360</v>
      </c>
      <c r="B187" s="25">
        <v>5.08</v>
      </c>
    </row>
    <row r="188" spans="1:2" ht="24.75" thickBot="1">
      <c r="A188" s="22" t="s">
        <v>361</v>
      </c>
      <c r="B188" s="23">
        <v>10.9</v>
      </c>
    </row>
    <row r="189" spans="1:2" ht="24.75" thickBot="1">
      <c r="A189" s="24" t="s">
        <v>362</v>
      </c>
      <c r="B189" s="25">
        <v>3.58</v>
      </c>
    </row>
    <row r="190" spans="1:2" ht="24.75" thickBot="1">
      <c r="A190" s="22" t="s">
        <v>123</v>
      </c>
      <c r="B190" s="23">
        <v>10.16</v>
      </c>
    </row>
    <row r="191" spans="1:2" ht="24.75" thickBot="1">
      <c r="A191" s="24" t="s">
        <v>363</v>
      </c>
      <c r="B191" s="25">
        <v>7.93</v>
      </c>
    </row>
    <row r="192" spans="1:2" ht="96.75" thickBot="1">
      <c r="A192" s="22" t="s">
        <v>364</v>
      </c>
      <c r="B192" s="23">
        <v>9.76</v>
      </c>
    </row>
    <row r="193" spans="1:2" ht="72.75" thickBot="1">
      <c r="A193" s="24" t="s">
        <v>365</v>
      </c>
      <c r="B193" s="25">
        <v>-2.7</v>
      </c>
    </row>
    <row r="194" spans="1:2" ht="24.75" thickBot="1">
      <c r="A194" s="22" t="s">
        <v>366</v>
      </c>
      <c r="B194" s="23">
        <v>3.07</v>
      </c>
    </row>
    <row r="195" spans="1:2" ht="24.75" thickBot="1">
      <c r="A195" s="24" t="s">
        <v>367</v>
      </c>
      <c r="B195" s="25">
        <v>2.84</v>
      </c>
    </row>
    <row r="196" spans="1:2" ht="36.75" thickBot="1">
      <c r="A196" s="22" t="s">
        <v>368</v>
      </c>
      <c r="B196" s="23">
        <v>10.47</v>
      </c>
    </row>
    <row r="197" spans="1:2" ht="36.75" thickBot="1">
      <c r="A197" s="24" t="s">
        <v>125</v>
      </c>
      <c r="B197" s="25">
        <v>2.88</v>
      </c>
    </row>
    <row r="198" spans="1:2" ht="60.75" thickBot="1">
      <c r="A198" s="22" t="s">
        <v>369</v>
      </c>
      <c r="B198" s="23">
        <v>8.83</v>
      </c>
    </row>
    <row r="199" spans="1:2" ht="72.75" thickBot="1">
      <c r="A199" s="24" t="s">
        <v>370</v>
      </c>
      <c r="B199" s="25">
        <v>5.53</v>
      </c>
    </row>
    <row r="200" spans="1:2" ht="96.75" thickBot="1">
      <c r="A200" s="22" t="s">
        <v>371</v>
      </c>
      <c r="B200" s="23">
        <v>2.12</v>
      </c>
    </row>
    <row r="201" spans="1:2" ht="72.75" thickBot="1">
      <c r="A201" s="24" t="s">
        <v>372</v>
      </c>
      <c r="B201" s="25">
        <v>3.8</v>
      </c>
    </row>
    <row r="202" spans="1:2" ht="72.75" thickBot="1">
      <c r="A202" s="22" t="s">
        <v>373</v>
      </c>
      <c r="B202" s="23">
        <v>6.66</v>
      </c>
    </row>
    <row r="203" spans="1:2" ht="48.75" thickBot="1">
      <c r="A203" s="24" t="s">
        <v>374</v>
      </c>
      <c r="B203" s="25">
        <v>7.55</v>
      </c>
    </row>
    <row r="204" spans="1:2" ht="48.75" thickBot="1">
      <c r="A204" s="22" t="s">
        <v>375</v>
      </c>
      <c r="B204" s="23">
        <v>-1.61</v>
      </c>
    </row>
    <row r="205" spans="1:2" ht="60.75" thickBot="1">
      <c r="A205" s="24" t="s">
        <v>376</v>
      </c>
      <c r="B205" s="25">
        <v>4.8</v>
      </c>
    </row>
    <row r="206" spans="1:2" ht="48.75" thickBot="1">
      <c r="A206" s="22" t="s">
        <v>377</v>
      </c>
      <c r="B206" s="23">
        <v>0.8</v>
      </c>
    </row>
    <row r="207" spans="1:2" ht="24.75" thickBot="1">
      <c r="A207" s="24" t="s">
        <v>378</v>
      </c>
      <c r="B207" s="25">
        <v>16.54</v>
      </c>
    </row>
    <row r="208" spans="1:2" ht="60.75" thickBot="1">
      <c r="A208" s="22" t="s">
        <v>379</v>
      </c>
      <c r="B208" s="23">
        <v>10.57</v>
      </c>
    </row>
    <row r="209" spans="1:2" ht="60.75" thickBot="1">
      <c r="A209" s="24" t="s">
        <v>380</v>
      </c>
      <c r="B209" s="25">
        <v>1</v>
      </c>
    </row>
    <row r="210" spans="1:2" ht="24.75" thickBot="1">
      <c r="A210" s="22" t="s">
        <v>381</v>
      </c>
      <c r="B210" s="23">
        <v>14.38</v>
      </c>
    </row>
    <row r="211" spans="1:2" ht="48.75" thickBot="1">
      <c r="A211" s="24" t="s">
        <v>382</v>
      </c>
      <c r="B211" s="25">
        <v>5.77</v>
      </c>
    </row>
    <row r="212" spans="1:2" ht="24.75" thickBot="1">
      <c r="A212" s="22" t="s">
        <v>383</v>
      </c>
      <c r="B212" s="23">
        <v>8.68</v>
      </c>
    </row>
    <row r="213" spans="1:2" ht="60.75" thickBot="1">
      <c r="A213" s="24" t="s">
        <v>384</v>
      </c>
      <c r="B213" s="25">
        <v>12.72</v>
      </c>
    </row>
    <row r="214" spans="1:2" ht="24.75" thickBot="1">
      <c r="A214" s="22" t="s">
        <v>385</v>
      </c>
      <c r="B214" s="23">
        <v>15.7</v>
      </c>
    </row>
    <row r="215" spans="1:2" ht="60.75" thickBot="1">
      <c r="A215" s="24" t="s">
        <v>386</v>
      </c>
      <c r="B215" s="25">
        <v>4.79</v>
      </c>
    </row>
    <row r="216" spans="1:2" ht="24.75" thickBot="1">
      <c r="A216" s="22" t="s">
        <v>387</v>
      </c>
      <c r="B216" s="23">
        <v>8.25</v>
      </c>
    </row>
    <row r="217" spans="1:2" ht="24.75" thickBot="1">
      <c r="A217" s="24" t="s">
        <v>388</v>
      </c>
      <c r="B217" s="25">
        <v>8.83</v>
      </c>
    </row>
    <row r="218" spans="1:2" ht="24.75" thickBot="1">
      <c r="A218" s="22" t="s">
        <v>389</v>
      </c>
      <c r="B218" s="23">
        <v>9.2100000000000009</v>
      </c>
    </row>
    <row r="219" spans="1:2" ht="36.75" thickBot="1">
      <c r="A219" s="24" t="s">
        <v>390</v>
      </c>
      <c r="B219" s="25">
        <v>7.72</v>
      </c>
    </row>
    <row r="220" spans="1:2" ht="36.75" thickBot="1">
      <c r="A220" s="22" t="s">
        <v>391</v>
      </c>
      <c r="B220" s="23">
        <v>2.15</v>
      </c>
    </row>
    <row r="221" spans="1:2" ht="36.75" thickBot="1">
      <c r="A221" s="24" t="s">
        <v>392</v>
      </c>
      <c r="B221" s="25">
        <v>7.92</v>
      </c>
    </row>
    <row r="222" spans="1:2" ht="24.75" thickBot="1">
      <c r="A222" s="22" t="s">
        <v>133</v>
      </c>
      <c r="B222" s="23">
        <v>-2.33</v>
      </c>
    </row>
    <row r="223" spans="1:2" ht="24.75" thickBot="1">
      <c r="A223" s="24" t="s">
        <v>393</v>
      </c>
      <c r="B223" s="25">
        <v>11.53</v>
      </c>
    </row>
    <row r="224" spans="1:2" ht="48.75" thickBot="1">
      <c r="A224" s="22" t="s">
        <v>394</v>
      </c>
      <c r="B224" s="23">
        <v>2.0699999999999998</v>
      </c>
    </row>
    <row r="225" spans="1:2" ht="24.75" thickBot="1">
      <c r="A225" s="24" t="s">
        <v>395</v>
      </c>
      <c r="B225" s="25">
        <v>12.78</v>
      </c>
    </row>
    <row r="226" spans="1:2" ht="72.75" thickBot="1">
      <c r="A226" s="22" t="s">
        <v>396</v>
      </c>
      <c r="B226" s="23">
        <v>12.54</v>
      </c>
    </row>
    <row r="227" spans="1:2" ht="36.75" thickBot="1">
      <c r="A227" s="24" t="s">
        <v>397</v>
      </c>
      <c r="B227" s="25">
        <v>8.32</v>
      </c>
    </row>
    <row r="228" spans="1:2" ht="24.75" thickBot="1">
      <c r="A228" s="22" t="s">
        <v>135</v>
      </c>
      <c r="B228" s="23">
        <v>8.82</v>
      </c>
    </row>
    <row r="229" spans="1:2" ht="24.75" thickBot="1">
      <c r="A229" s="24" t="s">
        <v>398</v>
      </c>
      <c r="B229" s="25">
        <v>5.89</v>
      </c>
    </row>
    <row r="230" spans="1:2" ht="36.75" thickBot="1">
      <c r="A230" s="22" t="s">
        <v>399</v>
      </c>
      <c r="B230" s="23">
        <v>9.82</v>
      </c>
    </row>
    <row r="231" spans="1:2" ht="24.75" thickBot="1">
      <c r="A231" s="24" t="s">
        <v>136</v>
      </c>
      <c r="B231" s="25">
        <v>9.85</v>
      </c>
    </row>
    <row r="232" spans="1:2" ht="24.75" thickBot="1">
      <c r="A232" s="22" t="s">
        <v>137</v>
      </c>
      <c r="B232" s="23">
        <v>11.27</v>
      </c>
    </row>
    <row r="233" spans="1:2" ht="36.75" thickBot="1">
      <c r="A233" s="24" t="s">
        <v>138</v>
      </c>
      <c r="B233" s="25">
        <v>5.43</v>
      </c>
    </row>
    <row r="234" spans="1:2" ht="24.75" thickBot="1">
      <c r="A234" s="22" t="s">
        <v>400</v>
      </c>
      <c r="B234" s="23">
        <v>-1.72</v>
      </c>
    </row>
    <row r="235" spans="1:2" ht="72.75" thickBot="1">
      <c r="A235" s="24" t="s">
        <v>401</v>
      </c>
      <c r="B235" s="25">
        <v>7.75</v>
      </c>
    </row>
    <row r="236" spans="1:2" ht="24.75" thickBot="1">
      <c r="A236" s="22" t="s">
        <v>402</v>
      </c>
      <c r="B236" s="23">
        <v>7.31</v>
      </c>
    </row>
    <row r="237" spans="1:2" ht="24.75" thickBot="1">
      <c r="A237" s="24" t="s">
        <v>403</v>
      </c>
      <c r="B237" s="25">
        <v>11.78</v>
      </c>
    </row>
    <row r="238" spans="1:2" ht="72.75" thickBot="1">
      <c r="A238" s="22" t="s">
        <v>404</v>
      </c>
      <c r="B238" s="23">
        <v>5.12</v>
      </c>
    </row>
    <row r="239" spans="1:2" ht="108.75" thickBot="1">
      <c r="A239" s="24" t="s">
        <v>405</v>
      </c>
      <c r="B239" s="25">
        <v>3.1</v>
      </c>
    </row>
    <row r="240" spans="1:2" ht="36.75" thickBot="1">
      <c r="A240" s="22" t="s">
        <v>406</v>
      </c>
      <c r="B240" s="23">
        <v>14.58</v>
      </c>
    </row>
    <row r="241" spans="1:2" ht="36.75" thickBot="1">
      <c r="A241" s="24" t="s">
        <v>407</v>
      </c>
      <c r="B241" s="25">
        <v>3.88</v>
      </c>
    </row>
    <row r="242" spans="1:2" ht="24.75" thickBot="1">
      <c r="A242" s="22" t="s">
        <v>408</v>
      </c>
      <c r="B242" s="23">
        <v>6.57</v>
      </c>
    </row>
    <row r="243" spans="1:2" ht="108.75" thickBot="1">
      <c r="A243" s="24" t="s">
        <v>409</v>
      </c>
      <c r="B243" s="25">
        <v>13.79</v>
      </c>
    </row>
    <row r="244" spans="1:2" ht="24.75" thickBot="1">
      <c r="A244" s="22" t="s">
        <v>410</v>
      </c>
      <c r="B244" s="23">
        <v>9.02</v>
      </c>
    </row>
    <row r="245" spans="1:2" ht="48.75" thickBot="1">
      <c r="A245" s="24" t="s">
        <v>411</v>
      </c>
      <c r="B245" s="25">
        <v>10.94</v>
      </c>
    </row>
    <row r="246" spans="1:2" ht="24.75" thickBot="1">
      <c r="A246" s="22" t="s">
        <v>412</v>
      </c>
      <c r="B246" s="23">
        <v>18</v>
      </c>
    </row>
    <row r="247" spans="1:2" ht="36.75" thickBot="1">
      <c r="A247" s="24" t="s">
        <v>413</v>
      </c>
      <c r="B247" s="25">
        <v>13.17</v>
      </c>
    </row>
    <row r="248" spans="1:2" ht="36.75" thickBot="1">
      <c r="A248" s="22" t="s">
        <v>414</v>
      </c>
      <c r="B248" s="23">
        <v>8.65</v>
      </c>
    </row>
    <row r="249" spans="1:2" ht="24.75" thickBot="1">
      <c r="A249" s="24" t="s">
        <v>415</v>
      </c>
      <c r="B249" s="25">
        <v>3.27</v>
      </c>
    </row>
    <row r="250" spans="1:2" ht="36.75" thickBot="1">
      <c r="A250" s="22" t="s">
        <v>416</v>
      </c>
      <c r="B250" s="23">
        <v>10.64</v>
      </c>
    </row>
    <row r="251" spans="1:2" ht="72.75" thickBot="1">
      <c r="A251" s="24" t="s">
        <v>417</v>
      </c>
      <c r="B251" s="25">
        <v>8.83</v>
      </c>
    </row>
    <row r="252" spans="1:2" ht="24.75" thickBot="1">
      <c r="A252" s="26" t="s">
        <v>418</v>
      </c>
      <c r="B252" s="27">
        <v>-3.1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Varuns Formulas</vt:lpstr>
      <vt:lpstr>concise appr data</vt:lpstr>
      <vt:lpstr>property tax</vt:lpstr>
      <vt:lpstr>Insurance</vt:lpstr>
      <vt:lpstr>state appr</vt:lpstr>
      <vt:lpstr>metro appr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Shigong Liu</cp:lastModifiedBy>
  <dcterms:modified xsi:type="dcterms:W3CDTF">2023-07-19T16:41:06Z</dcterms:modified>
</cp:coreProperties>
</file>