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 activeTab="1"/>
  </bookViews>
  <sheets>
    <sheet name="Items" sheetId="5" r:id="rId1"/>
    <sheet name="Nutrition - Present" sheetId="4" r:id="rId2"/>
    <sheet name="Nutrition - Prev" sheetId="2" r:id="rId3"/>
    <sheet name="Nutrition - Alt" sheetId="3" r:id="rId4"/>
    <sheet name="Items  - Prev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O16" i="4"/>
  <c r="O13" i="4"/>
  <c r="O5" i="4"/>
  <c r="M29" i="4"/>
  <c r="M11" i="4"/>
  <c r="M3" i="4"/>
  <c r="M4" i="4"/>
  <c r="M5" i="4"/>
  <c r="M6" i="4"/>
  <c r="M7" i="4"/>
  <c r="M8" i="4"/>
  <c r="M9" i="4"/>
  <c r="M10" i="4"/>
  <c r="M13" i="4"/>
  <c r="M35" i="4"/>
  <c r="M24" i="4"/>
  <c r="Z12" i="4"/>
  <c r="M12" i="4"/>
  <c r="Q2" i="4"/>
  <c r="H13" i="4"/>
  <c r="H11" i="4"/>
  <c r="H3" i="4"/>
  <c r="H2" i="4"/>
  <c r="G4" i="4"/>
  <c r="G5" i="4"/>
  <c r="G6" i="4"/>
  <c r="G7" i="4"/>
  <c r="G8" i="4"/>
  <c r="G9" i="4"/>
  <c r="G10" i="4"/>
  <c r="G11" i="4"/>
  <c r="G13" i="4"/>
  <c r="G14" i="4"/>
  <c r="G15" i="4"/>
  <c r="G16" i="4"/>
  <c r="G18" i="4"/>
  <c r="G19" i="4"/>
  <c r="G20" i="4"/>
  <c r="G21" i="4"/>
  <c r="G3" i="4"/>
  <c r="G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8" i="4"/>
  <c r="I19" i="4"/>
  <c r="I20" i="4"/>
  <c r="I21" i="4"/>
  <c r="I22" i="4"/>
  <c r="I23" i="4"/>
  <c r="I26" i="4"/>
  <c r="I35" i="4"/>
  <c r="I3" i="4"/>
  <c r="I2" i="4"/>
  <c r="D36" i="4"/>
  <c r="C36" i="4"/>
  <c r="X35" i="4"/>
  <c r="E35" i="4"/>
  <c r="D35" i="4"/>
  <c r="C35" i="4"/>
  <c r="D34" i="4"/>
  <c r="D33" i="4"/>
  <c r="C33" i="4"/>
  <c r="D32" i="4"/>
  <c r="C32" i="4"/>
  <c r="M31" i="4"/>
  <c r="D31" i="4"/>
  <c r="D30" i="4"/>
  <c r="C30" i="4"/>
  <c r="B30" i="4"/>
  <c r="D29" i="4"/>
  <c r="C29" i="4"/>
  <c r="D28" i="4"/>
  <c r="C28" i="4"/>
  <c r="B28" i="4"/>
  <c r="D27" i="4"/>
  <c r="C27" i="4"/>
  <c r="B27" i="4"/>
  <c r="E26" i="4"/>
  <c r="D26" i="4"/>
  <c r="C26" i="4"/>
  <c r="B26" i="4"/>
  <c r="D25" i="4"/>
  <c r="C25" i="4"/>
  <c r="B25" i="4"/>
  <c r="C24" i="4"/>
  <c r="E23" i="4"/>
  <c r="D23" i="4"/>
  <c r="C23" i="4"/>
  <c r="E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B12" i="4"/>
  <c r="E11" i="4"/>
  <c r="D11" i="4"/>
  <c r="C11" i="4"/>
  <c r="B11" i="4"/>
  <c r="E10" i="4"/>
  <c r="D10" i="4"/>
  <c r="C10" i="4"/>
  <c r="B10" i="4"/>
  <c r="E9" i="4"/>
  <c r="D9" i="4"/>
  <c r="B9" i="4"/>
  <c r="E8" i="4"/>
  <c r="D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M23" i="4" l="1"/>
  <c r="M34" i="4"/>
  <c r="M25" i="4"/>
  <c r="M36" i="4"/>
  <c r="M32" i="4"/>
  <c r="M16" i="4"/>
  <c r="M21" i="4"/>
  <c r="M33" i="4"/>
  <c r="M14" i="4"/>
  <c r="M15" i="4"/>
  <c r="M19" i="4"/>
  <c r="M20" i="4"/>
  <c r="M27" i="4"/>
  <c r="M30" i="4"/>
  <c r="M18" i="4"/>
  <c r="M28" i="4"/>
  <c r="M22" i="4"/>
  <c r="M26" i="4"/>
  <c r="L36" i="2"/>
  <c r="L35" i="2"/>
  <c r="L34" i="2"/>
  <c r="L33" i="2"/>
  <c r="L32" i="2"/>
  <c r="L31" i="2"/>
  <c r="L30" i="2"/>
  <c r="L28" i="2"/>
  <c r="L27" i="2"/>
  <c r="L26" i="2"/>
  <c r="L25" i="2"/>
  <c r="L24" i="2"/>
  <c r="L23" i="2"/>
  <c r="L22" i="2"/>
  <c r="L21" i="2"/>
  <c r="L20" i="2"/>
  <c r="L19" i="2"/>
  <c r="L18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W35" i="2"/>
  <c r="L35" i="3"/>
  <c r="L24" i="3"/>
  <c r="L36" i="3"/>
  <c r="L34" i="3"/>
  <c r="L33" i="3"/>
  <c r="L32" i="3"/>
  <c r="L31" i="3"/>
  <c r="L30" i="3"/>
  <c r="L28" i="3"/>
  <c r="L27" i="3"/>
  <c r="L26" i="3"/>
  <c r="L25" i="3"/>
  <c r="L23" i="3"/>
  <c r="L20" i="3"/>
  <c r="L21" i="3"/>
  <c r="L22" i="3"/>
  <c r="L19" i="3"/>
  <c r="L18" i="3"/>
  <c r="L16" i="3"/>
  <c r="L15" i="3"/>
  <c r="L14" i="3"/>
  <c r="L13" i="3"/>
  <c r="L12" i="3"/>
  <c r="L11" i="3"/>
  <c r="L5" i="3"/>
  <c r="L6" i="3"/>
  <c r="L7" i="3"/>
  <c r="L8" i="3"/>
  <c r="L9" i="3"/>
  <c r="L10" i="3"/>
  <c r="L4" i="3"/>
  <c r="L3" i="3"/>
  <c r="W35" i="3"/>
  <c r="D36" i="3" l="1"/>
  <c r="C36" i="3"/>
  <c r="E35" i="3"/>
  <c r="D35" i="3"/>
  <c r="C35" i="3"/>
  <c r="D34" i="3"/>
  <c r="D33" i="3"/>
  <c r="C33" i="3"/>
  <c r="D32" i="3"/>
  <c r="C32" i="3"/>
  <c r="D31" i="3"/>
  <c r="D30" i="3"/>
  <c r="C30" i="3"/>
  <c r="B30" i="3"/>
  <c r="C29" i="3"/>
  <c r="D28" i="3"/>
  <c r="C28" i="3"/>
  <c r="B28" i="3"/>
  <c r="D27" i="3"/>
  <c r="C27" i="3"/>
  <c r="B27" i="3"/>
  <c r="E26" i="3"/>
  <c r="D26" i="3"/>
  <c r="C26" i="3"/>
  <c r="B26" i="3"/>
  <c r="D25" i="3"/>
  <c r="C25" i="3"/>
  <c r="B25" i="3"/>
  <c r="C24" i="3"/>
  <c r="E23" i="3"/>
  <c r="D23" i="3"/>
  <c r="C23" i="3"/>
  <c r="E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B12" i="3"/>
  <c r="E11" i="3"/>
  <c r="D11" i="3"/>
  <c r="C11" i="3"/>
  <c r="B11" i="3"/>
  <c r="E10" i="3"/>
  <c r="D10" i="3"/>
  <c r="C10" i="3"/>
  <c r="B10" i="3"/>
  <c r="E9" i="3"/>
  <c r="B9" i="3"/>
  <c r="E8" i="3"/>
  <c r="B8" i="3"/>
  <c r="E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C2" i="3"/>
  <c r="B2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6" i="2"/>
  <c r="E35" i="2"/>
  <c r="E2" i="2"/>
  <c r="B18" i="2"/>
  <c r="B19" i="2"/>
  <c r="B20" i="2"/>
  <c r="B21" i="2"/>
  <c r="B22" i="2"/>
  <c r="B25" i="2"/>
  <c r="B26" i="2"/>
  <c r="B27" i="2"/>
  <c r="B28" i="2"/>
  <c r="B3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  <c r="C16" i="2"/>
  <c r="C3" i="2"/>
  <c r="C4" i="2"/>
  <c r="C5" i="2"/>
  <c r="C6" i="2"/>
  <c r="C7" i="2"/>
  <c r="C10" i="2"/>
  <c r="C11" i="2"/>
  <c r="C13" i="2"/>
  <c r="C14" i="2"/>
  <c r="C15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2" i="2"/>
  <c r="C33" i="2"/>
  <c r="C35" i="2"/>
  <c r="C36" i="2"/>
  <c r="C2" i="2"/>
  <c r="D5" i="2"/>
  <c r="D6" i="2"/>
  <c r="D7" i="2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" i="2"/>
  <c r="D4" i="2"/>
  <c r="D2" i="2"/>
</calcChain>
</file>

<file path=xl/sharedStrings.xml><?xml version="1.0" encoding="utf-8"?>
<sst xmlns="http://schemas.openxmlformats.org/spreadsheetml/2006/main" count="503" uniqueCount="115">
  <si>
    <t>Meal</t>
  </si>
  <si>
    <t>Item</t>
  </si>
  <si>
    <t>Breakfast</t>
  </si>
  <si>
    <t>Special K Red Berry</t>
  </si>
  <si>
    <t>2% Milk</t>
  </si>
  <si>
    <t>Qty</t>
  </si>
  <si>
    <t>2 Scoops</t>
  </si>
  <si>
    <t>Lunch</t>
  </si>
  <si>
    <t>vega one</t>
  </si>
  <si>
    <t>Almond Milk</t>
  </si>
  <si>
    <t>16 oz</t>
  </si>
  <si>
    <t>Dinner</t>
  </si>
  <si>
    <t>Peanut Butter Jelly Sandwich</t>
  </si>
  <si>
    <t>Chips</t>
  </si>
  <si>
    <t>Banana</t>
  </si>
  <si>
    <t>VO</t>
  </si>
  <si>
    <t>Am</t>
  </si>
  <si>
    <t>PBJ</t>
  </si>
  <si>
    <t>Ch</t>
  </si>
  <si>
    <t>Ba</t>
  </si>
  <si>
    <t>Calories</t>
  </si>
  <si>
    <t>Total Fat [g]</t>
  </si>
  <si>
    <t>Sat Fat [g]</t>
  </si>
  <si>
    <t>Trans Fat [g]</t>
  </si>
  <si>
    <t>Poly Fat[g]</t>
  </si>
  <si>
    <t>Mono Fat [g]</t>
  </si>
  <si>
    <t>Sodium [mg]</t>
  </si>
  <si>
    <t>Potassium [mg]</t>
  </si>
  <si>
    <t>Cholesterol [mg]</t>
  </si>
  <si>
    <t>Total Carbs [g]</t>
  </si>
  <si>
    <t>Dietary Fiber pg[</t>
  </si>
  <si>
    <t>Sugars [g]</t>
  </si>
  <si>
    <t>Protein [g]</t>
  </si>
  <si>
    <t>Vitamin A [%]</t>
  </si>
  <si>
    <t>Vitamin C [%]</t>
  </si>
  <si>
    <t>Calcium [%]</t>
  </si>
  <si>
    <t>Iron [%]</t>
  </si>
  <si>
    <t>Vitamin D [%]</t>
  </si>
  <si>
    <t>Vitamin E [%]</t>
  </si>
  <si>
    <t>Vitamin K [%]</t>
  </si>
  <si>
    <t>Thiamine [%]</t>
  </si>
  <si>
    <t>Riboflavin [%]</t>
  </si>
  <si>
    <t>Niacin [%]</t>
  </si>
  <si>
    <t>Vitamin B6 [%]</t>
  </si>
  <si>
    <t>Folate [%]</t>
  </si>
  <si>
    <t>Biotin [%]</t>
  </si>
  <si>
    <t>Panthothenate [%]</t>
  </si>
  <si>
    <t>Vitamin B12 [%]</t>
  </si>
  <si>
    <t>Phosphorous [%]</t>
  </si>
  <si>
    <t>Iodine [%]</t>
  </si>
  <si>
    <t>Magnesium [%]</t>
  </si>
  <si>
    <t>Selenium [%]</t>
  </si>
  <si>
    <t>Calories from Fat</t>
  </si>
  <si>
    <t>Weight [g]</t>
  </si>
  <si>
    <t>RB(2)</t>
  </si>
  <si>
    <t>N</t>
  </si>
  <si>
    <t>Mi(1Cu)</t>
  </si>
  <si>
    <t>-</t>
  </si>
  <si>
    <t>Mi(1.5)</t>
  </si>
  <si>
    <t>(12 oz)</t>
  </si>
  <si>
    <t>VO(1Sc)</t>
  </si>
  <si>
    <t>RB(1Cu)</t>
  </si>
  <si>
    <t>Am(1Cu)</t>
  </si>
  <si>
    <t>(1Cu==8oz)</t>
  </si>
  <si>
    <t>Total</t>
  </si>
  <si>
    <t>Daily</t>
  </si>
  <si>
    <t>http://www.fda.gov/Food/GuidanceRegulation/GuidanceDocumentsRegulatoryInformation/LabelingNutrition/ucm064928.htm</t>
  </si>
  <si>
    <t>12 oz</t>
  </si>
  <si>
    <t>1 Large</t>
  </si>
  <si>
    <t>1 Std</t>
  </si>
  <si>
    <t>Target</t>
  </si>
  <si>
    <t>TL(1Sc)</t>
  </si>
  <si>
    <t>TL</t>
  </si>
  <si>
    <t>Add</t>
  </si>
  <si>
    <t>Apple</t>
  </si>
  <si>
    <t>Bar</t>
  </si>
  <si>
    <t>Nature Valle Trail Mix Bar</t>
  </si>
  <si>
    <t>(Multi-Vitamin)</t>
  </si>
  <si>
    <t>GNC Total Lean</t>
  </si>
  <si>
    <t>16 ox</t>
  </si>
  <si>
    <t>Trail Mix Bar</t>
  </si>
  <si>
    <t>1 bar</t>
  </si>
  <si>
    <t>1 Large Apple</t>
  </si>
  <si>
    <t>Small Bag</t>
  </si>
  <si>
    <t>Yogurt</t>
  </si>
  <si>
    <t>Centrum</t>
  </si>
  <si>
    <t>Magnesium</t>
  </si>
  <si>
    <t>Fish Oil</t>
  </si>
  <si>
    <t>Thiamin [%]</t>
  </si>
  <si>
    <t>S</t>
  </si>
  <si>
    <t>3 Scoops</t>
  </si>
  <si>
    <t>Workout</t>
  </si>
  <si>
    <t>Protein Shake</t>
  </si>
  <si>
    <t>Amino Acids</t>
  </si>
  <si>
    <t>8 oz</t>
  </si>
  <si>
    <t>1 Scoop</t>
  </si>
  <si>
    <t>Lean Pocket</t>
  </si>
  <si>
    <t>Cheez-its</t>
  </si>
  <si>
    <t>1 Unit</t>
  </si>
  <si>
    <t>1 Serving</t>
  </si>
  <si>
    <t>1 Container</t>
  </si>
  <si>
    <t>Medium</t>
  </si>
  <si>
    <t>TL(2Sc)</t>
  </si>
  <si>
    <t>Protein</t>
  </si>
  <si>
    <t>Protein(2Sc)</t>
  </si>
  <si>
    <t>Amino</t>
  </si>
  <si>
    <t>Amino(1Sc)</t>
  </si>
  <si>
    <t>LeanP</t>
  </si>
  <si>
    <t>Cheez-it</t>
  </si>
  <si>
    <t>Potassium</t>
  </si>
  <si>
    <t>Nutrition Source</t>
  </si>
  <si>
    <t>(Macro-Nutrients)</t>
  </si>
  <si>
    <t>Note</t>
  </si>
  <si>
    <t>Daily Vitamins included, including multi-vitamin</t>
  </si>
  <si>
    <t>Calories are 75% recommended, all other fields are at 100% (ex - Fat, Carbs, Vit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</si>
</sst>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F3D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0" fontId="0" fillId="4" borderId="15" xfId="0" applyFill="1" applyBorder="1" applyAlignment="1">
      <alignment horizontal="right"/>
    </xf>
    <xf numFmtId="0" fontId="0" fillId="4" borderId="16" xfId="0" applyFill="1" applyBorder="1" applyAlignment="1">
      <alignment horizontal="right"/>
    </xf>
    <xf numFmtId="0" fontId="0" fillId="0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10" borderId="25" xfId="0" applyNumberForma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0" xfId="0" applyBorder="1"/>
    <xf numFmtId="0" fontId="0" fillId="0" borderId="33" xfId="0" applyBorder="1"/>
    <xf numFmtId="0" fontId="0" fillId="0" borderId="34" xfId="0" applyBorder="1"/>
    <xf numFmtId="0" fontId="0" fillId="0" borderId="14" xfId="0" applyBorder="1"/>
    <xf numFmtId="0" fontId="0" fillId="0" borderId="27" xfId="0" applyBorder="1"/>
    <xf numFmtId="0" fontId="0" fillId="0" borderId="17" xfId="0" applyBorder="1"/>
    <xf numFmtId="0" fontId="0" fillId="0" borderId="28" xfId="0" applyBorder="1"/>
    <xf numFmtId="0" fontId="0" fillId="0" borderId="16" xfId="0" applyBorder="1"/>
    <xf numFmtId="0" fontId="0" fillId="0" borderId="15" xfId="0" applyBorder="1"/>
    <xf numFmtId="0" fontId="0" fillId="8" borderId="25" xfId="0" applyFill="1" applyBorder="1" applyAlignment="1">
      <alignment horizontal="center"/>
    </xf>
    <xf numFmtId="0" fontId="2" fillId="0" borderId="0" xfId="1" applyAlignment="1">
      <alignment horizontal="center"/>
    </xf>
    <xf numFmtId="1" fontId="0" fillId="0" borderId="26" xfId="0" applyNumberFormat="1" applyFill="1" applyBorder="1" applyAlignment="1">
      <alignment horizontal="center"/>
    </xf>
    <xf numFmtId="1" fontId="0" fillId="0" borderId="25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8" borderId="36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/>
    </xf>
    <xf numFmtId="0" fontId="0" fillId="7" borderId="36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9" borderId="37" xfId="0" applyFont="1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0" xfId="0" applyFill="1" applyBorder="1"/>
    <xf numFmtId="0" fontId="0" fillId="0" borderId="46" xfId="0" applyBorder="1"/>
    <xf numFmtId="0" fontId="0" fillId="0" borderId="44" xfId="0" applyBorder="1"/>
    <xf numFmtId="0" fontId="0" fillId="0" borderId="45" xfId="0" applyBorder="1"/>
    <xf numFmtId="0" fontId="0" fillId="0" borderId="43" xfId="0" applyBorder="1"/>
    <xf numFmtId="0" fontId="0" fillId="0" borderId="47" xfId="0" applyBorder="1"/>
    <xf numFmtId="0" fontId="0" fillId="6" borderId="4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12" borderId="40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48" xfId="0" applyFont="1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1" fillId="4" borderId="49" xfId="0" applyFont="1" applyFill="1" applyBorder="1" applyAlignment="1">
      <alignment horizontal="center"/>
    </xf>
    <xf numFmtId="0" fontId="0" fillId="12" borderId="32" xfId="0" applyFont="1" applyFill="1" applyBorder="1" applyAlignment="1">
      <alignment horizontal="center"/>
    </xf>
    <xf numFmtId="0" fontId="0" fillId="12" borderId="34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quotePrefix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38" xfId="0" applyFont="1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40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8" borderId="25" xfId="0" applyNumberFormat="1" applyFill="1" applyBorder="1" applyAlignment="1">
      <alignment horizontal="center"/>
    </xf>
    <xf numFmtId="1" fontId="0" fillId="13" borderId="25" xfId="0" applyNumberFormat="1" applyFill="1" applyBorder="1" applyAlignment="1">
      <alignment horizontal="center"/>
    </xf>
    <xf numFmtId="1" fontId="0" fillId="14" borderId="25" xfId="0" applyNumberForma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" fontId="0" fillId="3" borderId="25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9" fontId="3" fillId="0" borderId="0" xfId="0" applyNumberFormat="1" applyFont="1" applyAlignment="1">
      <alignment horizontal="left"/>
    </xf>
    <xf numFmtId="0" fontId="0" fillId="0" borderId="4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3" borderId="18" xfId="0" applyFill="1" applyBorder="1" applyAlignment="1">
      <alignment horizontal="center"/>
    </xf>
    <xf numFmtId="0" fontId="0" fillId="13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3F3DF"/>
      <color rgb="FFEA5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ntrum.com/whats-inside/product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entrum.com/whats-inside/product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entrum.com/whats-inside/produ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30" zoomScaleNormal="130" workbookViewId="0">
      <selection activeCell="B15" sqref="B15"/>
    </sheetView>
  </sheetViews>
  <sheetFormatPr defaultRowHeight="15" x14ac:dyDescent="0.25"/>
  <cols>
    <col min="2" max="2" width="27.140625" customWidth="1"/>
    <col min="3" max="3" width="12.5703125" customWidth="1"/>
    <col min="5" max="5" width="8.7109375" bestFit="1" customWidth="1"/>
    <col min="6" max="6" width="13.42578125" bestFit="1" customWidth="1"/>
    <col min="7" max="7" width="11.140625" bestFit="1" customWidth="1"/>
  </cols>
  <sheetData>
    <row r="1" spans="1:7" ht="15.75" thickBot="1" x14ac:dyDescent="0.3">
      <c r="A1" s="7" t="s">
        <v>0</v>
      </c>
      <c r="B1" s="45" t="s">
        <v>1</v>
      </c>
      <c r="C1" s="7" t="s">
        <v>5</v>
      </c>
      <c r="E1" s="7" t="s">
        <v>0</v>
      </c>
      <c r="F1" s="45" t="s">
        <v>1</v>
      </c>
      <c r="G1" s="7" t="s">
        <v>5</v>
      </c>
    </row>
    <row r="2" spans="1:7" x14ac:dyDescent="0.25">
      <c r="A2" s="132" t="s">
        <v>2</v>
      </c>
      <c r="B2" s="48" t="s">
        <v>3</v>
      </c>
      <c r="C2" s="54" t="s">
        <v>6</v>
      </c>
      <c r="E2" s="129" t="s">
        <v>91</v>
      </c>
      <c r="F2" s="79" t="s">
        <v>92</v>
      </c>
      <c r="G2" s="54" t="s">
        <v>95</v>
      </c>
    </row>
    <row r="3" spans="1:7" ht="15.75" thickBot="1" x14ac:dyDescent="0.3">
      <c r="A3" s="133"/>
      <c r="B3" s="47" t="s">
        <v>4</v>
      </c>
      <c r="C3" s="53" t="s">
        <v>67</v>
      </c>
      <c r="E3" s="130"/>
      <c r="F3" s="83" t="s">
        <v>93</v>
      </c>
      <c r="G3" s="55" t="s">
        <v>95</v>
      </c>
    </row>
    <row r="4" spans="1:7" ht="15.75" thickBot="1" x14ac:dyDescent="0.3">
      <c r="A4" s="132" t="s">
        <v>7</v>
      </c>
      <c r="B4" s="48" t="s">
        <v>78</v>
      </c>
      <c r="C4" s="54" t="s">
        <v>90</v>
      </c>
      <c r="E4" s="131"/>
      <c r="F4" s="81" t="s">
        <v>9</v>
      </c>
      <c r="G4" s="56" t="s">
        <v>94</v>
      </c>
    </row>
    <row r="5" spans="1:7" x14ac:dyDescent="0.25">
      <c r="A5" s="130"/>
      <c r="B5" s="78" t="s">
        <v>9</v>
      </c>
      <c r="C5" s="55" t="s">
        <v>10</v>
      </c>
      <c r="E5" s="129" t="s">
        <v>11</v>
      </c>
      <c r="F5" s="82" t="s">
        <v>96</v>
      </c>
      <c r="G5" s="52" t="s">
        <v>98</v>
      </c>
    </row>
    <row r="6" spans="1:7" ht="15.75" thickBot="1" x14ac:dyDescent="0.3">
      <c r="A6" s="134"/>
      <c r="B6" s="50" t="s">
        <v>14</v>
      </c>
      <c r="C6" s="56" t="s">
        <v>101</v>
      </c>
      <c r="E6" s="130"/>
      <c r="F6" s="80" t="s">
        <v>97</v>
      </c>
      <c r="G6" s="57" t="s">
        <v>99</v>
      </c>
    </row>
    <row r="7" spans="1:7" ht="15.75" thickBot="1" x14ac:dyDescent="0.3">
      <c r="E7" s="131"/>
      <c r="F7" s="81" t="s">
        <v>84</v>
      </c>
      <c r="G7" s="56" t="s">
        <v>100</v>
      </c>
    </row>
  </sheetData>
  <mergeCells count="4">
    <mergeCell ref="E2:E4"/>
    <mergeCell ref="E5:E7"/>
    <mergeCell ref="A2:A3"/>
    <mergeCell ref="A4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tabSelected="1" workbookViewId="0">
      <selection activeCell="Y10" sqref="Y10"/>
    </sheetView>
  </sheetViews>
  <sheetFormatPr defaultRowHeight="15" x14ac:dyDescent="0.25"/>
  <cols>
    <col min="1" max="1" width="18" bestFit="1" customWidth="1"/>
    <col min="2" max="2" width="20.85546875" customWidth="1"/>
    <col min="17" max="17" width="9.140625" style="117"/>
    <col min="20" max="20" width="11.85546875" bestFit="1" customWidth="1"/>
    <col min="21" max="21" width="11.42578125" customWidth="1"/>
    <col min="24" max="24" width="10.85546875" customWidth="1"/>
  </cols>
  <sheetData>
    <row r="1" spans="1:28" ht="15.75" thickBot="1" x14ac:dyDescent="0.3">
      <c r="A1" s="11"/>
      <c r="B1" s="4" t="s">
        <v>54</v>
      </c>
      <c r="C1" s="5" t="s">
        <v>58</v>
      </c>
      <c r="D1" s="102" t="s">
        <v>72</v>
      </c>
      <c r="E1" s="102" t="s">
        <v>16</v>
      </c>
      <c r="F1" s="102" t="s">
        <v>14</v>
      </c>
      <c r="G1" s="5" t="s">
        <v>103</v>
      </c>
      <c r="H1" s="5" t="s">
        <v>105</v>
      </c>
      <c r="I1" s="5" t="s">
        <v>16</v>
      </c>
      <c r="J1" s="5" t="s">
        <v>107</v>
      </c>
      <c r="K1" s="5" t="s">
        <v>108</v>
      </c>
      <c r="L1" s="5" t="s">
        <v>84</v>
      </c>
      <c r="M1" s="4" t="s">
        <v>64</v>
      </c>
      <c r="N1" s="6" t="s">
        <v>70</v>
      </c>
      <c r="P1" t="s">
        <v>61</v>
      </c>
      <c r="Q1" s="117" t="s">
        <v>102</v>
      </c>
      <c r="R1" t="s">
        <v>56</v>
      </c>
      <c r="S1" t="s">
        <v>62</v>
      </c>
      <c r="T1" t="s">
        <v>104</v>
      </c>
      <c r="U1" t="s">
        <v>106</v>
      </c>
      <c r="W1" s="59" t="s">
        <v>85</v>
      </c>
      <c r="X1" s="2" t="s">
        <v>86</v>
      </c>
      <c r="Y1" s="2" t="s">
        <v>87</v>
      </c>
      <c r="Z1" t="s">
        <v>109</v>
      </c>
    </row>
    <row r="2" spans="1:28" hidden="1" x14ac:dyDescent="0.25">
      <c r="A2" s="12" t="s">
        <v>53</v>
      </c>
      <c r="B2" s="28">
        <f>P2*$P$40</f>
        <v>62</v>
      </c>
      <c r="C2" s="87">
        <f t="shared" ref="C2:C7" si="0">R2*$R$40</f>
        <v>366</v>
      </c>
      <c r="D2" s="90">
        <f t="shared" ref="D2:D16" si="1">Q2*$Q$40</f>
        <v>77.8125</v>
      </c>
      <c r="E2" s="91">
        <f>S2*$S$40</f>
        <v>480</v>
      </c>
      <c r="F2" s="84">
        <v>118</v>
      </c>
      <c r="G2" s="99">
        <f>T2*T40</f>
        <v>32</v>
      </c>
      <c r="H2" s="103">
        <f>U2</f>
        <v>17.2</v>
      </c>
      <c r="I2" s="96">
        <f>S2*1</f>
        <v>240</v>
      </c>
      <c r="J2" s="110">
        <v>127</v>
      </c>
      <c r="K2" s="111">
        <v>30</v>
      </c>
      <c r="L2" s="112">
        <v>150</v>
      </c>
      <c r="M2" s="38"/>
      <c r="N2" s="10"/>
      <c r="P2" s="2">
        <v>31</v>
      </c>
      <c r="Q2" s="118">
        <f>830/16</f>
        <v>51.875</v>
      </c>
      <c r="R2" s="2">
        <v>244</v>
      </c>
      <c r="S2" s="2">
        <v>240</v>
      </c>
      <c r="T2" s="62">
        <v>64</v>
      </c>
      <c r="U2" s="62">
        <v>17.2</v>
      </c>
      <c r="W2" s="2"/>
      <c r="X2" s="2"/>
      <c r="Y2" s="2"/>
      <c r="AB2" t="s">
        <v>1</v>
      </c>
    </row>
    <row r="3" spans="1:28" x14ac:dyDescent="0.25">
      <c r="A3" s="13" t="s">
        <v>20</v>
      </c>
      <c r="B3" s="30">
        <f t="shared" ref="B3:B30" si="2">P3*$P$40</f>
        <v>220</v>
      </c>
      <c r="C3" s="88">
        <f t="shared" si="0"/>
        <v>183</v>
      </c>
      <c r="D3" s="92">
        <f t="shared" si="1"/>
        <v>300</v>
      </c>
      <c r="E3" s="26">
        <f t="shared" ref="E3:E35" si="3">S3*$S$40</f>
        <v>60</v>
      </c>
      <c r="F3" s="85">
        <v>105</v>
      </c>
      <c r="G3" s="100">
        <f t="shared" ref="G3:G11" si="4">T3*$T$40</f>
        <v>125</v>
      </c>
      <c r="H3" s="104">
        <f>U3</f>
        <v>5</v>
      </c>
      <c r="I3" s="97">
        <f>S3*1</f>
        <v>30</v>
      </c>
      <c r="J3" s="113">
        <v>270</v>
      </c>
      <c r="K3" s="108">
        <v>130</v>
      </c>
      <c r="L3" s="114">
        <v>80</v>
      </c>
      <c r="M3" s="123">
        <f>SUM(B3:L3)+SUM(W3:Z3)</f>
        <v>1543</v>
      </c>
      <c r="N3" s="127">
        <v>1500</v>
      </c>
      <c r="O3" s="128">
        <f>M3/N3</f>
        <v>1.0286666666666666</v>
      </c>
      <c r="P3" s="2">
        <v>110</v>
      </c>
      <c r="Q3" s="119">
        <v>200</v>
      </c>
      <c r="R3" s="2">
        <v>122</v>
      </c>
      <c r="S3" s="2">
        <v>30</v>
      </c>
      <c r="T3" s="62">
        <v>250</v>
      </c>
      <c r="U3" s="62">
        <v>5</v>
      </c>
      <c r="W3" s="2"/>
      <c r="X3" s="2"/>
      <c r="Y3" s="2">
        <v>35</v>
      </c>
      <c r="AB3" t="s">
        <v>3</v>
      </c>
    </row>
    <row r="4" spans="1:28" x14ac:dyDescent="0.25">
      <c r="A4" s="13" t="s">
        <v>52</v>
      </c>
      <c r="B4" s="30">
        <f t="shared" si="2"/>
        <v>0</v>
      </c>
      <c r="C4" s="88">
        <f t="shared" si="0"/>
        <v>64.5</v>
      </c>
      <c r="D4" s="92">
        <f t="shared" si="1"/>
        <v>45</v>
      </c>
      <c r="E4" s="26">
        <f t="shared" si="3"/>
        <v>50</v>
      </c>
      <c r="F4" s="85">
        <v>3</v>
      </c>
      <c r="G4" s="100">
        <f t="shared" si="4"/>
        <v>17.5</v>
      </c>
      <c r="H4" s="104">
        <v>0</v>
      </c>
      <c r="I4" s="97">
        <f t="shared" ref="I4:I35" si="5">S4*1</f>
        <v>25</v>
      </c>
      <c r="J4" s="113">
        <v>60</v>
      </c>
      <c r="K4" s="108">
        <v>40</v>
      </c>
      <c r="L4" s="114">
        <v>0</v>
      </c>
      <c r="M4" s="40">
        <f t="shared" ref="M4:M9" si="6">SUM(B4:L4)+SUM(W4:Z4)</f>
        <v>330</v>
      </c>
      <c r="N4" s="8" t="s">
        <v>57</v>
      </c>
      <c r="O4" s="128"/>
      <c r="P4" s="2">
        <v>0</v>
      </c>
      <c r="Q4" s="119">
        <v>30</v>
      </c>
      <c r="R4" s="2">
        <v>43</v>
      </c>
      <c r="S4" s="2">
        <v>25</v>
      </c>
      <c r="T4" s="62">
        <v>35</v>
      </c>
      <c r="U4" s="2" t="s">
        <v>57</v>
      </c>
      <c r="W4" s="2"/>
      <c r="X4" s="2"/>
      <c r="Y4" s="2">
        <v>25</v>
      </c>
      <c r="AB4" t="s">
        <v>4</v>
      </c>
    </row>
    <row r="5" spans="1:28" x14ac:dyDescent="0.25">
      <c r="A5" s="13" t="s">
        <v>21</v>
      </c>
      <c r="B5" s="30">
        <f t="shared" si="2"/>
        <v>0</v>
      </c>
      <c r="C5" s="88">
        <f t="shared" si="0"/>
        <v>7.5</v>
      </c>
      <c r="D5" s="92">
        <f t="shared" si="1"/>
        <v>4.5</v>
      </c>
      <c r="E5" s="26">
        <f t="shared" si="3"/>
        <v>5</v>
      </c>
      <c r="F5" s="85">
        <v>0</v>
      </c>
      <c r="G5" s="100">
        <f t="shared" si="4"/>
        <v>1.5</v>
      </c>
      <c r="H5" s="104">
        <v>0</v>
      </c>
      <c r="I5" s="97">
        <f t="shared" si="5"/>
        <v>2.5</v>
      </c>
      <c r="J5" s="113">
        <v>7</v>
      </c>
      <c r="K5" s="108">
        <v>4.5</v>
      </c>
      <c r="L5" s="114">
        <v>0</v>
      </c>
      <c r="M5" s="122">
        <f t="shared" si="6"/>
        <v>35.5</v>
      </c>
      <c r="N5" s="124">
        <v>65</v>
      </c>
      <c r="O5" s="128">
        <f>M5/N5</f>
        <v>0.5461538461538461</v>
      </c>
      <c r="P5" s="2">
        <v>0</v>
      </c>
      <c r="Q5" s="119">
        <v>3</v>
      </c>
      <c r="R5" s="2">
        <v>5</v>
      </c>
      <c r="S5" s="2">
        <v>2.5</v>
      </c>
      <c r="T5" s="62">
        <v>3</v>
      </c>
      <c r="U5" s="2" t="s">
        <v>57</v>
      </c>
      <c r="W5" s="2"/>
      <c r="X5" s="2"/>
      <c r="Y5" s="2">
        <v>3</v>
      </c>
    </row>
    <row r="6" spans="1:28" x14ac:dyDescent="0.25">
      <c r="A6" s="13" t="s">
        <v>22</v>
      </c>
      <c r="B6" s="30">
        <f t="shared" si="2"/>
        <v>0</v>
      </c>
      <c r="C6" s="88">
        <f t="shared" si="0"/>
        <v>4.5</v>
      </c>
      <c r="D6" s="92">
        <f t="shared" si="1"/>
        <v>1.5</v>
      </c>
      <c r="E6" s="26">
        <f t="shared" si="3"/>
        <v>0</v>
      </c>
      <c r="F6" s="85">
        <v>0</v>
      </c>
      <c r="G6" s="100">
        <f t="shared" si="4"/>
        <v>0.5</v>
      </c>
      <c r="H6" s="104">
        <v>0</v>
      </c>
      <c r="I6" s="97">
        <f t="shared" si="5"/>
        <v>0</v>
      </c>
      <c r="J6" s="113">
        <v>4</v>
      </c>
      <c r="K6" s="108">
        <v>1</v>
      </c>
      <c r="L6" s="114">
        <v>0</v>
      </c>
      <c r="M6" s="40">
        <f t="shared" si="6"/>
        <v>12.5</v>
      </c>
      <c r="N6" s="8">
        <v>20</v>
      </c>
      <c r="O6" s="128"/>
      <c r="P6" s="2">
        <v>0</v>
      </c>
      <c r="Q6" s="119">
        <v>1</v>
      </c>
      <c r="R6" s="2">
        <v>3</v>
      </c>
      <c r="S6" s="2">
        <v>0</v>
      </c>
      <c r="T6" s="62">
        <v>1</v>
      </c>
      <c r="U6" s="2" t="s">
        <v>57</v>
      </c>
      <c r="W6" s="2"/>
      <c r="X6" s="2"/>
      <c r="Y6" s="2">
        <v>1</v>
      </c>
      <c r="AB6" t="s">
        <v>8</v>
      </c>
    </row>
    <row r="7" spans="1:28" x14ac:dyDescent="0.25">
      <c r="A7" s="13" t="s">
        <v>23</v>
      </c>
      <c r="B7" s="30">
        <f t="shared" si="2"/>
        <v>0</v>
      </c>
      <c r="C7" s="88">
        <f t="shared" si="0"/>
        <v>0</v>
      </c>
      <c r="D7" s="92">
        <f t="shared" si="1"/>
        <v>0</v>
      </c>
      <c r="E7" s="26">
        <f t="shared" si="3"/>
        <v>0</v>
      </c>
      <c r="F7" s="85">
        <v>0</v>
      </c>
      <c r="G7" s="100">
        <f t="shared" si="4"/>
        <v>0</v>
      </c>
      <c r="H7" s="104">
        <v>0</v>
      </c>
      <c r="I7" s="97">
        <f t="shared" si="5"/>
        <v>0</v>
      </c>
      <c r="J7" s="113">
        <v>0</v>
      </c>
      <c r="K7" s="108">
        <v>0</v>
      </c>
      <c r="L7" s="114">
        <v>0</v>
      </c>
      <c r="M7" s="40">
        <f t="shared" si="6"/>
        <v>1</v>
      </c>
      <c r="N7" s="8" t="s">
        <v>57</v>
      </c>
      <c r="O7" s="128"/>
      <c r="P7" s="2">
        <v>0</v>
      </c>
      <c r="Q7" s="119">
        <v>0</v>
      </c>
      <c r="R7" s="2">
        <v>0</v>
      </c>
      <c r="S7" s="2">
        <v>0</v>
      </c>
      <c r="T7" s="62">
        <v>0</v>
      </c>
      <c r="U7" s="2" t="s">
        <v>57</v>
      </c>
      <c r="W7" s="2"/>
      <c r="X7" s="2"/>
      <c r="Y7" s="2">
        <v>1</v>
      </c>
      <c r="AB7" t="s">
        <v>9</v>
      </c>
    </row>
    <row r="8" spans="1:28" x14ac:dyDescent="0.25">
      <c r="A8" s="13" t="s">
        <v>24</v>
      </c>
      <c r="B8" s="30">
        <f t="shared" si="2"/>
        <v>0</v>
      </c>
      <c r="C8" s="88">
        <v>0</v>
      </c>
      <c r="D8" s="92">
        <f t="shared" si="1"/>
        <v>0</v>
      </c>
      <c r="E8" s="26">
        <f t="shared" si="3"/>
        <v>1</v>
      </c>
      <c r="F8" s="85">
        <v>0</v>
      </c>
      <c r="G8" s="100">
        <f t="shared" si="4"/>
        <v>27.5</v>
      </c>
      <c r="H8" s="104">
        <v>0</v>
      </c>
      <c r="I8" s="97">
        <f t="shared" si="5"/>
        <v>0.5</v>
      </c>
      <c r="J8" s="113">
        <v>0</v>
      </c>
      <c r="K8" s="108">
        <v>2</v>
      </c>
      <c r="L8" s="114">
        <v>0</v>
      </c>
      <c r="M8" s="40">
        <f t="shared" si="6"/>
        <v>31.5</v>
      </c>
      <c r="N8" s="8" t="s">
        <v>57</v>
      </c>
      <c r="O8" s="128"/>
      <c r="P8" s="2">
        <v>0</v>
      </c>
      <c r="Q8" s="119">
        <v>0</v>
      </c>
      <c r="R8" s="2" t="s">
        <v>57</v>
      </c>
      <c r="S8" s="2">
        <v>0.5</v>
      </c>
      <c r="T8" s="62">
        <v>55</v>
      </c>
      <c r="U8" s="2" t="s">
        <v>57</v>
      </c>
      <c r="W8" s="2"/>
      <c r="X8" s="2"/>
      <c r="Y8" s="2">
        <v>0.5</v>
      </c>
    </row>
    <row r="9" spans="1:28" x14ac:dyDescent="0.25">
      <c r="A9" s="13" t="s">
        <v>25</v>
      </c>
      <c r="B9" s="30">
        <f t="shared" si="2"/>
        <v>0</v>
      </c>
      <c r="C9" s="88">
        <v>0</v>
      </c>
      <c r="D9" s="92">
        <f t="shared" si="1"/>
        <v>0</v>
      </c>
      <c r="E9" s="26">
        <f t="shared" si="3"/>
        <v>3</v>
      </c>
      <c r="F9" s="85">
        <v>0</v>
      </c>
      <c r="G9" s="100">
        <f t="shared" si="4"/>
        <v>0</v>
      </c>
      <c r="H9" s="104">
        <v>0</v>
      </c>
      <c r="I9" s="97">
        <f t="shared" si="5"/>
        <v>1.5</v>
      </c>
      <c r="J9" s="113">
        <v>0</v>
      </c>
      <c r="K9" s="108">
        <v>1</v>
      </c>
      <c r="L9" s="114">
        <v>0</v>
      </c>
      <c r="M9" s="40">
        <f t="shared" si="6"/>
        <v>5.5</v>
      </c>
      <c r="N9" s="8" t="s">
        <v>57</v>
      </c>
      <c r="O9" s="128"/>
      <c r="P9" s="2">
        <v>0</v>
      </c>
      <c r="Q9" s="119">
        <v>0</v>
      </c>
      <c r="R9" s="2" t="s">
        <v>57</v>
      </c>
      <c r="S9" s="2">
        <v>1.5</v>
      </c>
      <c r="T9" s="62">
        <v>0</v>
      </c>
      <c r="U9" s="2" t="s">
        <v>57</v>
      </c>
      <c r="W9" s="2"/>
      <c r="X9" s="2"/>
      <c r="Y9" s="2"/>
      <c r="AB9" t="s">
        <v>12</v>
      </c>
    </row>
    <row r="10" spans="1:28" x14ac:dyDescent="0.25">
      <c r="A10" s="13" t="s">
        <v>28</v>
      </c>
      <c r="B10" s="30">
        <f t="shared" si="2"/>
        <v>0</v>
      </c>
      <c r="C10" s="88">
        <f>R10*$R$40</f>
        <v>30</v>
      </c>
      <c r="D10" s="92">
        <f t="shared" si="1"/>
        <v>90</v>
      </c>
      <c r="E10" s="26">
        <f t="shared" si="3"/>
        <v>0</v>
      </c>
      <c r="F10" s="85">
        <v>0</v>
      </c>
      <c r="G10" s="100">
        <f t="shared" si="4"/>
        <v>27.5</v>
      </c>
      <c r="H10" s="104">
        <v>0</v>
      </c>
      <c r="I10" s="97">
        <f t="shared" si="5"/>
        <v>0</v>
      </c>
      <c r="J10" s="113">
        <v>25</v>
      </c>
      <c r="K10" s="108">
        <v>0</v>
      </c>
      <c r="L10" s="114">
        <v>10</v>
      </c>
      <c r="M10" s="40">
        <f>SUM(B10:L10)+SUM(W10:Z10)</f>
        <v>207.5</v>
      </c>
      <c r="N10" s="8">
        <v>300</v>
      </c>
      <c r="O10" s="128"/>
      <c r="P10" s="2">
        <v>0</v>
      </c>
      <c r="Q10" s="119">
        <v>60</v>
      </c>
      <c r="R10" s="2">
        <v>20</v>
      </c>
      <c r="S10" s="2">
        <v>0</v>
      </c>
      <c r="T10" s="62">
        <v>55</v>
      </c>
      <c r="U10" s="2" t="s">
        <v>57</v>
      </c>
      <c r="W10" s="2"/>
      <c r="X10" s="2"/>
      <c r="Y10" s="2">
        <v>25</v>
      </c>
      <c r="AB10" t="s">
        <v>13</v>
      </c>
    </row>
    <row r="11" spans="1:28" x14ac:dyDescent="0.25">
      <c r="A11" s="13" t="s">
        <v>26</v>
      </c>
      <c r="B11" s="30">
        <f t="shared" si="2"/>
        <v>380</v>
      </c>
      <c r="C11" s="88">
        <f>R11*$R$40</f>
        <v>150</v>
      </c>
      <c r="D11" s="92">
        <f t="shared" si="1"/>
        <v>180</v>
      </c>
      <c r="E11" s="26">
        <f t="shared" si="3"/>
        <v>320</v>
      </c>
      <c r="F11" s="85">
        <v>1</v>
      </c>
      <c r="G11" s="100">
        <f t="shared" si="4"/>
        <v>85</v>
      </c>
      <c r="H11" s="104">
        <f>U11</f>
        <v>90</v>
      </c>
      <c r="I11" s="97">
        <f t="shared" si="5"/>
        <v>160</v>
      </c>
      <c r="J11" s="113">
        <v>480</v>
      </c>
      <c r="K11" s="108">
        <v>250</v>
      </c>
      <c r="L11" s="114">
        <v>55</v>
      </c>
      <c r="M11" s="61">
        <f>SUM(B11:L11)+SUM(W11:Z11)</f>
        <v>2151</v>
      </c>
      <c r="N11" s="8">
        <v>2400</v>
      </c>
      <c r="O11" s="128"/>
      <c r="P11" s="2">
        <v>190</v>
      </c>
      <c r="Q11" s="119">
        <v>120</v>
      </c>
      <c r="R11" s="2">
        <v>100</v>
      </c>
      <c r="S11" s="2">
        <v>160</v>
      </c>
      <c r="T11" s="62">
        <v>170</v>
      </c>
      <c r="U11" s="62">
        <v>90</v>
      </c>
      <c r="W11" s="2"/>
      <c r="X11" s="2"/>
      <c r="Y11" s="2"/>
      <c r="AB11" t="s">
        <v>14</v>
      </c>
    </row>
    <row r="12" spans="1:28" x14ac:dyDescent="0.25">
      <c r="A12" s="13" t="s">
        <v>27</v>
      </c>
      <c r="B12" s="30">
        <f t="shared" si="2"/>
        <v>140</v>
      </c>
      <c r="C12" s="88">
        <v>0</v>
      </c>
      <c r="D12" s="92">
        <f t="shared" si="1"/>
        <v>375</v>
      </c>
      <c r="E12" s="26">
        <f t="shared" si="3"/>
        <v>70</v>
      </c>
      <c r="F12" s="85">
        <v>0</v>
      </c>
      <c r="G12" s="100">
        <v>0</v>
      </c>
      <c r="H12" s="104">
        <v>0</v>
      </c>
      <c r="I12" s="97">
        <f t="shared" si="5"/>
        <v>35</v>
      </c>
      <c r="J12" s="113">
        <v>0</v>
      </c>
      <c r="K12" s="108">
        <v>0</v>
      </c>
      <c r="L12" s="114">
        <v>160</v>
      </c>
      <c r="M12" s="121">
        <f>SUM(B12:L12)+SUM(W12:Z12)</f>
        <v>887.14285714285711</v>
      </c>
      <c r="N12" s="94">
        <v>3500</v>
      </c>
      <c r="O12" s="128"/>
      <c r="P12" s="2">
        <v>70</v>
      </c>
      <c r="Q12" s="119">
        <v>250</v>
      </c>
      <c r="R12" s="2" t="s">
        <v>57</v>
      </c>
      <c r="S12" s="2">
        <v>35</v>
      </c>
      <c r="T12" s="62" t="s">
        <v>57</v>
      </c>
      <c r="U12" s="2" t="s">
        <v>57</v>
      </c>
      <c r="W12" s="2"/>
      <c r="X12" s="2"/>
      <c r="Y12" s="2"/>
      <c r="Z12" s="120">
        <f>(250/7)*3</f>
        <v>107.14285714285714</v>
      </c>
    </row>
    <row r="13" spans="1:28" x14ac:dyDescent="0.25">
      <c r="A13" s="13" t="s">
        <v>29</v>
      </c>
      <c r="B13" s="30">
        <f t="shared" si="2"/>
        <v>54</v>
      </c>
      <c r="C13" s="88">
        <f>R13*$R$40</f>
        <v>18</v>
      </c>
      <c r="D13" s="92">
        <f t="shared" si="1"/>
        <v>25.5</v>
      </c>
      <c r="E13" s="26">
        <f t="shared" si="3"/>
        <v>2</v>
      </c>
      <c r="F13" s="85">
        <v>27</v>
      </c>
      <c r="G13" s="100">
        <f>T13*$T$40</f>
        <v>17.5</v>
      </c>
      <c r="H13" s="104">
        <f>U13</f>
        <v>1</v>
      </c>
      <c r="I13" s="97">
        <f t="shared" si="5"/>
        <v>1</v>
      </c>
      <c r="J13" s="113">
        <v>41</v>
      </c>
      <c r="K13" s="108">
        <v>20</v>
      </c>
      <c r="L13" s="114">
        <v>8</v>
      </c>
      <c r="M13" s="122">
        <f>SUM(B13:L13)+SUM(W13:Y13)</f>
        <v>216</v>
      </c>
      <c r="N13" s="124">
        <v>300</v>
      </c>
      <c r="O13" s="128">
        <f>M13/N13</f>
        <v>0.72</v>
      </c>
      <c r="P13" s="2">
        <v>27</v>
      </c>
      <c r="Q13" s="119">
        <v>17</v>
      </c>
      <c r="R13" s="2">
        <v>12</v>
      </c>
      <c r="S13" s="2">
        <v>1</v>
      </c>
      <c r="T13" s="62">
        <v>35</v>
      </c>
      <c r="U13" s="62">
        <v>1</v>
      </c>
      <c r="W13" s="2"/>
      <c r="X13" s="2"/>
      <c r="Y13" s="2">
        <v>1</v>
      </c>
    </row>
    <row r="14" spans="1:28" x14ac:dyDescent="0.25">
      <c r="A14" s="13" t="s">
        <v>30</v>
      </c>
      <c r="B14" s="30">
        <f t="shared" si="2"/>
        <v>6</v>
      </c>
      <c r="C14" s="88">
        <f>R14*$R$40</f>
        <v>0</v>
      </c>
      <c r="D14" s="92">
        <f t="shared" si="1"/>
        <v>12</v>
      </c>
      <c r="E14" s="26">
        <f t="shared" si="3"/>
        <v>2</v>
      </c>
      <c r="F14" s="85">
        <v>3</v>
      </c>
      <c r="G14" s="100">
        <f>T14*$T$40</f>
        <v>1</v>
      </c>
      <c r="H14" s="104">
        <v>0</v>
      </c>
      <c r="I14" s="97">
        <f t="shared" si="5"/>
        <v>1</v>
      </c>
      <c r="J14" s="113">
        <v>1</v>
      </c>
      <c r="K14" s="108">
        <v>1</v>
      </c>
      <c r="L14" s="114">
        <v>0</v>
      </c>
      <c r="M14" s="61">
        <f>SUM(B14:L14)+SUM(W14:X14)</f>
        <v>27</v>
      </c>
      <c r="N14" s="15">
        <v>25</v>
      </c>
      <c r="O14" s="128"/>
      <c r="P14" s="2">
        <v>3</v>
      </c>
      <c r="Q14" s="119">
        <v>8</v>
      </c>
      <c r="R14" s="2">
        <v>0</v>
      </c>
      <c r="S14" s="2">
        <v>1</v>
      </c>
      <c r="T14" s="62">
        <v>2</v>
      </c>
      <c r="U14" s="2" t="s">
        <v>57</v>
      </c>
      <c r="W14" s="2"/>
      <c r="X14" s="2"/>
      <c r="Y14" s="2" t="s">
        <v>89</v>
      </c>
    </row>
    <row r="15" spans="1:28" x14ac:dyDescent="0.25">
      <c r="A15" s="13" t="s">
        <v>31</v>
      </c>
      <c r="B15" s="30">
        <f t="shared" si="2"/>
        <v>18</v>
      </c>
      <c r="C15" s="88">
        <f>R15*$R$40</f>
        <v>18</v>
      </c>
      <c r="D15" s="92">
        <f t="shared" si="1"/>
        <v>4.5</v>
      </c>
      <c r="E15" s="26">
        <f t="shared" si="3"/>
        <v>0</v>
      </c>
      <c r="F15" s="85">
        <v>14</v>
      </c>
      <c r="G15" s="100">
        <f>T15*$T$40</f>
        <v>1.5</v>
      </c>
      <c r="H15" s="104">
        <v>0</v>
      </c>
      <c r="I15" s="97">
        <f t="shared" si="5"/>
        <v>0</v>
      </c>
      <c r="J15" s="113">
        <v>5</v>
      </c>
      <c r="K15" s="108">
        <v>0</v>
      </c>
      <c r="L15" s="114">
        <v>6</v>
      </c>
      <c r="M15" s="125">
        <f>SUM(B15:L15)+SUM(W15:X15)</f>
        <v>67</v>
      </c>
      <c r="N15" s="126" t="s">
        <v>57</v>
      </c>
      <c r="O15" s="128"/>
      <c r="P15" s="2">
        <v>9</v>
      </c>
      <c r="Q15" s="119">
        <v>3</v>
      </c>
      <c r="R15" s="2">
        <v>12</v>
      </c>
      <c r="S15" s="2">
        <v>0</v>
      </c>
      <c r="T15" s="62">
        <v>3</v>
      </c>
      <c r="U15" s="62" t="s">
        <v>57</v>
      </c>
      <c r="W15" s="2"/>
      <c r="X15" s="2"/>
      <c r="Y15" s="2"/>
    </row>
    <row r="16" spans="1:28" x14ac:dyDescent="0.25">
      <c r="A16" s="13" t="s">
        <v>32</v>
      </c>
      <c r="B16" s="30">
        <f t="shared" si="2"/>
        <v>4</v>
      </c>
      <c r="C16" s="88">
        <f>R16*$R$40</f>
        <v>12</v>
      </c>
      <c r="D16" s="92">
        <f t="shared" si="1"/>
        <v>37.5</v>
      </c>
      <c r="E16" s="26">
        <f t="shared" si="3"/>
        <v>2</v>
      </c>
      <c r="F16" s="85">
        <v>1</v>
      </c>
      <c r="G16" s="100">
        <f>T16*$T$40</f>
        <v>10</v>
      </c>
      <c r="H16" s="104">
        <v>0</v>
      </c>
      <c r="I16" s="97">
        <f t="shared" si="5"/>
        <v>1</v>
      </c>
      <c r="J16" s="113">
        <v>12</v>
      </c>
      <c r="K16" s="108">
        <v>4</v>
      </c>
      <c r="L16" s="114">
        <v>12</v>
      </c>
      <c r="M16" s="122">
        <f>SUM(B16:L16)+SUM(W16:X16)</f>
        <v>95.5</v>
      </c>
      <c r="N16" s="124">
        <v>50</v>
      </c>
      <c r="O16" s="128">
        <f>M16/N16</f>
        <v>1.91</v>
      </c>
      <c r="P16" s="2">
        <v>2</v>
      </c>
      <c r="Q16" s="119">
        <v>25</v>
      </c>
      <c r="R16" s="2">
        <v>8</v>
      </c>
      <c r="S16" s="2">
        <v>1</v>
      </c>
      <c r="T16" s="62">
        <v>20</v>
      </c>
      <c r="U16" s="2" t="s">
        <v>57</v>
      </c>
      <c r="W16" s="2"/>
      <c r="X16" s="2"/>
      <c r="Y16" s="2"/>
    </row>
    <row r="17" spans="1:25" x14ac:dyDescent="0.25">
      <c r="A17" s="13"/>
      <c r="B17" s="30"/>
      <c r="C17" s="88"/>
      <c r="D17" s="92"/>
      <c r="E17" s="26"/>
      <c r="F17" s="85"/>
      <c r="G17" s="100"/>
      <c r="H17" s="104"/>
      <c r="I17" s="97"/>
      <c r="J17" s="113"/>
      <c r="K17" s="108"/>
      <c r="L17" s="114"/>
      <c r="M17" s="95"/>
      <c r="N17" s="8"/>
      <c r="O17" s="128"/>
      <c r="P17" s="2"/>
      <c r="Q17" s="119"/>
      <c r="R17" s="2"/>
      <c r="U17" s="62"/>
      <c r="W17" s="2"/>
      <c r="X17" s="2"/>
      <c r="Y17" s="2"/>
    </row>
    <row r="18" spans="1:25" x14ac:dyDescent="0.25">
      <c r="A18" s="13" t="s">
        <v>33</v>
      </c>
      <c r="B18" s="30">
        <f t="shared" si="2"/>
        <v>20</v>
      </c>
      <c r="C18" s="88">
        <f t="shared" ref="C18:C30" si="7">R18*$R$40</f>
        <v>13.5</v>
      </c>
      <c r="D18" s="92">
        <f t="shared" ref="D18:D36" si="8">Q18*$Q$40</f>
        <v>30</v>
      </c>
      <c r="E18" s="26">
        <f t="shared" si="3"/>
        <v>20</v>
      </c>
      <c r="F18" s="85">
        <v>2</v>
      </c>
      <c r="G18" s="100">
        <f>T18*$T$40</f>
        <v>0</v>
      </c>
      <c r="H18" s="104">
        <v>0</v>
      </c>
      <c r="I18" s="97">
        <f t="shared" si="5"/>
        <v>10</v>
      </c>
      <c r="J18" s="113">
        <v>4</v>
      </c>
      <c r="K18" s="108">
        <v>2</v>
      </c>
      <c r="L18" s="114">
        <v>0</v>
      </c>
      <c r="M18" s="61">
        <f t="shared" ref="M18:M28" si="9">SUM(B18:L18)+W18+Y18</f>
        <v>171.5</v>
      </c>
      <c r="N18" s="8">
        <v>100</v>
      </c>
      <c r="O18" s="128"/>
      <c r="P18" s="2">
        <v>10</v>
      </c>
      <c r="Q18" s="119">
        <v>20</v>
      </c>
      <c r="R18" s="2">
        <v>9</v>
      </c>
      <c r="S18" s="2">
        <v>10</v>
      </c>
      <c r="T18" s="62">
        <v>0</v>
      </c>
      <c r="U18" s="2" t="s">
        <v>57</v>
      </c>
      <c r="W18" s="2">
        <v>70</v>
      </c>
      <c r="X18" s="2" t="s">
        <v>57</v>
      </c>
      <c r="Y18" s="2"/>
    </row>
    <row r="19" spans="1:25" x14ac:dyDescent="0.25">
      <c r="A19" s="13" t="s">
        <v>34</v>
      </c>
      <c r="B19" s="30">
        <f t="shared" si="2"/>
        <v>70</v>
      </c>
      <c r="C19" s="88">
        <f t="shared" si="7"/>
        <v>1.5</v>
      </c>
      <c r="D19" s="92">
        <f t="shared" si="8"/>
        <v>90</v>
      </c>
      <c r="E19" s="26">
        <f t="shared" si="3"/>
        <v>0</v>
      </c>
      <c r="F19" s="85">
        <v>17</v>
      </c>
      <c r="G19" s="100">
        <f>T19*$T$40</f>
        <v>0</v>
      </c>
      <c r="H19" s="104">
        <v>0</v>
      </c>
      <c r="I19" s="97">
        <f t="shared" si="5"/>
        <v>0</v>
      </c>
      <c r="J19" s="113">
        <v>2</v>
      </c>
      <c r="K19" s="108">
        <v>0</v>
      </c>
      <c r="L19" s="114">
        <v>0</v>
      </c>
      <c r="M19" s="61">
        <f t="shared" si="9"/>
        <v>280.5</v>
      </c>
      <c r="N19" s="8">
        <v>100</v>
      </c>
      <c r="P19" s="2">
        <v>35</v>
      </c>
      <c r="Q19" s="119">
        <v>60</v>
      </c>
      <c r="R19" s="2">
        <v>1</v>
      </c>
      <c r="S19" s="2">
        <v>0</v>
      </c>
      <c r="T19" s="62">
        <v>0</v>
      </c>
      <c r="U19" s="62" t="s">
        <v>57</v>
      </c>
      <c r="W19" s="2">
        <v>100</v>
      </c>
      <c r="X19" s="2" t="s">
        <v>57</v>
      </c>
      <c r="Y19" s="2"/>
    </row>
    <row r="20" spans="1:25" x14ac:dyDescent="0.25">
      <c r="A20" s="13" t="s">
        <v>35</v>
      </c>
      <c r="B20" s="30">
        <f t="shared" si="2"/>
        <v>0</v>
      </c>
      <c r="C20" s="88">
        <f t="shared" si="7"/>
        <v>43.5</v>
      </c>
      <c r="D20" s="92">
        <f t="shared" si="8"/>
        <v>75</v>
      </c>
      <c r="E20" s="26">
        <f t="shared" si="3"/>
        <v>90</v>
      </c>
      <c r="F20" s="85">
        <v>1</v>
      </c>
      <c r="G20" s="100">
        <f>T20*$T$40</f>
        <v>7.5</v>
      </c>
      <c r="H20" s="104">
        <v>0</v>
      </c>
      <c r="I20" s="97">
        <f t="shared" si="5"/>
        <v>45</v>
      </c>
      <c r="J20" s="113">
        <v>20</v>
      </c>
      <c r="K20" s="108">
        <v>4</v>
      </c>
      <c r="L20" s="114">
        <v>15</v>
      </c>
      <c r="M20" s="61">
        <f t="shared" si="9"/>
        <v>321</v>
      </c>
      <c r="N20" s="8">
        <v>100</v>
      </c>
      <c r="P20" s="2">
        <v>0</v>
      </c>
      <c r="Q20" s="119">
        <v>50</v>
      </c>
      <c r="R20" s="2">
        <v>29</v>
      </c>
      <c r="S20" s="2">
        <v>45</v>
      </c>
      <c r="T20" s="62">
        <v>15</v>
      </c>
      <c r="U20" s="107" t="s">
        <v>57</v>
      </c>
      <c r="W20" s="2">
        <v>20</v>
      </c>
      <c r="X20" s="2" t="s">
        <v>57</v>
      </c>
      <c r="Y20" s="2"/>
    </row>
    <row r="21" spans="1:25" x14ac:dyDescent="0.25">
      <c r="A21" s="13" t="s">
        <v>36</v>
      </c>
      <c r="B21" s="30">
        <f t="shared" si="2"/>
        <v>90</v>
      </c>
      <c r="C21" s="88">
        <f t="shared" si="7"/>
        <v>0</v>
      </c>
      <c r="D21" s="92">
        <f t="shared" si="8"/>
        <v>30</v>
      </c>
      <c r="E21" s="26">
        <f t="shared" si="3"/>
        <v>4</v>
      </c>
      <c r="F21" s="85">
        <v>2</v>
      </c>
      <c r="G21" s="100">
        <f>T21*$T$40</f>
        <v>5</v>
      </c>
      <c r="H21" s="104">
        <v>0</v>
      </c>
      <c r="I21" s="97">
        <f t="shared" si="5"/>
        <v>2</v>
      </c>
      <c r="J21" s="113">
        <v>10</v>
      </c>
      <c r="K21" s="108">
        <v>6</v>
      </c>
      <c r="L21" s="114">
        <v>0</v>
      </c>
      <c r="M21" s="61">
        <f t="shared" si="9"/>
        <v>249</v>
      </c>
      <c r="N21" s="8">
        <v>100</v>
      </c>
      <c r="P21" s="2">
        <v>45</v>
      </c>
      <c r="Q21" s="119">
        <v>20</v>
      </c>
      <c r="R21" s="2">
        <v>0</v>
      </c>
      <c r="S21" s="2">
        <v>2</v>
      </c>
      <c r="T21" s="62">
        <v>10</v>
      </c>
      <c r="U21" s="2" t="s">
        <v>57</v>
      </c>
      <c r="W21" s="2">
        <v>100</v>
      </c>
      <c r="X21" s="2" t="s">
        <v>57</v>
      </c>
      <c r="Y21" s="2"/>
    </row>
    <row r="22" spans="1:25" x14ac:dyDescent="0.25">
      <c r="A22" s="13" t="s">
        <v>37</v>
      </c>
      <c r="B22" s="30">
        <f t="shared" si="2"/>
        <v>20</v>
      </c>
      <c r="C22" s="88">
        <f t="shared" si="7"/>
        <v>39</v>
      </c>
      <c r="D22" s="92">
        <v>0</v>
      </c>
      <c r="E22" s="26">
        <f t="shared" si="3"/>
        <v>50</v>
      </c>
      <c r="F22" s="85">
        <v>0</v>
      </c>
      <c r="G22" s="100">
        <v>0</v>
      </c>
      <c r="H22" s="104">
        <v>0</v>
      </c>
      <c r="I22" s="97">
        <f t="shared" si="5"/>
        <v>25</v>
      </c>
      <c r="J22" s="113">
        <v>0</v>
      </c>
      <c r="K22" s="108">
        <v>0</v>
      </c>
      <c r="L22" s="114">
        <v>0</v>
      </c>
      <c r="M22" s="61">
        <f t="shared" si="9"/>
        <v>384</v>
      </c>
      <c r="N22" s="8">
        <v>100</v>
      </c>
      <c r="P22" s="2">
        <v>10</v>
      </c>
      <c r="Q22" s="119" t="s">
        <v>57</v>
      </c>
      <c r="R22" s="2">
        <v>26</v>
      </c>
      <c r="S22" s="2">
        <v>25</v>
      </c>
      <c r="T22" s="62" t="s">
        <v>57</v>
      </c>
      <c r="U22" s="2" t="s">
        <v>57</v>
      </c>
      <c r="W22" s="2">
        <v>250</v>
      </c>
      <c r="X22" s="2" t="s">
        <v>57</v>
      </c>
      <c r="Y22" s="2"/>
    </row>
    <row r="23" spans="1:25" x14ac:dyDescent="0.25">
      <c r="A23" s="13" t="s">
        <v>38</v>
      </c>
      <c r="B23" s="30">
        <v>0</v>
      </c>
      <c r="C23" s="88">
        <f t="shared" si="7"/>
        <v>0</v>
      </c>
      <c r="D23" s="92">
        <f t="shared" si="8"/>
        <v>30</v>
      </c>
      <c r="E23" s="26">
        <f t="shared" si="3"/>
        <v>40</v>
      </c>
      <c r="F23" s="85">
        <v>0</v>
      </c>
      <c r="G23" s="100">
        <v>0</v>
      </c>
      <c r="H23" s="104">
        <v>0</v>
      </c>
      <c r="I23" s="97">
        <f t="shared" si="5"/>
        <v>20</v>
      </c>
      <c r="J23" s="113">
        <v>0</v>
      </c>
      <c r="K23" s="108">
        <v>0</v>
      </c>
      <c r="L23" s="114">
        <v>0</v>
      </c>
      <c r="M23" s="61">
        <f t="shared" si="9"/>
        <v>190</v>
      </c>
      <c r="N23" s="8">
        <v>100</v>
      </c>
      <c r="P23" s="2" t="s">
        <v>57</v>
      </c>
      <c r="Q23" s="119">
        <v>20</v>
      </c>
      <c r="R23" s="2">
        <v>0</v>
      </c>
      <c r="S23" s="2">
        <v>20</v>
      </c>
      <c r="T23" s="62" t="s">
        <v>57</v>
      </c>
      <c r="U23" s="2" t="s">
        <v>57</v>
      </c>
      <c r="W23" s="2">
        <v>100</v>
      </c>
      <c r="X23" s="2" t="s">
        <v>57</v>
      </c>
      <c r="Y23" s="2"/>
    </row>
    <row r="24" spans="1:25" x14ac:dyDescent="0.25">
      <c r="A24" s="13" t="s">
        <v>39</v>
      </c>
      <c r="B24" s="30">
        <v>0</v>
      </c>
      <c r="C24" s="88">
        <f t="shared" si="7"/>
        <v>1.5</v>
      </c>
      <c r="D24" s="92">
        <v>0</v>
      </c>
      <c r="E24" s="26">
        <v>0</v>
      </c>
      <c r="F24" s="85">
        <v>0</v>
      </c>
      <c r="G24" s="100">
        <v>0</v>
      </c>
      <c r="H24" s="104">
        <v>0</v>
      </c>
      <c r="I24" s="97">
        <v>0</v>
      </c>
      <c r="J24" s="113">
        <v>0</v>
      </c>
      <c r="K24" s="108">
        <v>0</v>
      </c>
      <c r="L24" s="114">
        <v>0</v>
      </c>
      <c r="M24" s="121">
        <f t="shared" si="9"/>
        <v>32.5</v>
      </c>
      <c r="N24" s="94">
        <v>100</v>
      </c>
      <c r="P24" s="2" t="s">
        <v>57</v>
      </c>
      <c r="Q24" s="119" t="s">
        <v>57</v>
      </c>
      <c r="R24" s="2">
        <v>1</v>
      </c>
      <c r="S24" s="2" t="s">
        <v>57</v>
      </c>
      <c r="T24" s="62" t="s">
        <v>57</v>
      </c>
      <c r="U24" s="62" t="s">
        <v>57</v>
      </c>
      <c r="W24" s="2">
        <v>31</v>
      </c>
      <c r="X24" s="2" t="s">
        <v>57</v>
      </c>
      <c r="Y24" s="2"/>
    </row>
    <row r="25" spans="1:25" x14ac:dyDescent="0.25">
      <c r="A25" s="13" t="s">
        <v>40</v>
      </c>
      <c r="B25" s="30">
        <f t="shared" si="2"/>
        <v>70</v>
      </c>
      <c r="C25" s="88">
        <f t="shared" si="7"/>
        <v>9</v>
      </c>
      <c r="D25" s="92">
        <f t="shared" si="8"/>
        <v>30</v>
      </c>
      <c r="E25" s="26">
        <v>0</v>
      </c>
      <c r="F25" s="85">
        <v>1</v>
      </c>
      <c r="G25" s="100">
        <v>0</v>
      </c>
      <c r="H25" s="104">
        <v>0</v>
      </c>
      <c r="I25" s="97">
        <v>0</v>
      </c>
      <c r="J25" s="113">
        <v>0</v>
      </c>
      <c r="K25" s="108">
        <v>0</v>
      </c>
      <c r="L25" s="114">
        <v>0</v>
      </c>
      <c r="M25" s="61">
        <f t="shared" si="9"/>
        <v>210</v>
      </c>
      <c r="N25" s="8">
        <v>100</v>
      </c>
      <c r="P25" s="2">
        <v>35</v>
      </c>
      <c r="Q25" s="119">
        <v>20</v>
      </c>
      <c r="R25" s="2">
        <v>6</v>
      </c>
      <c r="S25" s="2" t="s">
        <v>57</v>
      </c>
      <c r="T25" s="62" t="s">
        <v>57</v>
      </c>
      <c r="U25" s="2" t="s">
        <v>57</v>
      </c>
      <c r="W25" s="2">
        <v>100</v>
      </c>
      <c r="X25" s="2" t="s">
        <v>57</v>
      </c>
      <c r="Y25" s="2"/>
    </row>
    <row r="26" spans="1:25" x14ac:dyDescent="0.25">
      <c r="A26" s="13" t="s">
        <v>41</v>
      </c>
      <c r="B26" s="30">
        <f t="shared" si="2"/>
        <v>70</v>
      </c>
      <c r="C26" s="88">
        <f t="shared" si="7"/>
        <v>40.5</v>
      </c>
      <c r="D26" s="92">
        <f t="shared" si="8"/>
        <v>30</v>
      </c>
      <c r="E26" s="26">
        <f t="shared" si="3"/>
        <v>8</v>
      </c>
      <c r="F26" s="85">
        <v>0</v>
      </c>
      <c r="G26" s="100">
        <v>0</v>
      </c>
      <c r="H26" s="104">
        <v>0</v>
      </c>
      <c r="I26" s="97">
        <f t="shared" si="5"/>
        <v>4</v>
      </c>
      <c r="J26" s="113">
        <v>0</v>
      </c>
      <c r="K26" s="108">
        <v>0</v>
      </c>
      <c r="L26" s="114">
        <v>0</v>
      </c>
      <c r="M26" s="61">
        <f t="shared" si="9"/>
        <v>252.5</v>
      </c>
      <c r="N26" s="8">
        <v>100</v>
      </c>
      <c r="P26" s="2">
        <v>35</v>
      </c>
      <c r="Q26" s="119">
        <v>20</v>
      </c>
      <c r="R26" s="2">
        <v>27</v>
      </c>
      <c r="S26" s="2">
        <v>4</v>
      </c>
      <c r="T26" s="62" t="s">
        <v>57</v>
      </c>
      <c r="U26" s="2" t="s">
        <v>57</v>
      </c>
      <c r="W26" s="2">
        <v>100</v>
      </c>
      <c r="X26" s="2" t="s">
        <v>57</v>
      </c>
      <c r="Y26" s="2"/>
    </row>
    <row r="27" spans="1:25" x14ac:dyDescent="0.25">
      <c r="A27" s="13" t="s">
        <v>42</v>
      </c>
      <c r="B27" s="30">
        <f t="shared" si="2"/>
        <v>70</v>
      </c>
      <c r="C27" s="88">
        <f t="shared" si="7"/>
        <v>1.5</v>
      </c>
      <c r="D27" s="92">
        <f t="shared" si="8"/>
        <v>30</v>
      </c>
      <c r="E27" s="26">
        <v>0</v>
      </c>
      <c r="F27" s="85">
        <v>0</v>
      </c>
      <c r="G27" s="100">
        <v>0</v>
      </c>
      <c r="H27" s="104">
        <v>0</v>
      </c>
      <c r="I27" s="97">
        <v>0</v>
      </c>
      <c r="J27" s="113">
        <v>0</v>
      </c>
      <c r="K27" s="108">
        <v>0</v>
      </c>
      <c r="L27" s="114">
        <v>0</v>
      </c>
      <c r="M27" s="61">
        <f t="shared" si="9"/>
        <v>201.5</v>
      </c>
      <c r="N27" s="8">
        <v>100</v>
      </c>
      <c r="P27" s="2">
        <v>35</v>
      </c>
      <c r="Q27" s="119">
        <v>20</v>
      </c>
      <c r="R27" s="2">
        <v>1</v>
      </c>
      <c r="S27" s="2" t="s">
        <v>57</v>
      </c>
      <c r="T27" s="62" t="s">
        <v>57</v>
      </c>
      <c r="U27" s="2" t="s">
        <v>57</v>
      </c>
      <c r="W27" s="2">
        <v>100</v>
      </c>
      <c r="X27" s="2" t="s">
        <v>57</v>
      </c>
      <c r="Y27" s="2"/>
    </row>
    <row r="28" spans="1:25" x14ac:dyDescent="0.25">
      <c r="A28" s="13" t="s">
        <v>43</v>
      </c>
      <c r="B28" s="30">
        <f t="shared" si="2"/>
        <v>70</v>
      </c>
      <c r="C28" s="88">
        <f t="shared" si="7"/>
        <v>7.5</v>
      </c>
      <c r="D28" s="92">
        <f t="shared" si="8"/>
        <v>30</v>
      </c>
      <c r="E28" s="26">
        <v>0</v>
      </c>
      <c r="F28" s="85">
        <v>0</v>
      </c>
      <c r="G28" s="100">
        <v>0</v>
      </c>
      <c r="H28" s="104">
        <v>0</v>
      </c>
      <c r="I28" s="97">
        <v>0</v>
      </c>
      <c r="J28" s="113">
        <v>0</v>
      </c>
      <c r="K28" s="108">
        <v>0</v>
      </c>
      <c r="L28" s="114">
        <v>0</v>
      </c>
      <c r="M28" s="61">
        <f t="shared" si="9"/>
        <v>207.5</v>
      </c>
      <c r="N28" s="8">
        <v>100</v>
      </c>
      <c r="P28" s="2">
        <v>35</v>
      </c>
      <c r="Q28" s="119">
        <v>20</v>
      </c>
      <c r="R28" s="2">
        <v>5</v>
      </c>
      <c r="S28" s="2" t="s">
        <v>57</v>
      </c>
      <c r="T28" s="62" t="s">
        <v>57</v>
      </c>
      <c r="U28" s="2" t="s">
        <v>57</v>
      </c>
      <c r="W28" s="2">
        <v>100</v>
      </c>
      <c r="X28" s="2" t="s">
        <v>57</v>
      </c>
      <c r="Y28" s="2"/>
    </row>
    <row r="29" spans="1:25" x14ac:dyDescent="0.25">
      <c r="A29" s="13" t="s">
        <v>44</v>
      </c>
      <c r="B29" s="30">
        <v>0</v>
      </c>
      <c r="C29" s="88">
        <f t="shared" si="7"/>
        <v>4.5</v>
      </c>
      <c r="D29" s="92">
        <f t="shared" si="8"/>
        <v>30</v>
      </c>
      <c r="E29" s="26">
        <v>0</v>
      </c>
      <c r="F29" s="85">
        <v>0</v>
      </c>
      <c r="G29" s="100">
        <v>0</v>
      </c>
      <c r="H29" s="104">
        <v>0</v>
      </c>
      <c r="I29" s="97">
        <v>0</v>
      </c>
      <c r="J29" s="113">
        <v>0</v>
      </c>
      <c r="K29" s="108">
        <v>0</v>
      </c>
      <c r="L29" s="114">
        <v>0</v>
      </c>
      <c r="M29" s="121">
        <f>SUM(B29:L29)</f>
        <v>34.5</v>
      </c>
      <c r="N29" s="94">
        <v>100</v>
      </c>
      <c r="P29" s="2" t="s">
        <v>57</v>
      </c>
      <c r="Q29" s="119">
        <v>20</v>
      </c>
      <c r="R29" s="2">
        <v>3</v>
      </c>
      <c r="S29" s="2" t="s">
        <v>57</v>
      </c>
      <c r="T29" s="62" t="s">
        <v>57</v>
      </c>
      <c r="U29" s="62" t="s">
        <v>57</v>
      </c>
      <c r="W29" s="2" t="s">
        <v>57</v>
      </c>
      <c r="X29" s="2" t="s">
        <v>57</v>
      </c>
      <c r="Y29" s="2"/>
    </row>
    <row r="30" spans="1:25" x14ac:dyDescent="0.25">
      <c r="A30" s="13" t="s">
        <v>47</v>
      </c>
      <c r="B30" s="30">
        <f t="shared" si="2"/>
        <v>70</v>
      </c>
      <c r="C30" s="88">
        <f t="shared" si="7"/>
        <v>28.5</v>
      </c>
      <c r="D30" s="92">
        <f t="shared" si="8"/>
        <v>30</v>
      </c>
      <c r="E30" s="26">
        <v>0</v>
      </c>
      <c r="F30" s="85">
        <v>0</v>
      </c>
      <c r="G30" s="100">
        <v>0</v>
      </c>
      <c r="H30" s="104">
        <v>0</v>
      </c>
      <c r="I30" s="97">
        <v>0</v>
      </c>
      <c r="J30" s="113">
        <v>0</v>
      </c>
      <c r="K30" s="108">
        <v>0</v>
      </c>
      <c r="L30" s="114">
        <v>0</v>
      </c>
      <c r="M30" s="61">
        <f>SUM(B30:L30)+W30+Y30</f>
        <v>228.5</v>
      </c>
      <c r="N30" s="8">
        <v>100</v>
      </c>
      <c r="P30" s="2">
        <v>35</v>
      </c>
      <c r="Q30" s="119">
        <v>20</v>
      </c>
      <c r="R30" s="2">
        <v>19</v>
      </c>
      <c r="S30" s="2" t="s">
        <v>57</v>
      </c>
      <c r="T30" s="62" t="s">
        <v>57</v>
      </c>
      <c r="U30" s="2" t="s">
        <v>57</v>
      </c>
      <c r="W30" s="2">
        <v>100</v>
      </c>
      <c r="X30" s="2" t="s">
        <v>57</v>
      </c>
      <c r="Y30" s="2"/>
    </row>
    <row r="31" spans="1:25" x14ac:dyDescent="0.25">
      <c r="A31" s="13" t="s">
        <v>45</v>
      </c>
      <c r="B31" s="30">
        <v>0</v>
      </c>
      <c r="C31" s="88">
        <v>0</v>
      </c>
      <c r="D31" s="92">
        <f t="shared" si="8"/>
        <v>30</v>
      </c>
      <c r="E31" s="26">
        <v>0</v>
      </c>
      <c r="F31" s="85">
        <v>0</v>
      </c>
      <c r="G31" s="100">
        <v>0</v>
      </c>
      <c r="H31" s="104">
        <v>0</v>
      </c>
      <c r="I31" s="97">
        <v>0</v>
      </c>
      <c r="J31" s="113">
        <v>0</v>
      </c>
      <c r="K31" s="108">
        <v>0</v>
      </c>
      <c r="L31" s="114">
        <v>0</v>
      </c>
      <c r="M31" s="121">
        <f>20+W31</f>
        <v>30</v>
      </c>
      <c r="N31" s="94">
        <v>100</v>
      </c>
      <c r="P31" s="2" t="s">
        <v>57</v>
      </c>
      <c r="Q31" s="119">
        <v>20</v>
      </c>
      <c r="R31" s="2" t="s">
        <v>57</v>
      </c>
      <c r="S31" s="2" t="s">
        <v>57</v>
      </c>
      <c r="T31" s="62" t="s">
        <v>57</v>
      </c>
      <c r="U31" s="62" t="s">
        <v>57</v>
      </c>
      <c r="W31" s="2">
        <v>10</v>
      </c>
      <c r="X31" s="2" t="s">
        <v>57</v>
      </c>
      <c r="Y31" s="2"/>
    </row>
    <row r="32" spans="1:25" x14ac:dyDescent="0.25">
      <c r="A32" s="13" t="s">
        <v>46</v>
      </c>
      <c r="B32" s="30">
        <v>0</v>
      </c>
      <c r="C32" s="88">
        <f>R32*$R$40</f>
        <v>13.5</v>
      </c>
      <c r="D32" s="92">
        <f t="shared" si="8"/>
        <v>30</v>
      </c>
      <c r="E32" s="26">
        <v>0</v>
      </c>
      <c r="F32" s="85">
        <v>0</v>
      </c>
      <c r="G32" s="100">
        <v>0</v>
      </c>
      <c r="H32" s="104">
        <v>0</v>
      </c>
      <c r="I32" s="97">
        <v>0</v>
      </c>
      <c r="J32" s="113">
        <v>0</v>
      </c>
      <c r="K32" s="108">
        <v>0</v>
      </c>
      <c r="L32" s="114">
        <v>0</v>
      </c>
      <c r="M32" s="61">
        <f>SUM(B32:L32)+W32</f>
        <v>143.5</v>
      </c>
      <c r="N32" s="8">
        <v>100</v>
      </c>
      <c r="P32" s="2" t="s">
        <v>57</v>
      </c>
      <c r="Q32" s="119">
        <v>20</v>
      </c>
      <c r="R32" s="2">
        <v>9</v>
      </c>
      <c r="S32" s="2" t="s">
        <v>57</v>
      </c>
      <c r="T32" s="62" t="s">
        <v>57</v>
      </c>
      <c r="U32" s="62" t="s">
        <v>57</v>
      </c>
      <c r="W32" s="2">
        <v>100</v>
      </c>
      <c r="X32" s="2" t="s">
        <v>57</v>
      </c>
      <c r="Y32" s="2"/>
    </row>
    <row r="33" spans="1:25" x14ac:dyDescent="0.25">
      <c r="A33" s="13" t="s">
        <v>48</v>
      </c>
      <c r="B33" s="30">
        <v>0</v>
      </c>
      <c r="C33" s="88">
        <f>R33*$R$40</f>
        <v>34.5</v>
      </c>
      <c r="D33" s="92">
        <f t="shared" si="8"/>
        <v>30</v>
      </c>
      <c r="E33" s="26">
        <v>0</v>
      </c>
      <c r="F33" s="85">
        <v>0</v>
      </c>
      <c r="G33" s="100">
        <v>0</v>
      </c>
      <c r="H33" s="104">
        <v>0</v>
      </c>
      <c r="I33" s="97">
        <v>0</v>
      </c>
      <c r="J33" s="113">
        <v>0</v>
      </c>
      <c r="K33" s="108">
        <v>0</v>
      </c>
      <c r="L33" s="114">
        <v>0</v>
      </c>
      <c r="M33" s="121">
        <f>SUM(B33:L33)+W33</f>
        <v>66.5</v>
      </c>
      <c r="N33" s="94">
        <v>100</v>
      </c>
      <c r="P33" s="2" t="s">
        <v>57</v>
      </c>
      <c r="Q33" s="119">
        <v>20</v>
      </c>
      <c r="R33" s="2">
        <v>23</v>
      </c>
      <c r="S33" s="2" t="s">
        <v>57</v>
      </c>
      <c r="T33" s="62" t="s">
        <v>57</v>
      </c>
      <c r="U33" s="62" t="s">
        <v>57</v>
      </c>
      <c r="W33" s="2">
        <v>2</v>
      </c>
      <c r="X33" s="2" t="s">
        <v>57</v>
      </c>
      <c r="Y33" s="2"/>
    </row>
    <row r="34" spans="1:25" x14ac:dyDescent="0.25">
      <c r="A34" s="13" t="s">
        <v>49</v>
      </c>
      <c r="B34" s="30">
        <v>0</v>
      </c>
      <c r="C34" s="88">
        <v>0</v>
      </c>
      <c r="D34" s="92">
        <f t="shared" si="8"/>
        <v>60</v>
      </c>
      <c r="E34" s="26">
        <v>0</v>
      </c>
      <c r="F34" s="85">
        <v>0</v>
      </c>
      <c r="G34" s="100">
        <v>0</v>
      </c>
      <c r="H34" s="104">
        <v>0</v>
      </c>
      <c r="I34" s="97">
        <v>0</v>
      </c>
      <c r="J34" s="113">
        <v>0</v>
      </c>
      <c r="K34" s="108">
        <v>0</v>
      </c>
      <c r="L34" s="114">
        <v>0</v>
      </c>
      <c r="M34" s="61">
        <f>SUM(B34:L34)+W34</f>
        <v>160</v>
      </c>
      <c r="N34" s="8">
        <v>100</v>
      </c>
      <c r="P34" s="2" t="s">
        <v>57</v>
      </c>
      <c r="Q34" s="119">
        <v>40</v>
      </c>
      <c r="R34" s="2" t="s">
        <v>57</v>
      </c>
      <c r="S34" s="2" t="s">
        <v>57</v>
      </c>
      <c r="T34" s="62" t="s">
        <v>57</v>
      </c>
      <c r="U34" s="62" t="s">
        <v>57</v>
      </c>
      <c r="W34" s="2">
        <v>100</v>
      </c>
      <c r="X34" s="2" t="s">
        <v>57</v>
      </c>
      <c r="Y34" s="2"/>
    </row>
    <row r="35" spans="1:25" x14ac:dyDescent="0.25">
      <c r="A35" s="13" t="s">
        <v>50</v>
      </c>
      <c r="B35" s="30">
        <v>0</v>
      </c>
      <c r="C35" s="88">
        <f>R35*$R$40</f>
        <v>10.5</v>
      </c>
      <c r="D35" s="92">
        <f t="shared" si="8"/>
        <v>30</v>
      </c>
      <c r="E35" s="26">
        <f t="shared" si="3"/>
        <v>8</v>
      </c>
      <c r="F35" s="85">
        <v>0</v>
      </c>
      <c r="G35" s="100">
        <v>0</v>
      </c>
      <c r="H35" s="104">
        <v>0</v>
      </c>
      <c r="I35" s="97">
        <f t="shared" si="5"/>
        <v>4</v>
      </c>
      <c r="J35" s="113">
        <v>0</v>
      </c>
      <c r="K35" s="108">
        <v>0</v>
      </c>
      <c r="L35" s="114">
        <v>0</v>
      </c>
      <c r="M35" s="61">
        <f>SUM(B35:L35)+W35+X35</f>
        <v>128</v>
      </c>
      <c r="N35" s="8">
        <v>100</v>
      </c>
      <c r="P35" s="2" t="s">
        <v>57</v>
      </c>
      <c r="Q35" s="119">
        <v>20</v>
      </c>
      <c r="R35" s="2">
        <v>7</v>
      </c>
      <c r="S35" s="2">
        <v>4</v>
      </c>
      <c r="T35" s="62" t="s">
        <v>57</v>
      </c>
      <c r="U35" s="62" t="s">
        <v>57</v>
      </c>
      <c r="W35" s="2">
        <v>13</v>
      </c>
      <c r="X35" s="2">
        <f>250/400*100</f>
        <v>62.5</v>
      </c>
      <c r="Y35" s="2"/>
    </row>
    <row r="36" spans="1:25" ht="15.75" thickBot="1" x14ac:dyDescent="0.3">
      <c r="A36" s="14" t="s">
        <v>51</v>
      </c>
      <c r="B36" s="32">
        <v>0</v>
      </c>
      <c r="C36" s="89">
        <f>R36*$R$40</f>
        <v>13.5</v>
      </c>
      <c r="D36" s="93">
        <f t="shared" si="8"/>
        <v>30</v>
      </c>
      <c r="E36" s="27">
        <v>0</v>
      </c>
      <c r="F36" s="86">
        <v>0</v>
      </c>
      <c r="G36" s="101">
        <v>0</v>
      </c>
      <c r="H36" s="105">
        <v>0</v>
      </c>
      <c r="I36" s="98">
        <v>0</v>
      </c>
      <c r="J36" s="115">
        <v>0</v>
      </c>
      <c r="K36" s="109">
        <v>0</v>
      </c>
      <c r="L36" s="116">
        <v>0</v>
      </c>
      <c r="M36" s="60">
        <f>SUM(B36:L36)+W36</f>
        <v>122.5</v>
      </c>
      <c r="N36" s="9">
        <v>100</v>
      </c>
      <c r="P36" s="2" t="s">
        <v>57</v>
      </c>
      <c r="Q36" s="119">
        <v>20</v>
      </c>
      <c r="R36" s="2">
        <v>9</v>
      </c>
      <c r="S36" s="2" t="s">
        <v>57</v>
      </c>
      <c r="T36" s="62" t="s">
        <v>57</v>
      </c>
      <c r="U36" s="62" t="s">
        <v>57</v>
      </c>
      <c r="W36" s="2">
        <v>79</v>
      </c>
      <c r="X36" s="2" t="s">
        <v>57</v>
      </c>
      <c r="Y36" s="2"/>
    </row>
    <row r="37" spans="1:25" ht="15.75" thickBot="1" x14ac:dyDescent="0.3">
      <c r="A37" s="1"/>
      <c r="G37" s="2"/>
      <c r="H37" s="2"/>
      <c r="I37" s="2"/>
      <c r="J37" s="2"/>
      <c r="M37" s="135" t="s">
        <v>111</v>
      </c>
      <c r="N37" s="136"/>
      <c r="P37" s="2"/>
      <c r="Q37" s="119"/>
      <c r="R37" s="2"/>
    </row>
    <row r="38" spans="1:25" x14ac:dyDescent="0.25">
      <c r="A38" s="1" t="s">
        <v>110</v>
      </c>
      <c r="B38" t="s">
        <v>66</v>
      </c>
      <c r="G38" s="2"/>
      <c r="H38" s="2"/>
      <c r="I38" s="2"/>
      <c r="J38" s="2"/>
      <c r="M38" s="2"/>
      <c r="N38" s="2"/>
      <c r="P38" s="2"/>
      <c r="Q38" s="119"/>
      <c r="R38" s="2"/>
    </row>
    <row r="39" spans="1:25" x14ac:dyDescent="0.25">
      <c r="A39" s="1" t="s">
        <v>112</v>
      </c>
      <c r="B39" t="s">
        <v>114</v>
      </c>
      <c r="G39" s="2"/>
      <c r="H39" s="2"/>
      <c r="I39" s="2"/>
      <c r="J39" s="2"/>
      <c r="M39" s="2"/>
      <c r="N39" s="2"/>
      <c r="P39" s="2" t="s">
        <v>55</v>
      </c>
      <c r="Q39" s="119" t="s">
        <v>55</v>
      </c>
      <c r="R39" s="2" t="s">
        <v>55</v>
      </c>
      <c r="S39" s="2" t="s">
        <v>55</v>
      </c>
      <c r="T39" s="2" t="s">
        <v>55</v>
      </c>
    </row>
    <row r="40" spans="1:25" x14ac:dyDescent="0.25">
      <c r="A40" s="106" t="s">
        <v>112</v>
      </c>
      <c r="B40" s="3" t="s">
        <v>113</v>
      </c>
      <c r="G40" s="2"/>
      <c r="H40" s="2"/>
      <c r="I40" s="2"/>
      <c r="J40" s="2"/>
      <c r="M40" s="2"/>
      <c r="N40" s="2"/>
      <c r="P40" s="2">
        <v>2</v>
      </c>
      <c r="Q40" s="119">
        <v>1.5</v>
      </c>
      <c r="R40" s="2">
        <v>1.5</v>
      </c>
      <c r="S40" s="2">
        <v>2</v>
      </c>
      <c r="T40" s="2">
        <v>0.5</v>
      </c>
    </row>
    <row r="41" spans="1:25" x14ac:dyDescent="0.25">
      <c r="G41" s="2"/>
      <c r="H41" s="2"/>
      <c r="I41" s="2"/>
      <c r="J41" s="2"/>
      <c r="M41" s="2"/>
      <c r="N41" s="2"/>
      <c r="P41" s="2"/>
      <c r="Q41" s="119"/>
      <c r="R41" s="2" t="s">
        <v>59</v>
      </c>
      <c r="S41" s="2"/>
    </row>
    <row r="42" spans="1:25" x14ac:dyDescent="0.25">
      <c r="G42" s="2"/>
      <c r="H42" s="2"/>
      <c r="I42" s="2"/>
      <c r="J42" s="2"/>
      <c r="M42" s="2"/>
      <c r="N42" s="2"/>
      <c r="P42" s="2"/>
      <c r="Q42" s="119"/>
      <c r="R42" s="2"/>
      <c r="S42" s="2"/>
    </row>
    <row r="43" spans="1:25" x14ac:dyDescent="0.25">
      <c r="G43" s="2"/>
      <c r="H43" s="2"/>
      <c r="I43" s="2"/>
      <c r="J43" s="2"/>
      <c r="M43" s="2"/>
      <c r="N43" s="2"/>
      <c r="P43" s="2"/>
      <c r="Q43" s="119"/>
      <c r="R43" s="2" t="s">
        <v>63</v>
      </c>
      <c r="S43" s="2"/>
    </row>
    <row r="44" spans="1:25" x14ac:dyDescent="0.25">
      <c r="G44" s="2"/>
      <c r="H44" s="2"/>
      <c r="I44" s="2"/>
      <c r="J44" s="2"/>
      <c r="M44" s="2"/>
      <c r="N44" s="2"/>
      <c r="P44" s="2"/>
      <c r="Q44" s="119"/>
      <c r="R44" s="2"/>
    </row>
    <row r="45" spans="1:25" x14ac:dyDescent="0.25">
      <c r="G45" s="2"/>
      <c r="H45" s="2"/>
      <c r="I45" s="2"/>
      <c r="J45" s="2"/>
      <c r="M45" s="2"/>
      <c r="N45" s="2"/>
      <c r="P45" s="2"/>
      <c r="Q45" s="119"/>
      <c r="R45" s="2"/>
    </row>
    <row r="46" spans="1:25" x14ac:dyDescent="0.25">
      <c r="G46" s="2"/>
      <c r="H46" s="2"/>
      <c r="I46" s="2"/>
      <c r="J46" s="2"/>
      <c r="M46" s="2"/>
      <c r="N46" s="2"/>
      <c r="P46" s="2"/>
      <c r="Q46" s="119"/>
      <c r="R46" s="2"/>
    </row>
  </sheetData>
  <mergeCells count="1">
    <mergeCell ref="M37:N37"/>
  </mergeCells>
  <hyperlinks>
    <hyperlink ref="W1" r:id="rId1"/>
  </hyperlinks>
  <pageMargins left="0.7" right="0.7" top="0.75" bottom="0.75" header="0.3" footer="0.3"/>
  <pageSetup orientation="portrait" horizontalDpi="4294967293" verticalDpi="4294967293" r:id="rId2"/>
  <ignoredErrors>
    <ignoredError sqref="M35 M12 M2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Y13" zoomScale="115" zoomScaleNormal="115" workbookViewId="0">
      <selection sqref="A1:AQ46"/>
    </sheetView>
  </sheetViews>
  <sheetFormatPr defaultRowHeight="15" x14ac:dyDescent="0.25"/>
  <cols>
    <col min="1" max="1" width="18" style="1" bestFit="1" customWidth="1"/>
    <col min="6" max="8" width="9.140625" style="2"/>
    <col min="12" max="13" width="9.140625" style="2"/>
  </cols>
  <sheetData>
    <row r="1" spans="1:27" ht="15.75" thickBot="1" x14ac:dyDescent="0.3">
      <c r="A1" s="11"/>
      <c r="B1" s="4" t="s">
        <v>54</v>
      </c>
      <c r="C1" s="5" t="s">
        <v>58</v>
      </c>
      <c r="D1" s="5" t="s">
        <v>15</v>
      </c>
      <c r="E1" s="5" t="s">
        <v>16</v>
      </c>
      <c r="F1" s="5" t="s">
        <v>74</v>
      </c>
      <c r="G1" s="5" t="s">
        <v>84</v>
      </c>
      <c r="H1" s="5" t="s">
        <v>75</v>
      </c>
      <c r="I1" s="5" t="s">
        <v>17</v>
      </c>
      <c r="J1" s="5" t="s">
        <v>18</v>
      </c>
      <c r="K1" s="34" t="s">
        <v>19</v>
      </c>
      <c r="L1" s="4" t="s">
        <v>64</v>
      </c>
      <c r="M1" s="6" t="s">
        <v>70</v>
      </c>
      <c r="O1" t="s">
        <v>61</v>
      </c>
      <c r="P1" t="s">
        <v>60</v>
      </c>
      <c r="Q1" t="s">
        <v>56</v>
      </c>
      <c r="R1" t="s">
        <v>62</v>
      </c>
      <c r="T1" t="s">
        <v>65</v>
      </c>
      <c r="V1" s="59" t="s">
        <v>85</v>
      </c>
      <c r="W1" s="2" t="s">
        <v>86</v>
      </c>
      <c r="X1" s="2" t="s">
        <v>87</v>
      </c>
    </row>
    <row r="2" spans="1:27" x14ac:dyDescent="0.25">
      <c r="A2" s="12" t="s">
        <v>53</v>
      </c>
      <c r="B2" s="28">
        <f>O2*$O$40</f>
        <v>62</v>
      </c>
      <c r="C2" s="29">
        <f t="shared" ref="C2:C7" si="0">Q2*$Q$40</f>
        <v>366</v>
      </c>
      <c r="D2" s="25">
        <f t="shared" ref="D2:D16" si="1">P2*$P$40</f>
        <v>82</v>
      </c>
      <c r="E2" s="25">
        <f>R2*$R$40</f>
        <v>480</v>
      </c>
      <c r="F2" s="42">
        <v>182</v>
      </c>
      <c r="G2" s="42">
        <v>150</v>
      </c>
      <c r="H2" s="42">
        <v>35</v>
      </c>
      <c r="I2" s="18">
        <v>88</v>
      </c>
      <c r="J2" s="18">
        <v>28</v>
      </c>
      <c r="K2" s="35">
        <v>136</v>
      </c>
      <c r="L2" s="38"/>
      <c r="M2" s="10"/>
      <c r="O2" s="2">
        <v>31</v>
      </c>
      <c r="P2" s="2">
        <v>41</v>
      </c>
      <c r="Q2" s="2">
        <v>244</v>
      </c>
      <c r="R2" s="2">
        <v>240</v>
      </c>
      <c r="V2" s="2"/>
      <c r="W2" s="2"/>
      <c r="X2" s="2"/>
      <c r="AA2" t="s">
        <v>1</v>
      </c>
    </row>
    <row r="3" spans="1:27" x14ac:dyDescent="0.25">
      <c r="A3" s="13" t="s">
        <v>20</v>
      </c>
      <c r="B3" s="30">
        <f t="shared" ref="B3:B30" si="2">O3*$O$40</f>
        <v>220</v>
      </c>
      <c r="C3" s="31">
        <f t="shared" si="0"/>
        <v>183</v>
      </c>
      <c r="D3" s="26">
        <f t="shared" si="1"/>
        <v>320</v>
      </c>
      <c r="E3" s="26">
        <f t="shared" ref="E3:E35" si="3">R3*$R$40</f>
        <v>60</v>
      </c>
      <c r="F3" s="23">
        <v>95</v>
      </c>
      <c r="G3" s="23">
        <v>80</v>
      </c>
      <c r="H3" s="23">
        <v>140</v>
      </c>
      <c r="I3" s="19">
        <v>327</v>
      </c>
      <c r="J3" s="19">
        <v>120</v>
      </c>
      <c r="K3" s="36">
        <v>121</v>
      </c>
      <c r="L3" s="39">
        <f>SUM(B3:K3)+SUM(V3:W3)</f>
        <v>1666</v>
      </c>
      <c r="M3" s="8">
        <v>1500</v>
      </c>
      <c r="O3" s="2">
        <v>110</v>
      </c>
      <c r="P3" s="2">
        <v>160</v>
      </c>
      <c r="Q3" s="2">
        <v>122</v>
      </c>
      <c r="R3" s="2">
        <v>30</v>
      </c>
      <c r="V3" s="2"/>
      <c r="W3" s="2"/>
      <c r="X3" s="2">
        <v>35</v>
      </c>
      <c r="AA3" t="s">
        <v>3</v>
      </c>
    </row>
    <row r="4" spans="1:27" x14ac:dyDescent="0.25">
      <c r="A4" s="13" t="s">
        <v>52</v>
      </c>
      <c r="B4" s="30">
        <f t="shared" si="2"/>
        <v>0</v>
      </c>
      <c r="C4" s="31">
        <f t="shared" si="0"/>
        <v>64.5</v>
      </c>
      <c r="D4" s="26">
        <f t="shared" si="1"/>
        <v>100</v>
      </c>
      <c r="E4" s="26">
        <f t="shared" si="3"/>
        <v>50</v>
      </c>
      <c r="F4" s="23">
        <v>3</v>
      </c>
      <c r="G4" s="23">
        <v>0</v>
      </c>
      <c r="H4" s="23">
        <v>35</v>
      </c>
      <c r="I4" s="19">
        <v>151</v>
      </c>
      <c r="J4" s="19">
        <v>30</v>
      </c>
      <c r="K4" s="36">
        <v>4</v>
      </c>
      <c r="L4" s="39">
        <f>SUM(B4:K4)+SUM(V4:W4)</f>
        <v>437.5</v>
      </c>
      <c r="M4" s="8" t="s">
        <v>57</v>
      </c>
      <c r="O4" s="2">
        <v>0</v>
      </c>
      <c r="P4" s="2">
        <v>50</v>
      </c>
      <c r="Q4" s="2">
        <v>43</v>
      </c>
      <c r="R4" s="2">
        <v>25</v>
      </c>
      <c r="V4" s="2"/>
      <c r="W4" s="2"/>
      <c r="X4" s="2">
        <v>25</v>
      </c>
      <c r="AA4" t="s">
        <v>4</v>
      </c>
    </row>
    <row r="5" spans="1:27" x14ac:dyDescent="0.25">
      <c r="A5" s="13" t="s">
        <v>21</v>
      </c>
      <c r="B5" s="30">
        <f t="shared" si="2"/>
        <v>0</v>
      </c>
      <c r="C5" s="31">
        <f t="shared" si="0"/>
        <v>7.5</v>
      </c>
      <c r="D5" s="26">
        <f t="shared" si="1"/>
        <v>12</v>
      </c>
      <c r="E5" s="26">
        <f t="shared" si="3"/>
        <v>5</v>
      </c>
      <c r="F5" s="23">
        <v>0</v>
      </c>
      <c r="G5" s="23">
        <v>0</v>
      </c>
      <c r="H5" s="23">
        <v>4</v>
      </c>
      <c r="I5" s="19">
        <v>18</v>
      </c>
      <c r="J5" s="19">
        <v>3</v>
      </c>
      <c r="K5" s="36">
        <v>0</v>
      </c>
      <c r="L5" s="39">
        <f t="shared" ref="L5:L10" si="4">SUM(B5:K5)+SUM(V5:W5)</f>
        <v>49.5</v>
      </c>
      <c r="M5" s="8">
        <v>65</v>
      </c>
      <c r="O5" s="2">
        <v>0</v>
      </c>
      <c r="P5" s="2">
        <v>6</v>
      </c>
      <c r="Q5" s="2">
        <v>5</v>
      </c>
      <c r="R5" s="2">
        <v>2.5</v>
      </c>
      <c r="V5" s="2"/>
      <c r="W5" s="2"/>
      <c r="X5" s="2">
        <v>3</v>
      </c>
    </row>
    <row r="6" spans="1:27" x14ac:dyDescent="0.25">
      <c r="A6" s="13" t="s">
        <v>22</v>
      </c>
      <c r="B6" s="30">
        <f t="shared" si="2"/>
        <v>0</v>
      </c>
      <c r="C6" s="31">
        <f t="shared" si="0"/>
        <v>4.5</v>
      </c>
      <c r="D6" s="26">
        <f t="shared" si="1"/>
        <v>1</v>
      </c>
      <c r="E6" s="26">
        <f t="shared" si="3"/>
        <v>0</v>
      </c>
      <c r="F6" s="23">
        <v>0</v>
      </c>
      <c r="G6" s="23">
        <v>0</v>
      </c>
      <c r="H6" s="23">
        <v>0.5</v>
      </c>
      <c r="I6" s="19">
        <v>3</v>
      </c>
      <c r="J6" s="19">
        <v>0.5</v>
      </c>
      <c r="K6" s="36">
        <v>0</v>
      </c>
      <c r="L6" s="39">
        <f t="shared" si="4"/>
        <v>9.5</v>
      </c>
      <c r="M6" s="8">
        <v>20</v>
      </c>
      <c r="O6" s="2">
        <v>0</v>
      </c>
      <c r="P6" s="2">
        <v>0.5</v>
      </c>
      <c r="Q6" s="2">
        <v>3</v>
      </c>
      <c r="R6" s="2">
        <v>0</v>
      </c>
      <c r="V6" s="2"/>
      <c r="W6" s="2"/>
      <c r="X6" s="2">
        <v>1</v>
      </c>
      <c r="AA6" t="s">
        <v>8</v>
      </c>
    </row>
    <row r="7" spans="1:27" x14ac:dyDescent="0.25">
      <c r="A7" s="13" t="s">
        <v>23</v>
      </c>
      <c r="B7" s="30">
        <f t="shared" si="2"/>
        <v>0</v>
      </c>
      <c r="C7" s="31">
        <f t="shared" si="0"/>
        <v>0</v>
      </c>
      <c r="D7" s="26">
        <f t="shared" si="1"/>
        <v>0</v>
      </c>
      <c r="E7" s="26">
        <f t="shared" si="3"/>
        <v>0</v>
      </c>
      <c r="F7" s="23">
        <v>0</v>
      </c>
      <c r="G7" s="23">
        <v>0</v>
      </c>
      <c r="H7" s="23">
        <v>0</v>
      </c>
      <c r="I7" s="19">
        <v>0</v>
      </c>
      <c r="J7" s="19">
        <v>0</v>
      </c>
      <c r="K7" s="36">
        <v>0</v>
      </c>
      <c r="L7" s="39">
        <f t="shared" si="4"/>
        <v>0</v>
      </c>
      <c r="M7" s="8" t="s">
        <v>57</v>
      </c>
      <c r="O7" s="2">
        <v>0</v>
      </c>
      <c r="P7" s="2">
        <v>0</v>
      </c>
      <c r="Q7" s="2">
        <v>0</v>
      </c>
      <c r="R7" s="2">
        <v>0</v>
      </c>
      <c r="V7" s="2"/>
      <c r="W7" s="2"/>
      <c r="X7" s="2">
        <v>1</v>
      </c>
      <c r="AA7" t="s">
        <v>9</v>
      </c>
    </row>
    <row r="8" spans="1:27" x14ac:dyDescent="0.25">
      <c r="A8" s="13" t="s">
        <v>24</v>
      </c>
      <c r="B8" s="30">
        <f t="shared" si="2"/>
        <v>0</v>
      </c>
      <c r="C8" s="31">
        <v>0</v>
      </c>
      <c r="D8" s="26">
        <f t="shared" si="1"/>
        <v>6</v>
      </c>
      <c r="E8" s="26">
        <f t="shared" si="3"/>
        <v>1</v>
      </c>
      <c r="F8" s="23">
        <v>0</v>
      </c>
      <c r="G8" s="23">
        <v>0</v>
      </c>
      <c r="H8" s="23">
        <v>0</v>
      </c>
      <c r="I8" s="19">
        <v>0</v>
      </c>
      <c r="J8" s="19">
        <v>1.5</v>
      </c>
      <c r="K8" s="36">
        <v>0</v>
      </c>
      <c r="L8" s="39">
        <f t="shared" si="4"/>
        <v>8.5</v>
      </c>
      <c r="M8" s="8" t="s">
        <v>57</v>
      </c>
      <c r="O8" s="2">
        <v>0</v>
      </c>
      <c r="P8" s="2">
        <v>3</v>
      </c>
      <c r="Q8" s="2" t="s">
        <v>57</v>
      </c>
      <c r="R8" s="2">
        <v>0.5</v>
      </c>
      <c r="V8" s="2"/>
      <c r="W8" s="2"/>
      <c r="X8" s="2">
        <v>0.5</v>
      </c>
    </row>
    <row r="9" spans="1:27" x14ac:dyDescent="0.25">
      <c r="A9" s="13" t="s">
        <v>25</v>
      </c>
      <c r="B9" s="30">
        <f t="shared" si="2"/>
        <v>0</v>
      </c>
      <c r="C9" s="31">
        <v>0</v>
      </c>
      <c r="D9" s="26">
        <f t="shared" si="1"/>
        <v>2</v>
      </c>
      <c r="E9" s="26">
        <f t="shared" si="3"/>
        <v>3</v>
      </c>
      <c r="F9" s="23">
        <v>0</v>
      </c>
      <c r="G9" s="23">
        <v>0</v>
      </c>
      <c r="H9" s="23">
        <v>0</v>
      </c>
      <c r="I9" s="19">
        <v>0</v>
      </c>
      <c r="J9" s="19">
        <v>1</v>
      </c>
      <c r="K9" s="36">
        <v>0</v>
      </c>
      <c r="L9" s="39">
        <f t="shared" si="4"/>
        <v>6</v>
      </c>
      <c r="M9" s="8" t="s">
        <v>57</v>
      </c>
      <c r="O9" s="2">
        <v>0</v>
      </c>
      <c r="P9" s="2">
        <v>1</v>
      </c>
      <c r="Q9" s="2" t="s">
        <v>57</v>
      </c>
      <c r="R9" s="2">
        <v>1.5</v>
      </c>
      <c r="V9" s="2"/>
      <c r="W9" s="2"/>
      <c r="X9" s="2"/>
      <c r="AA9" t="s">
        <v>12</v>
      </c>
    </row>
    <row r="10" spans="1:27" x14ac:dyDescent="0.25">
      <c r="A10" s="13" t="s">
        <v>28</v>
      </c>
      <c r="B10" s="30">
        <f t="shared" si="2"/>
        <v>0</v>
      </c>
      <c r="C10" s="31">
        <f>Q10*$Q$40</f>
        <v>30</v>
      </c>
      <c r="D10" s="26">
        <f t="shared" si="1"/>
        <v>0</v>
      </c>
      <c r="E10" s="26">
        <f t="shared" si="3"/>
        <v>0</v>
      </c>
      <c r="F10" s="23">
        <v>0</v>
      </c>
      <c r="G10" s="23">
        <v>10</v>
      </c>
      <c r="H10" s="23">
        <v>0</v>
      </c>
      <c r="I10" s="19">
        <v>0</v>
      </c>
      <c r="J10" s="19">
        <v>0</v>
      </c>
      <c r="K10" s="36">
        <v>0</v>
      </c>
      <c r="L10" s="39">
        <f t="shared" si="4"/>
        <v>40</v>
      </c>
      <c r="M10" s="8">
        <v>300</v>
      </c>
      <c r="O10" s="2">
        <v>0</v>
      </c>
      <c r="P10" s="2">
        <v>0</v>
      </c>
      <c r="Q10" s="2">
        <v>20</v>
      </c>
      <c r="R10" s="2">
        <v>0</v>
      </c>
      <c r="V10" s="2"/>
      <c r="W10" s="2"/>
      <c r="X10" s="2">
        <v>25</v>
      </c>
      <c r="AA10" t="s">
        <v>13</v>
      </c>
    </row>
    <row r="11" spans="1:27" x14ac:dyDescent="0.25">
      <c r="A11" s="13" t="s">
        <v>26</v>
      </c>
      <c r="B11" s="30">
        <f t="shared" si="2"/>
        <v>380</v>
      </c>
      <c r="C11" s="31">
        <f>Q11*$Q$40</f>
        <v>150</v>
      </c>
      <c r="D11" s="26">
        <f t="shared" si="1"/>
        <v>60</v>
      </c>
      <c r="E11" s="26">
        <f t="shared" si="3"/>
        <v>320</v>
      </c>
      <c r="F11" s="23">
        <v>2</v>
      </c>
      <c r="G11" s="23">
        <v>55</v>
      </c>
      <c r="H11" s="23">
        <v>65</v>
      </c>
      <c r="I11" s="19">
        <v>420</v>
      </c>
      <c r="J11" s="19">
        <v>190</v>
      </c>
      <c r="K11" s="36">
        <v>1</v>
      </c>
      <c r="L11" s="58">
        <f>SUM(B11:K11)+SUM(V11:X11)</f>
        <v>1643</v>
      </c>
      <c r="M11" s="8">
        <v>2400</v>
      </c>
      <c r="O11" s="2">
        <v>190</v>
      </c>
      <c r="P11" s="2">
        <v>30</v>
      </c>
      <c r="Q11" s="2">
        <v>100</v>
      </c>
      <c r="R11" s="2">
        <v>160</v>
      </c>
      <c r="V11" s="2"/>
      <c r="W11" s="2"/>
      <c r="X11" s="2"/>
      <c r="AA11" t="s">
        <v>14</v>
      </c>
    </row>
    <row r="12" spans="1:27" x14ac:dyDescent="0.25">
      <c r="A12" s="13" t="s">
        <v>27</v>
      </c>
      <c r="B12" s="30">
        <f t="shared" si="2"/>
        <v>140</v>
      </c>
      <c r="C12" s="31">
        <v>0</v>
      </c>
      <c r="D12" s="26">
        <f t="shared" si="1"/>
        <v>460</v>
      </c>
      <c r="E12" s="26">
        <f t="shared" si="3"/>
        <v>70</v>
      </c>
      <c r="F12" s="23">
        <v>0</v>
      </c>
      <c r="G12" s="23">
        <v>160</v>
      </c>
      <c r="H12" s="23">
        <v>0</v>
      </c>
      <c r="I12" s="19">
        <v>0</v>
      </c>
      <c r="J12" s="19">
        <v>220</v>
      </c>
      <c r="K12" s="36">
        <v>487</v>
      </c>
      <c r="L12" s="58">
        <f>SUM(B12:K12)+SUM(V12:X12)</f>
        <v>1537</v>
      </c>
      <c r="M12" s="8">
        <v>3500</v>
      </c>
      <c r="O12" s="2">
        <v>70</v>
      </c>
      <c r="P12" s="2">
        <v>230</v>
      </c>
      <c r="Q12" s="2" t="s">
        <v>57</v>
      </c>
      <c r="R12" s="2">
        <v>35</v>
      </c>
      <c r="V12" s="2"/>
      <c r="W12" s="2"/>
      <c r="X12" s="2"/>
    </row>
    <row r="13" spans="1:27" x14ac:dyDescent="0.25">
      <c r="A13" s="13" t="s">
        <v>29</v>
      </c>
      <c r="B13" s="30">
        <f t="shared" si="2"/>
        <v>54</v>
      </c>
      <c r="C13" s="31">
        <f>Q13*$Q$40</f>
        <v>18</v>
      </c>
      <c r="D13" s="26">
        <f t="shared" si="1"/>
        <v>20</v>
      </c>
      <c r="E13" s="26">
        <f t="shared" si="3"/>
        <v>2</v>
      </c>
      <c r="F13" s="23">
        <v>25</v>
      </c>
      <c r="G13" s="23">
        <v>8</v>
      </c>
      <c r="H13" s="23">
        <v>25</v>
      </c>
      <c r="I13" s="19">
        <v>30</v>
      </c>
      <c r="J13" s="19">
        <v>22</v>
      </c>
      <c r="K13" s="36">
        <v>31.1</v>
      </c>
      <c r="L13" s="39">
        <f t="shared" ref="L13:L16" si="5">SUM(B13:K13)+SUM(V13:W13)</f>
        <v>235.1</v>
      </c>
      <c r="M13" s="8">
        <v>300</v>
      </c>
      <c r="O13" s="2">
        <v>27</v>
      </c>
      <c r="P13" s="2">
        <v>10</v>
      </c>
      <c r="Q13" s="2">
        <v>12</v>
      </c>
      <c r="R13" s="2">
        <v>1</v>
      </c>
      <c r="V13" s="2"/>
      <c r="W13" s="2"/>
      <c r="X13" s="2">
        <v>1</v>
      </c>
    </row>
    <row r="14" spans="1:27" x14ac:dyDescent="0.25">
      <c r="A14" s="13" t="s">
        <v>30</v>
      </c>
      <c r="B14" s="30">
        <f t="shared" si="2"/>
        <v>6</v>
      </c>
      <c r="C14" s="31">
        <f>Q14*$Q$40</f>
        <v>0</v>
      </c>
      <c r="D14" s="26">
        <f t="shared" si="1"/>
        <v>12</v>
      </c>
      <c r="E14" s="26">
        <f t="shared" si="3"/>
        <v>2</v>
      </c>
      <c r="F14" s="23">
        <v>4</v>
      </c>
      <c r="G14" s="23">
        <v>0</v>
      </c>
      <c r="H14" s="23">
        <v>2</v>
      </c>
      <c r="I14" s="19">
        <v>6</v>
      </c>
      <c r="J14" s="19">
        <v>2</v>
      </c>
      <c r="K14" s="36">
        <v>3.5</v>
      </c>
      <c r="L14" s="39">
        <f t="shared" si="5"/>
        <v>37.5</v>
      </c>
      <c r="M14" s="15">
        <v>25</v>
      </c>
      <c r="O14" s="2">
        <v>3</v>
      </c>
      <c r="P14" s="2">
        <v>6</v>
      </c>
      <c r="Q14" s="2">
        <v>0</v>
      </c>
      <c r="R14" s="2">
        <v>1</v>
      </c>
      <c r="V14" s="2"/>
      <c r="W14" s="2"/>
      <c r="X14" s="2" t="s">
        <v>89</v>
      </c>
    </row>
    <row r="15" spans="1:27" x14ac:dyDescent="0.25">
      <c r="A15" s="13" t="s">
        <v>31</v>
      </c>
      <c r="B15" s="30">
        <f t="shared" si="2"/>
        <v>18</v>
      </c>
      <c r="C15" s="31">
        <f>Q15*$Q$40</f>
        <v>18</v>
      </c>
      <c r="D15" s="26">
        <f t="shared" si="1"/>
        <v>2</v>
      </c>
      <c r="E15" s="26">
        <f t="shared" si="3"/>
        <v>0</v>
      </c>
      <c r="F15" s="23">
        <v>19</v>
      </c>
      <c r="G15" s="23">
        <v>6</v>
      </c>
      <c r="H15" s="23">
        <v>7</v>
      </c>
      <c r="I15" s="19">
        <v>6</v>
      </c>
      <c r="J15" s="19">
        <v>3</v>
      </c>
      <c r="K15" s="36">
        <v>16.600000000000001</v>
      </c>
      <c r="L15" s="39">
        <f t="shared" si="5"/>
        <v>95.6</v>
      </c>
      <c r="M15" s="8" t="s">
        <v>57</v>
      </c>
      <c r="O15" s="2">
        <v>9</v>
      </c>
      <c r="P15" s="2">
        <v>1</v>
      </c>
      <c r="Q15" s="2">
        <v>12</v>
      </c>
      <c r="R15" s="2">
        <v>0</v>
      </c>
      <c r="V15" s="2"/>
      <c r="W15" s="2"/>
      <c r="X15" s="2"/>
    </row>
    <row r="16" spans="1:27" x14ac:dyDescent="0.25">
      <c r="A16" s="13" t="s">
        <v>32</v>
      </c>
      <c r="B16" s="30">
        <f t="shared" si="2"/>
        <v>4</v>
      </c>
      <c r="C16" s="31">
        <f>Q16*$Q$40</f>
        <v>12</v>
      </c>
      <c r="D16" s="26">
        <f t="shared" si="1"/>
        <v>40</v>
      </c>
      <c r="E16" s="26">
        <f t="shared" si="3"/>
        <v>2</v>
      </c>
      <c r="F16" s="23">
        <v>0</v>
      </c>
      <c r="G16" s="23">
        <v>12</v>
      </c>
      <c r="H16" s="23">
        <v>3</v>
      </c>
      <c r="I16" s="19">
        <v>15</v>
      </c>
      <c r="J16" s="19">
        <v>2</v>
      </c>
      <c r="K16" s="36">
        <v>1.5</v>
      </c>
      <c r="L16" s="39">
        <f t="shared" si="5"/>
        <v>91.5</v>
      </c>
      <c r="M16" s="8">
        <v>50</v>
      </c>
      <c r="O16" s="2">
        <v>2</v>
      </c>
      <c r="P16" s="2">
        <v>20</v>
      </c>
      <c r="Q16" s="2">
        <v>8</v>
      </c>
      <c r="R16" s="2">
        <v>1</v>
      </c>
      <c r="V16" s="2"/>
      <c r="W16" s="2"/>
      <c r="X16" s="2"/>
    </row>
    <row r="17" spans="1:24" x14ac:dyDescent="0.25">
      <c r="A17" s="13"/>
      <c r="B17" s="30"/>
      <c r="C17" s="31"/>
      <c r="D17" s="26"/>
      <c r="E17" s="26"/>
      <c r="F17" s="23"/>
      <c r="G17" s="23"/>
      <c r="H17" s="23"/>
      <c r="I17" s="19"/>
      <c r="J17" s="19"/>
      <c r="K17" s="36"/>
      <c r="L17" s="39"/>
      <c r="M17" s="8"/>
      <c r="O17" s="2"/>
      <c r="P17" s="2"/>
      <c r="Q17" s="2"/>
      <c r="V17" s="2"/>
      <c r="W17" s="2"/>
      <c r="X17" s="2"/>
    </row>
    <row r="18" spans="1:24" x14ac:dyDescent="0.25">
      <c r="A18" s="13" t="s">
        <v>33</v>
      </c>
      <c r="B18" s="30">
        <f t="shared" si="2"/>
        <v>20</v>
      </c>
      <c r="C18" s="31">
        <f t="shared" ref="C18:C30" si="6">Q18*$Q$40</f>
        <v>13.5</v>
      </c>
      <c r="D18" s="26">
        <f t="shared" ref="D18:D36" si="7">P18*$P$40</f>
        <v>180</v>
      </c>
      <c r="E18" s="26">
        <f t="shared" si="3"/>
        <v>20</v>
      </c>
      <c r="F18" s="23">
        <v>2</v>
      </c>
      <c r="G18" s="23">
        <v>0</v>
      </c>
      <c r="H18" s="23">
        <v>0</v>
      </c>
      <c r="I18" s="19">
        <v>0</v>
      </c>
      <c r="J18" s="19">
        <v>2</v>
      </c>
      <c r="K18" s="36">
        <v>2</v>
      </c>
      <c r="L18" s="61">
        <f>SUM(B18:K18)+V18+X18</f>
        <v>309.5</v>
      </c>
      <c r="M18" s="8">
        <v>100</v>
      </c>
      <c r="O18" s="2">
        <v>10</v>
      </c>
      <c r="P18" s="2">
        <v>90</v>
      </c>
      <c r="Q18" s="2">
        <v>9</v>
      </c>
      <c r="R18" s="2">
        <v>10</v>
      </c>
      <c r="V18" s="2">
        <v>70</v>
      </c>
      <c r="W18" s="2" t="s">
        <v>57</v>
      </c>
      <c r="X18" s="2"/>
    </row>
    <row r="19" spans="1:24" x14ac:dyDescent="0.25">
      <c r="A19" s="13" t="s">
        <v>34</v>
      </c>
      <c r="B19" s="30">
        <f t="shared" si="2"/>
        <v>70</v>
      </c>
      <c r="C19" s="31">
        <f t="shared" si="6"/>
        <v>1.5</v>
      </c>
      <c r="D19" s="26">
        <f t="shared" si="7"/>
        <v>160</v>
      </c>
      <c r="E19" s="26">
        <f t="shared" si="3"/>
        <v>0</v>
      </c>
      <c r="F19" s="23">
        <v>14</v>
      </c>
      <c r="G19" s="23">
        <v>0</v>
      </c>
      <c r="H19" s="23">
        <v>0</v>
      </c>
      <c r="I19" s="19">
        <v>0</v>
      </c>
      <c r="J19" s="19">
        <v>2</v>
      </c>
      <c r="K19" s="36">
        <v>20</v>
      </c>
      <c r="L19" s="40">
        <f>SUM(B19:K19)+V19+X19</f>
        <v>367.5</v>
      </c>
      <c r="M19" s="8">
        <v>100</v>
      </c>
      <c r="O19" s="2">
        <v>35</v>
      </c>
      <c r="P19" s="2">
        <v>80</v>
      </c>
      <c r="Q19" s="2">
        <v>1</v>
      </c>
      <c r="R19" s="2">
        <v>0</v>
      </c>
      <c r="V19" s="2">
        <v>100</v>
      </c>
      <c r="W19" s="2" t="s">
        <v>57</v>
      </c>
      <c r="X19" s="2"/>
    </row>
    <row r="20" spans="1:24" x14ac:dyDescent="0.25">
      <c r="A20" s="13" t="s">
        <v>35</v>
      </c>
      <c r="B20" s="30">
        <f t="shared" si="2"/>
        <v>0</v>
      </c>
      <c r="C20" s="31">
        <f t="shared" si="6"/>
        <v>43.5</v>
      </c>
      <c r="D20" s="26">
        <f t="shared" si="7"/>
        <v>40</v>
      </c>
      <c r="E20" s="26">
        <f t="shared" si="3"/>
        <v>90</v>
      </c>
      <c r="F20" s="23">
        <v>1</v>
      </c>
      <c r="G20" s="23">
        <v>15</v>
      </c>
      <c r="H20" s="23">
        <v>0</v>
      </c>
      <c r="I20" s="19">
        <v>7</v>
      </c>
      <c r="J20" s="19">
        <v>0</v>
      </c>
      <c r="K20" s="36">
        <v>1</v>
      </c>
      <c r="L20" s="40">
        <f t="shared" ref="L20:L22" si="8">SUM(B20:K20)+V20+X20</f>
        <v>217.5</v>
      </c>
      <c r="M20" s="8">
        <v>100</v>
      </c>
      <c r="O20" s="2">
        <v>0</v>
      </c>
      <c r="P20" s="2">
        <v>20</v>
      </c>
      <c r="Q20" s="2">
        <v>29</v>
      </c>
      <c r="R20" s="2">
        <v>45</v>
      </c>
      <c r="V20" s="2">
        <v>20</v>
      </c>
      <c r="W20" s="2" t="s">
        <v>57</v>
      </c>
      <c r="X20" s="2"/>
    </row>
    <row r="21" spans="1:24" x14ac:dyDescent="0.25">
      <c r="A21" s="13" t="s">
        <v>36</v>
      </c>
      <c r="B21" s="30">
        <f t="shared" si="2"/>
        <v>90</v>
      </c>
      <c r="C21" s="31">
        <f t="shared" si="6"/>
        <v>0</v>
      </c>
      <c r="D21" s="26">
        <f t="shared" si="7"/>
        <v>50</v>
      </c>
      <c r="E21" s="26">
        <f t="shared" si="3"/>
        <v>4</v>
      </c>
      <c r="F21" s="23">
        <v>1</v>
      </c>
      <c r="G21" s="23">
        <v>0</v>
      </c>
      <c r="H21" s="23">
        <v>2</v>
      </c>
      <c r="I21" s="19">
        <v>11</v>
      </c>
      <c r="J21" s="19">
        <v>0</v>
      </c>
      <c r="K21" s="36">
        <v>2</v>
      </c>
      <c r="L21" s="40">
        <f t="shared" si="8"/>
        <v>260</v>
      </c>
      <c r="M21" s="8">
        <v>100</v>
      </c>
      <c r="O21" s="2">
        <v>45</v>
      </c>
      <c r="P21" s="2">
        <v>25</v>
      </c>
      <c r="Q21" s="2">
        <v>0</v>
      </c>
      <c r="R21" s="2">
        <v>2</v>
      </c>
      <c r="V21" s="2">
        <v>100</v>
      </c>
      <c r="W21" s="2" t="s">
        <v>57</v>
      </c>
      <c r="X21" s="2"/>
    </row>
    <row r="22" spans="1:24" x14ac:dyDescent="0.25">
      <c r="A22" s="13" t="s">
        <v>37</v>
      </c>
      <c r="B22" s="30">
        <f t="shared" si="2"/>
        <v>20</v>
      </c>
      <c r="C22" s="31">
        <f t="shared" si="6"/>
        <v>39</v>
      </c>
      <c r="D22" s="26">
        <f t="shared" si="7"/>
        <v>100</v>
      </c>
      <c r="E22" s="26">
        <f t="shared" si="3"/>
        <v>50</v>
      </c>
      <c r="F22" s="23">
        <v>0</v>
      </c>
      <c r="G22" s="23">
        <v>0</v>
      </c>
      <c r="H22" s="23">
        <v>0</v>
      </c>
      <c r="I22" s="19">
        <v>0</v>
      </c>
      <c r="J22" s="19">
        <v>0</v>
      </c>
      <c r="K22" s="36">
        <v>0</v>
      </c>
      <c r="L22" s="40">
        <f t="shared" si="8"/>
        <v>459</v>
      </c>
      <c r="M22" s="8">
        <v>100</v>
      </c>
      <c r="O22" s="2">
        <v>10</v>
      </c>
      <c r="P22" s="2">
        <v>50</v>
      </c>
      <c r="Q22" s="2">
        <v>26</v>
      </c>
      <c r="R22" s="2">
        <v>25</v>
      </c>
      <c r="V22" s="2">
        <v>250</v>
      </c>
      <c r="W22" s="2" t="s">
        <v>57</v>
      </c>
      <c r="X22" s="2"/>
    </row>
    <row r="23" spans="1:24" x14ac:dyDescent="0.25">
      <c r="A23" s="13" t="s">
        <v>38</v>
      </c>
      <c r="B23" s="30">
        <v>0</v>
      </c>
      <c r="C23" s="31">
        <f t="shared" si="6"/>
        <v>0</v>
      </c>
      <c r="D23" s="26">
        <f t="shared" si="7"/>
        <v>100</v>
      </c>
      <c r="E23" s="26">
        <f t="shared" si="3"/>
        <v>40</v>
      </c>
      <c r="F23" s="23">
        <v>0</v>
      </c>
      <c r="G23" s="23">
        <v>0</v>
      </c>
      <c r="H23" s="23">
        <v>0</v>
      </c>
      <c r="I23" s="19">
        <v>0</v>
      </c>
      <c r="J23" s="19">
        <v>0</v>
      </c>
      <c r="K23" s="36">
        <v>1</v>
      </c>
      <c r="L23" s="61">
        <f>SUM(B23:K23)+V23+X23</f>
        <v>241</v>
      </c>
      <c r="M23" s="8">
        <v>100</v>
      </c>
      <c r="O23" s="2" t="s">
        <v>57</v>
      </c>
      <c r="P23" s="2">
        <v>50</v>
      </c>
      <c r="Q23" s="2">
        <v>0</v>
      </c>
      <c r="R23" s="2">
        <v>20</v>
      </c>
      <c r="V23" s="2">
        <v>100</v>
      </c>
      <c r="W23" s="2" t="s">
        <v>57</v>
      </c>
      <c r="X23" s="2"/>
    </row>
    <row r="24" spans="1:24" x14ac:dyDescent="0.25">
      <c r="A24" s="13" t="s">
        <v>39</v>
      </c>
      <c r="B24" s="30">
        <v>0</v>
      </c>
      <c r="C24" s="31">
        <f t="shared" si="6"/>
        <v>1.5</v>
      </c>
      <c r="D24" s="26">
        <f t="shared" si="7"/>
        <v>120</v>
      </c>
      <c r="E24" s="26">
        <v>0</v>
      </c>
      <c r="F24" s="23">
        <v>0</v>
      </c>
      <c r="G24" s="23">
        <v>0</v>
      </c>
      <c r="H24" s="23">
        <v>0</v>
      </c>
      <c r="I24" s="19">
        <v>0</v>
      </c>
      <c r="J24" s="19">
        <v>0</v>
      </c>
      <c r="K24" s="36">
        <v>1</v>
      </c>
      <c r="L24" s="61">
        <f>SUM(B24:K24)+V24</f>
        <v>153.5</v>
      </c>
      <c r="M24" s="8">
        <v>100</v>
      </c>
      <c r="O24" s="2" t="s">
        <v>57</v>
      </c>
      <c r="P24" s="2">
        <v>60</v>
      </c>
      <c r="Q24" s="2">
        <v>1</v>
      </c>
      <c r="R24" s="2" t="s">
        <v>57</v>
      </c>
      <c r="V24" s="2">
        <v>31</v>
      </c>
      <c r="W24" s="2" t="s">
        <v>57</v>
      </c>
      <c r="X24" s="2"/>
    </row>
    <row r="25" spans="1:24" x14ac:dyDescent="0.25">
      <c r="A25" s="13" t="s">
        <v>40</v>
      </c>
      <c r="B25" s="30">
        <f t="shared" si="2"/>
        <v>70</v>
      </c>
      <c r="C25" s="31">
        <f t="shared" si="6"/>
        <v>9</v>
      </c>
      <c r="D25" s="26">
        <f t="shared" si="7"/>
        <v>120</v>
      </c>
      <c r="E25" s="26">
        <v>0</v>
      </c>
      <c r="F25" s="23">
        <v>0</v>
      </c>
      <c r="G25" s="23">
        <v>0</v>
      </c>
      <c r="H25" s="23">
        <v>0</v>
      </c>
      <c r="I25" s="19">
        <v>0</v>
      </c>
      <c r="J25" s="19">
        <v>0</v>
      </c>
      <c r="K25" s="36">
        <v>3</v>
      </c>
      <c r="L25" s="40">
        <f t="shared" ref="L25:L28" si="9">SUM(B25:K25)+V25+X25</f>
        <v>302</v>
      </c>
      <c r="M25" s="8">
        <v>100</v>
      </c>
      <c r="O25" s="2">
        <v>35</v>
      </c>
      <c r="P25" s="2">
        <v>60</v>
      </c>
      <c r="Q25" s="2">
        <v>6</v>
      </c>
      <c r="R25" s="2" t="s">
        <v>57</v>
      </c>
      <c r="V25" s="2">
        <v>100</v>
      </c>
      <c r="W25" s="2" t="s">
        <v>57</v>
      </c>
      <c r="X25" s="2"/>
    </row>
    <row r="26" spans="1:24" x14ac:dyDescent="0.25">
      <c r="A26" s="13" t="s">
        <v>41</v>
      </c>
      <c r="B26" s="30">
        <f t="shared" si="2"/>
        <v>70</v>
      </c>
      <c r="C26" s="31">
        <f t="shared" si="6"/>
        <v>40.5</v>
      </c>
      <c r="D26" s="26">
        <f t="shared" si="7"/>
        <v>100</v>
      </c>
      <c r="E26" s="26">
        <f t="shared" si="3"/>
        <v>8</v>
      </c>
      <c r="F26" s="23">
        <v>0</v>
      </c>
      <c r="G26" s="23">
        <v>0</v>
      </c>
      <c r="H26" s="23">
        <v>0</v>
      </c>
      <c r="I26" s="19">
        <v>0</v>
      </c>
      <c r="J26" s="19">
        <v>0</v>
      </c>
      <c r="K26" s="36">
        <v>6</v>
      </c>
      <c r="L26" s="40">
        <f t="shared" si="9"/>
        <v>324.5</v>
      </c>
      <c r="M26" s="8">
        <v>100</v>
      </c>
      <c r="O26" s="2">
        <v>35</v>
      </c>
      <c r="P26" s="2">
        <v>50</v>
      </c>
      <c r="Q26" s="2">
        <v>27</v>
      </c>
      <c r="R26" s="2">
        <v>4</v>
      </c>
      <c r="V26" s="2">
        <v>100</v>
      </c>
      <c r="W26" s="2" t="s">
        <v>57</v>
      </c>
      <c r="X26" s="2"/>
    </row>
    <row r="27" spans="1:24" x14ac:dyDescent="0.25">
      <c r="A27" s="13" t="s">
        <v>42</v>
      </c>
      <c r="B27" s="30">
        <f t="shared" si="2"/>
        <v>70</v>
      </c>
      <c r="C27" s="31">
        <f t="shared" si="6"/>
        <v>1.5</v>
      </c>
      <c r="D27" s="26">
        <f t="shared" si="7"/>
        <v>100</v>
      </c>
      <c r="E27" s="26">
        <v>0</v>
      </c>
      <c r="F27" s="23">
        <v>0</v>
      </c>
      <c r="G27" s="23">
        <v>0</v>
      </c>
      <c r="H27" s="23">
        <v>0</v>
      </c>
      <c r="I27" s="19">
        <v>0</v>
      </c>
      <c r="J27" s="19">
        <v>6</v>
      </c>
      <c r="K27" s="36">
        <v>5</v>
      </c>
      <c r="L27" s="40">
        <f t="shared" si="9"/>
        <v>282.5</v>
      </c>
      <c r="M27" s="8">
        <v>100</v>
      </c>
      <c r="O27" s="2">
        <v>35</v>
      </c>
      <c r="P27" s="2">
        <v>50</v>
      </c>
      <c r="Q27" s="2">
        <v>1</v>
      </c>
      <c r="R27" s="2" t="s">
        <v>57</v>
      </c>
      <c r="V27" s="2">
        <v>100</v>
      </c>
      <c r="W27" s="2" t="s">
        <v>57</v>
      </c>
      <c r="X27" s="2"/>
    </row>
    <row r="28" spans="1:24" x14ac:dyDescent="0.25">
      <c r="A28" s="13" t="s">
        <v>43</v>
      </c>
      <c r="B28" s="30">
        <f t="shared" si="2"/>
        <v>70</v>
      </c>
      <c r="C28" s="31">
        <f t="shared" si="6"/>
        <v>7.5</v>
      </c>
      <c r="D28" s="26">
        <f t="shared" si="7"/>
        <v>100</v>
      </c>
      <c r="E28" s="26">
        <v>0</v>
      </c>
      <c r="F28" s="23">
        <v>0</v>
      </c>
      <c r="G28" s="23">
        <v>0</v>
      </c>
      <c r="H28" s="23">
        <v>0</v>
      </c>
      <c r="I28" s="19">
        <v>0</v>
      </c>
      <c r="J28" s="19">
        <v>0</v>
      </c>
      <c r="K28" s="36">
        <v>25</v>
      </c>
      <c r="L28" s="40">
        <f t="shared" si="9"/>
        <v>302.5</v>
      </c>
      <c r="M28" s="8">
        <v>100</v>
      </c>
      <c r="O28" s="2">
        <v>35</v>
      </c>
      <c r="P28" s="2">
        <v>50</v>
      </c>
      <c r="Q28" s="2">
        <v>5</v>
      </c>
      <c r="R28" s="2" t="s">
        <v>57</v>
      </c>
      <c r="V28" s="2">
        <v>100</v>
      </c>
      <c r="W28" s="2" t="s">
        <v>57</v>
      </c>
      <c r="X28" s="2"/>
    </row>
    <row r="29" spans="1:24" x14ac:dyDescent="0.25">
      <c r="A29" s="13" t="s">
        <v>44</v>
      </c>
      <c r="B29" s="30">
        <v>0</v>
      </c>
      <c r="C29" s="31">
        <f t="shared" si="6"/>
        <v>4.5</v>
      </c>
      <c r="D29" s="26">
        <f t="shared" si="7"/>
        <v>100</v>
      </c>
      <c r="E29" s="26">
        <v>0</v>
      </c>
      <c r="F29" s="23">
        <v>0</v>
      </c>
      <c r="G29" s="23">
        <v>0</v>
      </c>
      <c r="H29" s="23">
        <v>0</v>
      </c>
      <c r="I29" s="19">
        <v>0</v>
      </c>
      <c r="J29" s="19">
        <v>0</v>
      </c>
      <c r="K29" s="36">
        <v>7</v>
      </c>
      <c r="L29" s="41">
        <v>5</v>
      </c>
      <c r="M29" s="8">
        <v>100</v>
      </c>
      <c r="O29" s="2" t="s">
        <v>57</v>
      </c>
      <c r="P29" s="2">
        <v>50</v>
      </c>
      <c r="Q29" s="2">
        <v>3</v>
      </c>
      <c r="R29" s="2" t="s">
        <v>57</v>
      </c>
      <c r="V29" s="2" t="s">
        <v>57</v>
      </c>
      <c r="W29" s="2" t="s">
        <v>57</v>
      </c>
      <c r="X29" s="2"/>
    </row>
    <row r="30" spans="1:24" x14ac:dyDescent="0.25">
      <c r="A30" s="13" t="s">
        <v>47</v>
      </c>
      <c r="B30" s="30">
        <f t="shared" si="2"/>
        <v>70</v>
      </c>
      <c r="C30" s="31">
        <f t="shared" si="6"/>
        <v>28.5</v>
      </c>
      <c r="D30" s="26">
        <f t="shared" si="7"/>
        <v>30</v>
      </c>
      <c r="E30" s="26">
        <v>0</v>
      </c>
      <c r="F30" s="23">
        <v>0</v>
      </c>
      <c r="G30" s="23">
        <v>0</v>
      </c>
      <c r="H30" s="23">
        <v>0</v>
      </c>
      <c r="I30" s="19">
        <v>0</v>
      </c>
      <c r="J30" s="19">
        <v>0</v>
      </c>
      <c r="K30" s="36">
        <v>0</v>
      </c>
      <c r="L30" s="40">
        <f t="shared" ref="L30" si="10">SUM(B30:K30)+V30+X30</f>
        <v>228.5</v>
      </c>
      <c r="M30" s="8">
        <v>100</v>
      </c>
      <c r="O30" s="2">
        <v>35</v>
      </c>
      <c r="P30" s="2">
        <v>15</v>
      </c>
      <c r="Q30" s="2">
        <v>19</v>
      </c>
      <c r="R30" s="2" t="s">
        <v>57</v>
      </c>
      <c r="V30" s="2">
        <v>100</v>
      </c>
      <c r="W30" s="2" t="s">
        <v>57</v>
      </c>
      <c r="X30" s="2"/>
    </row>
    <row r="31" spans="1:24" x14ac:dyDescent="0.25">
      <c r="A31" s="13" t="s">
        <v>45</v>
      </c>
      <c r="B31" s="30">
        <v>0</v>
      </c>
      <c r="C31" s="31">
        <v>0</v>
      </c>
      <c r="D31" s="26">
        <f t="shared" si="7"/>
        <v>100</v>
      </c>
      <c r="E31" s="26">
        <v>0</v>
      </c>
      <c r="F31" s="23">
        <v>0</v>
      </c>
      <c r="G31" s="23">
        <v>0</v>
      </c>
      <c r="H31" s="23">
        <v>0</v>
      </c>
      <c r="I31" s="19">
        <v>0</v>
      </c>
      <c r="J31" s="19">
        <v>0</v>
      </c>
      <c r="K31" s="36">
        <v>0</v>
      </c>
      <c r="L31" s="41">
        <f>20+V31</f>
        <v>30</v>
      </c>
      <c r="M31" s="8">
        <v>100</v>
      </c>
      <c r="O31" s="2" t="s">
        <v>57</v>
      </c>
      <c r="P31" s="2">
        <v>50</v>
      </c>
      <c r="Q31" s="2" t="s">
        <v>57</v>
      </c>
      <c r="R31" s="2" t="s">
        <v>57</v>
      </c>
      <c r="V31" s="2">
        <v>10</v>
      </c>
      <c r="W31" s="2" t="s">
        <v>57</v>
      </c>
      <c r="X31" s="2"/>
    </row>
    <row r="32" spans="1:24" x14ac:dyDescent="0.25">
      <c r="A32" s="13" t="s">
        <v>46</v>
      </c>
      <c r="B32" s="30">
        <v>0</v>
      </c>
      <c r="C32" s="31">
        <f>Q32*$Q$40</f>
        <v>13.5</v>
      </c>
      <c r="D32" s="26">
        <f t="shared" si="7"/>
        <v>100</v>
      </c>
      <c r="E32" s="26">
        <v>0</v>
      </c>
      <c r="F32" s="23">
        <v>0</v>
      </c>
      <c r="G32" s="23">
        <v>0</v>
      </c>
      <c r="H32" s="23">
        <v>0</v>
      </c>
      <c r="I32" s="19">
        <v>0</v>
      </c>
      <c r="J32" s="19">
        <v>0</v>
      </c>
      <c r="K32" s="36">
        <v>5</v>
      </c>
      <c r="L32" s="61">
        <f>SUM(B32:K32)+V32</f>
        <v>218.5</v>
      </c>
      <c r="M32" s="8">
        <v>100</v>
      </c>
      <c r="O32" s="2" t="s">
        <v>57</v>
      </c>
      <c r="P32" s="2">
        <v>50</v>
      </c>
      <c r="Q32" s="2">
        <v>9</v>
      </c>
      <c r="R32" s="2" t="s">
        <v>57</v>
      </c>
      <c r="V32" s="2">
        <v>100</v>
      </c>
      <c r="W32" s="2" t="s">
        <v>57</v>
      </c>
      <c r="X32" s="2"/>
    </row>
    <row r="33" spans="1:24" x14ac:dyDescent="0.25">
      <c r="A33" s="13" t="s">
        <v>48</v>
      </c>
      <c r="B33" s="30">
        <v>0</v>
      </c>
      <c r="C33" s="31">
        <f>Q33*$Q$40</f>
        <v>34.5</v>
      </c>
      <c r="D33" s="26">
        <f t="shared" si="7"/>
        <v>60</v>
      </c>
      <c r="E33" s="26">
        <v>0</v>
      </c>
      <c r="F33" s="23">
        <v>0</v>
      </c>
      <c r="G33" s="23">
        <v>0</v>
      </c>
      <c r="H33" s="23">
        <v>0</v>
      </c>
      <c r="I33" s="19">
        <v>0</v>
      </c>
      <c r="J33" s="19">
        <v>0</v>
      </c>
      <c r="K33" s="36">
        <v>3</v>
      </c>
      <c r="L33" s="61">
        <f>SUM(B33:K33)+V33</f>
        <v>99.5</v>
      </c>
      <c r="M33" s="8">
        <v>100</v>
      </c>
      <c r="O33" s="2" t="s">
        <v>57</v>
      </c>
      <c r="P33" s="2">
        <v>30</v>
      </c>
      <c r="Q33" s="2">
        <v>23</v>
      </c>
      <c r="R33" s="2" t="s">
        <v>57</v>
      </c>
      <c r="V33" s="2">
        <v>2</v>
      </c>
      <c r="W33" s="2" t="s">
        <v>57</v>
      </c>
      <c r="X33" s="2"/>
    </row>
    <row r="34" spans="1:24" x14ac:dyDescent="0.25">
      <c r="A34" s="13" t="s">
        <v>49</v>
      </c>
      <c r="B34" s="30">
        <v>0</v>
      </c>
      <c r="C34" s="31">
        <v>0</v>
      </c>
      <c r="D34" s="26">
        <f t="shared" si="7"/>
        <v>8</v>
      </c>
      <c r="E34" s="26">
        <v>0</v>
      </c>
      <c r="F34" s="23">
        <v>0</v>
      </c>
      <c r="G34" s="23">
        <v>0</v>
      </c>
      <c r="H34" s="23">
        <v>0</v>
      </c>
      <c r="I34" s="19">
        <v>0</v>
      </c>
      <c r="J34" s="19">
        <v>0</v>
      </c>
      <c r="K34" s="36">
        <v>0</v>
      </c>
      <c r="L34" s="61">
        <f>SUM(B34:K34)+V34</f>
        <v>108</v>
      </c>
      <c r="M34" s="8">
        <v>100</v>
      </c>
      <c r="O34" s="2" t="s">
        <v>57</v>
      </c>
      <c r="P34" s="2">
        <v>4</v>
      </c>
      <c r="Q34" s="2" t="s">
        <v>57</v>
      </c>
      <c r="R34" s="2" t="s">
        <v>57</v>
      </c>
      <c r="V34" s="2">
        <v>100</v>
      </c>
      <c r="W34" s="2" t="s">
        <v>57</v>
      </c>
      <c r="X34" s="2"/>
    </row>
    <row r="35" spans="1:24" x14ac:dyDescent="0.25">
      <c r="A35" s="13" t="s">
        <v>50</v>
      </c>
      <c r="B35" s="30">
        <v>0</v>
      </c>
      <c r="C35" s="31">
        <f>Q35*$Q$40</f>
        <v>10.5</v>
      </c>
      <c r="D35" s="26">
        <f t="shared" si="7"/>
        <v>20</v>
      </c>
      <c r="E35" s="26">
        <f t="shared" si="3"/>
        <v>8</v>
      </c>
      <c r="F35" s="23">
        <v>0</v>
      </c>
      <c r="G35" s="23">
        <v>0</v>
      </c>
      <c r="H35" s="23">
        <v>0</v>
      </c>
      <c r="I35" s="19">
        <v>0</v>
      </c>
      <c r="J35" s="19">
        <v>0</v>
      </c>
      <c r="K35" s="36">
        <v>0</v>
      </c>
      <c r="L35" s="61">
        <f>SUM(B35:K35)+V35+W35</f>
        <v>114</v>
      </c>
      <c r="M35" s="8">
        <v>100</v>
      </c>
      <c r="O35" s="2" t="s">
        <v>57</v>
      </c>
      <c r="P35" s="2">
        <v>10</v>
      </c>
      <c r="Q35" s="2">
        <v>7</v>
      </c>
      <c r="R35" s="2">
        <v>4</v>
      </c>
      <c r="V35" s="2">
        <v>13</v>
      </c>
      <c r="W35" s="2">
        <f>250/400*100</f>
        <v>62.5</v>
      </c>
      <c r="X35" s="2"/>
    </row>
    <row r="36" spans="1:24" ht="15.75" thickBot="1" x14ac:dyDescent="0.3">
      <c r="A36" s="14" t="s">
        <v>51</v>
      </c>
      <c r="B36" s="32">
        <v>0</v>
      </c>
      <c r="C36" s="33">
        <f>Q36*$Q$40</f>
        <v>13.5</v>
      </c>
      <c r="D36" s="27">
        <f t="shared" si="7"/>
        <v>4</v>
      </c>
      <c r="E36" s="27">
        <v>0</v>
      </c>
      <c r="F36" s="24">
        <v>0</v>
      </c>
      <c r="G36" s="24">
        <v>0</v>
      </c>
      <c r="H36" s="24">
        <v>0</v>
      </c>
      <c r="I36" s="20">
        <v>0</v>
      </c>
      <c r="J36" s="20">
        <v>0</v>
      </c>
      <c r="K36" s="37">
        <v>2</v>
      </c>
      <c r="L36" s="60">
        <f>SUM(B36:K36)+V36</f>
        <v>98.5</v>
      </c>
      <c r="M36" s="9">
        <v>100</v>
      </c>
      <c r="O36" s="2" t="s">
        <v>57</v>
      </c>
      <c r="P36" s="2">
        <v>2</v>
      </c>
      <c r="Q36" s="2">
        <v>9</v>
      </c>
      <c r="R36" s="2" t="s">
        <v>57</v>
      </c>
      <c r="V36" s="2">
        <v>79</v>
      </c>
      <c r="W36" s="2" t="s">
        <v>57</v>
      </c>
      <c r="X36" s="2"/>
    </row>
    <row r="37" spans="1:24" ht="15.75" thickBot="1" x14ac:dyDescent="0.3">
      <c r="L37" s="137" t="s">
        <v>77</v>
      </c>
      <c r="M37" s="138"/>
      <c r="O37" s="2"/>
      <c r="P37" s="2"/>
      <c r="Q37" s="2"/>
    </row>
    <row r="38" spans="1:24" x14ac:dyDescent="0.25">
      <c r="O38" s="2"/>
      <c r="P38" s="2"/>
      <c r="Q38" s="2"/>
    </row>
    <row r="39" spans="1:24" x14ac:dyDescent="0.25">
      <c r="O39" s="2" t="s">
        <v>55</v>
      </c>
      <c r="P39" s="2" t="s">
        <v>55</v>
      </c>
      <c r="Q39" s="2" t="s">
        <v>55</v>
      </c>
      <c r="R39" s="2" t="s">
        <v>55</v>
      </c>
    </row>
    <row r="40" spans="1:24" x14ac:dyDescent="0.25">
      <c r="O40" s="2">
        <v>2</v>
      </c>
      <c r="P40" s="2">
        <v>2</v>
      </c>
      <c r="Q40" s="2">
        <v>1.5</v>
      </c>
      <c r="R40" s="2">
        <v>2</v>
      </c>
    </row>
    <row r="41" spans="1:24" x14ac:dyDescent="0.25">
      <c r="O41" s="2"/>
      <c r="P41" s="2"/>
      <c r="Q41" s="2" t="s">
        <v>59</v>
      </c>
      <c r="R41" s="2"/>
    </row>
    <row r="42" spans="1:24" x14ac:dyDescent="0.25">
      <c r="O42" s="2"/>
      <c r="P42" s="2"/>
      <c r="Q42" s="2"/>
      <c r="R42" s="2"/>
    </row>
    <row r="43" spans="1:24" x14ac:dyDescent="0.25">
      <c r="O43" s="2"/>
      <c r="P43" s="2"/>
      <c r="Q43" s="2" t="s">
        <v>63</v>
      </c>
      <c r="R43" s="2"/>
    </row>
    <row r="44" spans="1:24" x14ac:dyDescent="0.25">
      <c r="O44" s="2"/>
      <c r="P44" s="2"/>
      <c r="Q44" s="2"/>
    </row>
    <row r="45" spans="1:24" x14ac:dyDescent="0.25">
      <c r="O45" s="2"/>
      <c r="P45" s="2"/>
      <c r="Q45" s="2"/>
    </row>
    <row r="46" spans="1:24" x14ac:dyDescent="0.25">
      <c r="O46" s="2"/>
      <c r="P46" s="2"/>
      <c r="Q46" s="2"/>
    </row>
    <row r="47" spans="1:24" x14ac:dyDescent="0.25">
      <c r="A47" s="3" t="s">
        <v>66</v>
      </c>
    </row>
  </sheetData>
  <mergeCells count="1">
    <mergeCell ref="L37:M37"/>
  </mergeCells>
  <hyperlinks>
    <hyperlink ref="V1" r:id="rId1"/>
  </hyperlinks>
  <pageMargins left="0.7" right="0.7" top="0.75" bottom="0.75" header="0.3" footer="0.3"/>
  <pageSetup orientation="portrait" horizontalDpi="4294967293" verticalDpi="4294967293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selection activeCell="K3" sqref="K3"/>
    </sheetView>
  </sheetViews>
  <sheetFormatPr defaultRowHeight="15" x14ac:dyDescent="0.25"/>
  <cols>
    <col min="1" max="1" width="18" style="1" customWidth="1"/>
    <col min="6" max="8" width="9.140625" style="2"/>
    <col min="12" max="13" width="9.140625" style="2"/>
    <col min="22" max="22" width="9.140625" style="2"/>
    <col min="23" max="23" width="11.28515625" style="2" bestFit="1" customWidth="1"/>
    <col min="24" max="24" width="9.140625" style="2"/>
  </cols>
  <sheetData>
    <row r="1" spans="1:27" ht="15" customHeight="1" thickBot="1" x14ac:dyDescent="0.3">
      <c r="A1" s="11"/>
      <c r="B1" s="4" t="s">
        <v>54</v>
      </c>
      <c r="C1" s="5" t="s">
        <v>58</v>
      </c>
      <c r="D1" s="5" t="s">
        <v>72</v>
      </c>
      <c r="E1" s="5" t="s">
        <v>16</v>
      </c>
      <c r="F1" s="5" t="s">
        <v>74</v>
      </c>
      <c r="G1" s="5" t="s">
        <v>84</v>
      </c>
      <c r="H1" s="5" t="s">
        <v>75</v>
      </c>
      <c r="I1" s="5" t="s">
        <v>17</v>
      </c>
      <c r="J1" s="5" t="s">
        <v>18</v>
      </c>
      <c r="K1" s="34" t="s">
        <v>19</v>
      </c>
      <c r="L1" s="4" t="s">
        <v>64</v>
      </c>
      <c r="M1" s="6" t="s">
        <v>70</v>
      </c>
      <c r="O1" t="s">
        <v>61</v>
      </c>
      <c r="P1" t="s">
        <v>71</v>
      </c>
      <c r="Q1" t="s">
        <v>56</v>
      </c>
      <c r="R1" t="s">
        <v>62</v>
      </c>
      <c r="T1" t="s">
        <v>65</v>
      </c>
      <c r="V1" s="59" t="s">
        <v>85</v>
      </c>
      <c r="W1" s="2" t="s">
        <v>86</v>
      </c>
      <c r="X1" s="2" t="s">
        <v>87</v>
      </c>
    </row>
    <row r="2" spans="1:27" ht="10.5" hidden="1" thickBot="1" x14ac:dyDescent="0.3">
      <c r="A2" s="12" t="s">
        <v>53</v>
      </c>
      <c r="B2" s="63">
        <f>O2*$O$40</f>
        <v>62</v>
      </c>
      <c r="C2" s="64">
        <f t="shared" ref="C2:C7" si="0">Q2*$Q$40</f>
        <v>366</v>
      </c>
      <c r="D2" s="65">
        <v>30</v>
      </c>
      <c r="E2" s="65">
        <f>R2*$R$40</f>
        <v>480</v>
      </c>
      <c r="F2" s="66">
        <v>182</v>
      </c>
      <c r="G2" s="66">
        <v>150</v>
      </c>
      <c r="H2" s="66">
        <v>35</v>
      </c>
      <c r="I2" s="67">
        <v>88</v>
      </c>
      <c r="J2" s="67">
        <v>28</v>
      </c>
      <c r="K2" s="68">
        <v>136</v>
      </c>
      <c r="L2" s="43"/>
      <c r="M2" s="44"/>
      <c r="O2" s="2">
        <v>31</v>
      </c>
      <c r="P2" s="2" t="s">
        <v>57</v>
      </c>
      <c r="Q2" s="2">
        <v>244</v>
      </c>
      <c r="R2" s="2">
        <v>240</v>
      </c>
      <c r="AA2" t="s">
        <v>1</v>
      </c>
    </row>
    <row r="3" spans="1:27" x14ac:dyDescent="0.25">
      <c r="A3" s="13" t="s">
        <v>20</v>
      </c>
      <c r="B3" s="69">
        <f t="shared" ref="B3:B30" si="1">O3*$O$40</f>
        <v>220</v>
      </c>
      <c r="C3" s="70">
        <f t="shared" si="0"/>
        <v>183</v>
      </c>
      <c r="D3" s="71">
        <f>P3*$P$40</f>
        <v>180</v>
      </c>
      <c r="E3" s="71">
        <f t="shared" ref="E3:E35" si="2">R3*$R$40</f>
        <v>60</v>
      </c>
      <c r="F3" s="72">
        <v>95</v>
      </c>
      <c r="G3" s="72">
        <v>80</v>
      </c>
      <c r="H3" s="72">
        <v>140</v>
      </c>
      <c r="I3" s="73">
        <v>327</v>
      </c>
      <c r="J3" s="73">
        <v>120</v>
      </c>
      <c r="K3" s="74">
        <v>136</v>
      </c>
      <c r="L3" s="39">
        <f>SUM(B3:K3)+SUM(V3:W3)</f>
        <v>1541</v>
      </c>
      <c r="M3" s="8">
        <v>1500</v>
      </c>
      <c r="O3" s="2">
        <v>110</v>
      </c>
      <c r="P3" s="2">
        <v>180</v>
      </c>
      <c r="Q3" s="2">
        <v>122</v>
      </c>
      <c r="R3" s="2">
        <v>30</v>
      </c>
      <c r="X3" s="2">
        <v>35</v>
      </c>
      <c r="AA3" t="s">
        <v>3</v>
      </c>
    </row>
    <row r="4" spans="1:27" x14ac:dyDescent="0.25">
      <c r="A4" s="13" t="s">
        <v>52</v>
      </c>
      <c r="B4" s="58">
        <f t="shared" si="1"/>
        <v>0</v>
      </c>
      <c r="C4" s="21">
        <f t="shared" si="0"/>
        <v>64.5</v>
      </c>
      <c r="D4" s="16">
        <f>P4*$P$40</f>
        <v>20</v>
      </c>
      <c r="E4" s="16">
        <f t="shared" si="2"/>
        <v>50</v>
      </c>
      <c r="F4" s="23">
        <v>3</v>
      </c>
      <c r="G4" s="23">
        <v>0</v>
      </c>
      <c r="H4" s="23">
        <v>35</v>
      </c>
      <c r="I4" s="19">
        <v>151</v>
      </c>
      <c r="J4" s="19">
        <v>30</v>
      </c>
      <c r="K4" s="75">
        <v>121</v>
      </c>
      <c r="L4" s="39">
        <f>SUM(B4:K4)+SUM(V4:W4)</f>
        <v>474.5</v>
      </c>
      <c r="M4" s="8" t="s">
        <v>57</v>
      </c>
      <c r="O4" s="2">
        <v>0</v>
      </c>
      <c r="P4" s="2">
        <v>20</v>
      </c>
      <c r="Q4" s="2">
        <v>43</v>
      </c>
      <c r="R4" s="2">
        <v>25</v>
      </c>
      <c r="X4" s="2">
        <v>25</v>
      </c>
      <c r="AA4" t="s">
        <v>4</v>
      </c>
    </row>
    <row r="5" spans="1:27" x14ac:dyDescent="0.25">
      <c r="A5" s="13" t="s">
        <v>21</v>
      </c>
      <c r="B5" s="58">
        <f t="shared" si="1"/>
        <v>0</v>
      </c>
      <c r="C5" s="21">
        <f t="shared" si="0"/>
        <v>7.5</v>
      </c>
      <c r="D5" s="16">
        <f>P5*$P$40</f>
        <v>2</v>
      </c>
      <c r="E5" s="16">
        <f t="shared" si="2"/>
        <v>5</v>
      </c>
      <c r="F5" s="23">
        <v>0</v>
      </c>
      <c r="G5" s="23">
        <v>0</v>
      </c>
      <c r="H5" s="23">
        <v>4</v>
      </c>
      <c r="I5" s="19">
        <v>18</v>
      </c>
      <c r="J5" s="19">
        <v>3</v>
      </c>
      <c r="K5" s="75">
        <v>4</v>
      </c>
      <c r="L5" s="39">
        <f t="shared" ref="L5:L10" si="3">SUM(B5:K5)+SUM(V5:W5)</f>
        <v>43.5</v>
      </c>
      <c r="M5" s="8">
        <v>65</v>
      </c>
      <c r="O5" s="2">
        <v>0</v>
      </c>
      <c r="P5" s="2">
        <v>2</v>
      </c>
      <c r="Q5" s="2">
        <v>5</v>
      </c>
      <c r="R5" s="2">
        <v>2.5</v>
      </c>
      <c r="X5" s="2">
        <v>3</v>
      </c>
    </row>
    <row r="6" spans="1:27" x14ac:dyDescent="0.25">
      <c r="A6" s="13" t="s">
        <v>22</v>
      </c>
      <c r="B6" s="58">
        <f t="shared" si="1"/>
        <v>0</v>
      </c>
      <c r="C6" s="21">
        <f t="shared" si="0"/>
        <v>4.5</v>
      </c>
      <c r="D6" s="16">
        <f>P6*$P$40</f>
        <v>0.5</v>
      </c>
      <c r="E6" s="16">
        <f t="shared" si="2"/>
        <v>0</v>
      </c>
      <c r="F6" s="23">
        <v>0</v>
      </c>
      <c r="G6" s="23">
        <v>0</v>
      </c>
      <c r="H6" s="23">
        <v>0.5</v>
      </c>
      <c r="I6" s="19">
        <v>3</v>
      </c>
      <c r="J6" s="19">
        <v>0.5</v>
      </c>
      <c r="K6" s="75">
        <v>0</v>
      </c>
      <c r="L6" s="39">
        <f t="shared" si="3"/>
        <v>9</v>
      </c>
      <c r="M6" s="8">
        <v>20</v>
      </c>
      <c r="O6" s="2">
        <v>0</v>
      </c>
      <c r="P6" s="2">
        <v>0.5</v>
      </c>
      <c r="Q6" s="2">
        <v>3</v>
      </c>
      <c r="R6" s="2">
        <v>0</v>
      </c>
      <c r="X6" s="2">
        <v>1</v>
      </c>
      <c r="AA6" t="s">
        <v>8</v>
      </c>
    </row>
    <row r="7" spans="1:27" x14ac:dyDescent="0.25">
      <c r="A7" s="13" t="s">
        <v>23</v>
      </c>
      <c r="B7" s="58">
        <f t="shared" si="1"/>
        <v>0</v>
      </c>
      <c r="C7" s="21">
        <f t="shared" si="0"/>
        <v>0</v>
      </c>
      <c r="D7" s="16">
        <v>0</v>
      </c>
      <c r="E7" s="16">
        <f t="shared" si="2"/>
        <v>0</v>
      </c>
      <c r="F7" s="23">
        <v>0</v>
      </c>
      <c r="G7" s="23">
        <v>0</v>
      </c>
      <c r="H7" s="23">
        <v>0</v>
      </c>
      <c r="I7" s="19">
        <v>0</v>
      </c>
      <c r="J7" s="19">
        <v>0</v>
      </c>
      <c r="K7" s="75">
        <v>0</v>
      </c>
      <c r="L7" s="39">
        <f t="shared" si="3"/>
        <v>0</v>
      </c>
      <c r="M7" s="8" t="s">
        <v>57</v>
      </c>
      <c r="O7" s="2">
        <v>0</v>
      </c>
      <c r="P7" s="2" t="s">
        <v>57</v>
      </c>
      <c r="Q7" s="2">
        <v>0</v>
      </c>
      <c r="R7" s="2">
        <v>0</v>
      </c>
      <c r="X7" s="2">
        <v>1</v>
      </c>
      <c r="AA7" t="s">
        <v>9</v>
      </c>
    </row>
    <row r="8" spans="1:27" x14ac:dyDescent="0.25">
      <c r="A8" s="13" t="s">
        <v>24</v>
      </c>
      <c r="B8" s="58">
        <f t="shared" si="1"/>
        <v>0</v>
      </c>
      <c r="C8" s="21">
        <v>0</v>
      </c>
      <c r="D8" s="16">
        <v>0</v>
      </c>
      <c r="E8" s="16">
        <f t="shared" si="2"/>
        <v>1</v>
      </c>
      <c r="F8" s="23">
        <v>0</v>
      </c>
      <c r="G8" s="23">
        <v>0</v>
      </c>
      <c r="H8" s="23">
        <v>0</v>
      </c>
      <c r="I8" s="19">
        <v>0</v>
      </c>
      <c r="J8" s="19">
        <v>1.5</v>
      </c>
      <c r="K8" s="75">
        <v>0</v>
      </c>
      <c r="L8" s="39">
        <f t="shared" si="3"/>
        <v>2.5</v>
      </c>
      <c r="M8" s="8" t="s">
        <v>57</v>
      </c>
      <c r="O8" s="2">
        <v>0</v>
      </c>
      <c r="P8" s="2" t="s">
        <v>57</v>
      </c>
      <c r="Q8" s="2" t="s">
        <v>57</v>
      </c>
      <c r="R8" s="2">
        <v>0.5</v>
      </c>
      <c r="X8" s="2">
        <v>0.5</v>
      </c>
    </row>
    <row r="9" spans="1:27" x14ac:dyDescent="0.25">
      <c r="A9" s="13" t="s">
        <v>25</v>
      </c>
      <c r="B9" s="58">
        <f t="shared" si="1"/>
        <v>0</v>
      </c>
      <c r="C9" s="21">
        <v>0</v>
      </c>
      <c r="D9" s="16">
        <v>0</v>
      </c>
      <c r="E9" s="16">
        <f t="shared" si="2"/>
        <v>3</v>
      </c>
      <c r="F9" s="23">
        <v>0</v>
      </c>
      <c r="G9" s="23">
        <v>0</v>
      </c>
      <c r="H9" s="23">
        <v>0</v>
      </c>
      <c r="I9" s="19">
        <v>0</v>
      </c>
      <c r="J9" s="19">
        <v>1</v>
      </c>
      <c r="K9" s="75">
        <v>0</v>
      </c>
      <c r="L9" s="39">
        <f t="shared" si="3"/>
        <v>4</v>
      </c>
      <c r="M9" s="8" t="s">
        <v>57</v>
      </c>
      <c r="O9" s="2">
        <v>0</v>
      </c>
      <c r="P9" s="2" t="s">
        <v>57</v>
      </c>
      <c r="Q9" s="2" t="s">
        <v>57</v>
      </c>
      <c r="R9" s="2">
        <v>1.5</v>
      </c>
      <c r="AA9" t="s">
        <v>12</v>
      </c>
    </row>
    <row r="10" spans="1:27" x14ac:dyDescent="0.25">
      <c r="A10" s="13" t="s">
        <v>28</v>
      </c>
      <c r="B10" s="58">
        <f t="shared" si="1"/>
        <v>0</v>
      </c>
      <c r="C10" s="21">
        <f>Q10*$Q$40</f>
        <v>30</v>
      </c>
      <c r="D10" s="16">
        <f t="shared" ref="D10:D16" si="4">P10*$P$40</f>
        <v>5</v>
      </c>
      <c r="E10" s="16">
        <f t="shared" si="2"/>
        <v>0</v>
      </c>
      <c r="F10" s="23">
        <v>0</v>
      </c>
      <c r="G10" s="23">
        <v>10</v>
      </c>
      <c r="H10" s="23">
        <v>0</v>
      </c>
      <c r="I10" s="19">
        <v>0</v>
      </c>
      <c r="J10" s="19">
        <v>0</v>
      </c>
      <c r="K10" s="75">
        <v>0</v>
      </c>
      <c r="L10" s="39">
        <f t="shared" si="3"/>
        <v>45</v>
      </c>
      <c r="M10" s="8">
        <v>300</v>
      </c>
      <c r="O10" s="2">
        <v>0</v>
      </c>
      <c r="P10" s="2">
        <v>5</v>
      </c>
      <c r="Q10" s="2">
        <v>20</v>
      </c>
      <c r="R10" s="2">
        <v>0</v>
      </c>
      <c r="X10" s="2">
        <v>25</v>
      </c>
      <c r="AA10" t="s">
        <v>13</v>
      </c>
    </row>
    <row r="11" spans="1:27" x14ac:dyDescent="0.25">
      <c r="A11" s="13" t="s">
        <v>26</v>
      </c>
      <c r="B11" s="58">
        <f t="shared" si="1"/>
        <v>380</v>
      </c>
      <c r="C11" s="21">
        <f>Q11*$Q$40</f>
        <v>150</v>
      </c>
      <c r="D11" s="16">
        <f t="shared" si="4"/>
        <v>100</v>
      </c>
      <c r="E11" s="16">
        <f t="shared" si="2"/>
        <v>320</v>
      </c>
      <c r="F11" s="23">
        <v>2</v>
      </c>
      <c r="G11" s="23">
        <v>55</v>
      </c>
      <c r="H11" s="23">
        <v>65</v>
      </c>
      <c r="I11" s="19">
        <v>420</v>
      </c>
      <c r="J11" s="19">
        <v>190</v>
      </c>
      <c r="K11" s="75">
        <v>0</v>
      </c>
      <c r="L11" s="58">
        <f>SUM(B11:K11)+SUM(V11:X11)</f>
        <v>1682</v>
      </c>
      <c r="M11" s="8">
        <v>2400</v>
      </c>
      <c r="O11" s="2">
        <v>190</v>
      </c>
      <c r="P11" s="2">
        <v>100</v>
      </c>
      <c r="Q11" s="2">
        <v>100</v>
      </c>
      <c r="R11" s="2">
        <v>160</v>
      </c>
      <c r="AA11" t="s">
        <v>14</v>
      </c>
    </row>
    <row r="12" spans="1:27" x14ac:dyDescent="0.25">
      <c r="A12" s="13" t="s">
        <v>27</v>
      </c>
      <c r="B12" s="58">
        <f t="shared" si="1"/>
        <v>140</v>
      </c>
      <c r="C12" s="21">
        <v>0</v>
      </c>
      <c r="D12" s="16">
        <f t="shared" si="4"/>
        <v>150</v>
      </c>
      <c r="E12" s="16">
        <f t="shared" si="2"/>
        <v>70</v>
      </c>
      <c r="F12" s="23">
        <v>0</v>
      </c>
      <c r="G12" s="23">
        <v>160</v>
      </c>
      <c r="H12" s="23">
        <v>0</v>
      </c>
      <c r="I12" s="19">
        <v>0</v>
      </c>
      <c r="J12" s="19">
        <v>220</v>
      </c>
      <c r="K12" s="75">
        <v>1</v>
      </c>
      <c r="L12" s="58">
        <f>SUM(B12:K12)+SUM(V12:X12)</f>
        <v>741</v>
      </c>
      <c r="M12" s="8">
        <v>3500</v>
      </c>
      <c r="O12" s="2">
        <v>70</v>
      </c>
      <c r="P12" s="2">
        <v>150</v>
      </c>
      <c r="Q12" s="2" t="s">
        <v>57</v>
      </c>
      <c r="R12" s="2">
        <v>35</v>
      </c>
    </row>
    <row r="13" spans="1:27" x14ac:dyDescent="0.25">
      <c r="A13" s="13" t="s">
        <v>29</v>
      </c>
      <c r="B13" s="58">
        <f t="shared" si="1"/>
        <v>54</v>
      </c>
      <c r="C13" s="21">
        <f>Q13*$Q$40</f>
        <v>18</v>
      </c>
      <c r="D13" s="16">
        <f t="shared" si="4"/>
        <v>30</v>
      </c>
      <c r="E13" s="16">
        <f t="shared" si="2"/>
        <v>2</v>
      </c>
      <c r="F13" s="23">
        <v>25</v>
      </c>
      <c r="G13" s="23">
        <v>8</v>
      </c>
      <c r="H13" s="23">
        <v>25</v>
      </c>
      <c r="I13" s="19">
        <v>30</v>
      </c>
      <c r="J13" s="19">
        <v>22</v>
      </c>
      <c r="K13" s="75">
        <v>487</v>
      </c>
      <c r="L13" s="39">
        <f t="shared" ref="L13:L16" si="5">SUM(B13:K13)+SUM(V13:W13)</f>
        <v>701</v>
      </c>
      <c r="M13" s="8">
        <v>300</v>
      </c>
      <c r="O13" s="2">
        <v>27</v>
      </c>
      <c r="P13" s="2">
        <v>30</v>
      </c>
      <c r="Q13" s="2">
        <v>12</v>
      </c>
      <c r="R13" s="2">
        <v>1</v>
      </c>
      <c r="X13" s="2">
        <v>1</v>
      </c>
    </row>
    <row r="14" spans="1:27" x14ac:dyDescent="0.25">
      <c r="A14" s="13" t="s">
        <v>30</v>
      </c>
      <c r="B14" s="58">
        <f t="shared" si="1"/>
        <v>6</v>
      </c>
      <c r="C14" s="21">
        <f>Q14*$Q$40</f>
        <v>0</v>
      </c>
      <c r="D14" s="16">
        <f t="shared" si="4"/>
        <v>8</v>
      </c>
      <c r="E14" s="16">
        <f t="shared" si="2"/>
        <v>2</v>
      </c>
      <c r="F14" s="23">
        <v>4</v>
      </c>
      <c r="G14" s="23">
        <v>0</v>
      </c>
      <c r="H14" s="23">
        <v>2</v>
      </c>
      <c r="I14" s="19">
        <v>6</v>
      </c>
      <c r="J14" s="19">
        <v>2</v>
      </c>
      <c r="K14" s="75">
        <v>31.1</v>
      </c>
      <c r="L14" s="39">
        <f t="shared" si="5"/>
        <v>61.1</v>
      </c>
      <c r="M14" s="15">
        <v>25</v>
      </c>
      <c r="O14" s="2">
        <v>3</v>
      </c>
      <c r="P14" s="2">
        <v>8</v>
      </c>
      <c r="Q14" s="2">
        <v>0</v>
      </c>
      <c r="R14" s="2">
        <v>1</v>
      </c>
      <c r="X14" s="2" t="s">
        <v>89</v>
      </c>
    </row>
    <row r="15" spans="1:27" x14ac:dyDescent="0.25">
      <c r="A15" s="13" t="s">
        <v>31</v>
      </c>
      <c r="B15" s="58">
        <f t="shared" si="1"/>
        <v>18</v>
      </c>
      <c r="C15" s="21">
        <f>Q15*$Q$40</f>
        <v>18</v>
      </c>
      <c r="D15" s="16">
        <f t="shared" si="4"/>
        <v>4</v>
      </c>
      <c r="E15" s="16">
        <f t="shared" si="2"/>
        <v>0</v>
      </c>
      <c r="F15" s="23">
        <v>19</v>
      </c>
      <c r="G15" s="23">
        <v>6</v>
      </c>
      <c r="H15" s="23">
        <v>7</v>
      </c>
      <c r="I15" s="19">
        <v>6</v>
      </c>
      <c r="J15" s="19">
        <v>3</v>
      </c>
      <c r="K15" s="75">
        <v>3.5</v>
      </c>
      <c r="L15" s="39">
        <f t="shared" si="5"/>
        <v>84.5</v>
      </c>
      <c r="M15" s="8" t="s">
        <v>57</v>
      </c>
      <c r="O15" s="2">
        <v>9</v>
      </c>
      <c r="P15" s="2">
        <v>4</v>
      </c>
      <c r="Q15" s="2">
        <v>12</v>
      </c>
      <c r="R15" s="2">
        <v>0</v>
      </c>
    </row>
    <row r="16" spans="1:27" x14ac:dyDescent="0.25">
      <c r="A16" s="13" t="s">
        <v>32</v>
      </c>
      <c r="B16" s="58">
        <f t="shared" si="1"/>
        <v>4</v>
      </c>
      <c r="C16" s="21">
        <f>Q16*$Q$40</f>
        <v>12</v>
      </c>
      <c r="D16" s="16">
        <f t="shared" si="4"/>
        <v>9</v>
      </c>
      <c r="E16" s="16">
        <f t="shared" si="2"/>
        <v>2</v>
      </c>
      <c r="F16" s="23">
        <v>0</v>
      </c>
      <c r="G16" s="23">
        <v>12</v>
      </c>
      <c r="H16" s="23">
        <v>3</v>
      </c>
      <c r="I16" s="19">
        <v>15</v>
      </c>
      <c r="J16" s="19">
        <v>2</v>
      </c>
      <c r="K16" s="75">
        <v>16.600000000000001</v>
      </c>
      <c r="L16" s="39">
        <f t="shared" si="5"/>
        <v>75.599999999999994</v>
      </c>
      <c r="M16" s="8">
        <v>50</v>
      </c>
      <c r="O16" s="2">
        <v>2</v>
      </c>
      <c r="P16" s="2">
        <v>9</v>
      </c>
      <c r="Q16" s="2">
        <v>8</v>
      </c>
      <c r="R16" s="2">
        <v>1</v>
      </c>
      <c r="AA16" t="s">
        <v>73</v>
      </c>
    </row>
    <row r="17" spans="1:28" x14ac:dyDescent="0.25">
      <c r="A17" s="13"/>
      <c r="B17" s="58"/>
      <c r="C17" s="21"/>
      <c r="D17" s="16"/>
      <c r="E17" s="16"/>
      <c r="F17" s="23"/>
      <c r="G17" s="23"/>
      <c r="H17" s="23"/>
      <c r="I17" s="19"/>
      <c r="J17" s="19"/>
      <c r="K17" s="75">
        <v>1.5</v>
      </c>
      <c r="L17" s="39"/>
      <c r="M17" s="8"/>
      <c r="O17" s="2"/>
      <c r="P17" s="2"/>
      <c r="Q17" s="2"/>
      <c r="AA17" t="s">
        <v>74</v>
      </c>
      <c r="AB17">
        <v>63</v>
      </c>
    </row>
    <row r="18" spans="1:28" x14ac:dyDescent="0.25">
      <c r="A18" s="13" t="s">
        <v>33</v>
      </c>
      <c r="B18" s="58">
        <f t="shared" si="1"/>
        <v>20</v>
      </c>
      <c r="C18" s="21">
        <f t="shared" ref="C18:C30" si="6">Q18*$Q$40</f>
        <v>13.5</v>
      </c>
      <c r="D18" s="16">
        <f>P18*$P$40</f>
        <v>15</v>
      </c>
      <c r="E18" s="16">
        <f t="shared" si="2"/>
        <v>20</v>
      </c>
      <c r="F18" s="23">
        <v>2</v>
      </c>
      <c r="G18" s="23">
        <v>0</v>
      </c>
      <c r="H18" s="23">
        <v>0</v>
      </c>
      <c r="I18" s="19">
        <v>0</v>
      </c>
      <c r="J18" s="19">
        <v>2</v>
      </c>
      <c r="K18" s="75"/>
      <c r="L18" s="61">
        <f>SUM(B18:K18)+V18+X18</f>
        <v>142.5</v>
      </c>
      <c r="M18" s="8">
        <v>100</v>
      </c>
      <c r="O18" s="2">
        <v>10</v>
      </c>
      <c r="P18" s="2">
        <v>15</v>
      </c>
      <c r="Q18" s="2">
        <v>9</v>
      </c>
      <c r="R18" s="2">
        <v>10</v>
      </c>
      <c r="V18" s="2">
        <v>70</v>
      </c>
      <c r="W18" s="2" t="s">
        <v>57</v>
      </c>
      <c r="AA18" t="s">
        <v>76</v>
      </c>
    </row>
    <row r="19" spans="1:28" x14ac:dyDescent="0.25">
      <c r="A19" s="13" t="s">
        <v>34</v>
      </c>
      <c r="B19" s="58">
        <f t="shared" si="1"/>
        <v>70</v>
      </c>
      <c r="C19" s="21">
        <f t="shared" si="6"/>
        <v>1.5</v>
      </c>
      <c r="D19" s="16">
        <f>P19*$P$40</f>
        <v>60</v>
      </c>
      <c r="E19" s="16">
        <f t="shared" si="2"/>
        <v>0</v>
      </c>
      <c r="F19" s="23">
        <v>14</v>
      </c>
      <c r="G19" s="23">
        <v>0</v>
      </c>
      <c r="H19" s="23">
        <v>0</v>
      </c>
      <c r="I19" s="19">
        <v>0</v>
      </c>
      <c r="J19" s="19">
        <v>2</v>
      </c>
      <c r="K19" s="75">
        <v>2</v>
      </c>
      <c r="L19" s="40">
        <f>SUM(B19:K19)+V19+X19</f>
        <v>249.5</v>
      </c>
      <c r="M19" s="8">
        <v>100</v>
      </c>
      <c r="O19" s="2">
        <v>35</v>
      </c>
      <c r="P19" s="2">
        <v>60</v>
      </c>
      <c r="Q19" s="2">
        <v>1</v>
      </c>
      <c r="R19" s="2">
        <v>0</v>
      </c>
      <c r="V19" s="2">
        <v>100</v>
      </c>
      <c r="W19" s="2" t="s">
        <v>57</v>
      </c>
    </row>
    <row r="20" spans="1:28" x14ac:dyDescent="0.25">
      <c r="A20" s="13" t="s">
        <v>35</v>
      </c>
      <c r="B20" s="58">
        <f t="shared" si="1"/>
        <v>0</v>
      </c>
      <c r="C20" s="21">
        <f t="shared" si="6"/>
        <v>43.5</v>
      </c>
      <c r="D20" s="16">
        <f>P20*$P$40</f>
        <v>50</v>
      </c>
      <c r="E20" s="16">
        <f t="shared" si="2"/>
        <v>90</v>
      </c>
      <c r="F20" s="23">
        <v>1</v>
      </c>
      <c r="G20" s="23">
        <v>15</v>
      </c>
      <c r="H20" s="23">
        <v>0</v>
      </c>
      <c r="I20" s="19">
        <v>7</v>
      </c>
      <c r="J20" s="19">
        <v>0</v>
      </c>
      <c r="K20" s="75">
        <v>20</v>
      </c>
      <c r="L20" s="40">
        <f t="shared" ref="L20:L22" si="7">SUM(B20:K20)+V20+X20</f>
        <v>246.5</v>
      </c>
      <c r="M20" s="8">
        <v>100</v>
      </c>
      <c r="O20" s="2">
        <v>0</v>
      </c>
      <c r="P20" s="2">
        <v>50</v>
      </c>
      <c r="Q20" s="2">
        <v>29</v>
      </c>
      <c r="R20" s="2">
        <v>45</v>
      </c>
      <c r="V20" s="2">
        <v>20</v>
      </c>
      <c r="W20" s="2" t="s">
        <v>57</v>
      </c>
    </row>
    <row r="21" spans="1:28" x14ac:dyDescent="0.25">
      <c r="A21" s="13" t="s">
        <v>36</v>
      </c>
      <c r="B21" s="58">
        <f t="shared" si="1"/>
        <v>90</v>
      </c>
      <c r="C21" s="21">
        <f t="shared" si="6"/>
        <v>0</v>
      </c>
      <c r="D21" s="16">
        <f>P21*$P$40</f>
        <v>20</v>
      </c>
      <c r="E21" s="16">
        <f t="shared" si="2"/>
        <v>4</v>
      </c>
      <c r="F21" s="23">
        <v>1</v>
      </c>
      <c r="G21" s="23">
        <v>0</v>
      </c>
      <c r="H21" s="23">
        <v>2</v>
      </c>
      <c r="I21" s="19">
        <v>11</v>
      </c>
      <c r="J21" s="19">
        <v>0</v>
      </c>
      <c r="K21" s="75">
        <v>1</v>
      </c>
      <c r="L21" s="40">
        <f t="shared" si="7"/>
        <v>229</v>
      </c>
      <c r="M21" s="8">
        <v>100</v>
      </c>
      <c r="O21" s="2">
        <v>45</v>
      </c>
      <c r="P21" s="2">
        <v>20</v>
      </c>
      <c r="Q21" s="2">
        <v>0</v>
      </c>
      <c r="R21" s="2">
        <v>2</v>
      </c>
      <c r="V21" s="2">
        <v>100</v>
      </c>
      <c r="W21" s="2" t="s">
        <v>57</v>
      </c>
    </row>
    <row r="22" spans="1:28" x14ac:dyDescent="0.25">
      <c r="A22" s="13" t="s">
        <v>37</v>
      </c>
      <c r="B22" s="58">
        <f t="shared" si="1"/>
        <v>20</v>
      </c>
      <c r="C22" s="21">
        <f t="shared" si="6"/>
        <v>39</v>
      </c>
      <c r="D22" s="16">
        <v>0</v>
      </c>
      <c r="E22" s="16">
        <f t="shared" si="2"/>
        <v>50</v>
      </c>
      <c r="F22" s="23">
        <v>0</v>
      </c>
      <c r="G22" s="23">
        <v>0</v>
      </c>
      <c r="H22" s="23">
        <v>0</v>
      </c>
      <c r="I22" s="19">
        <v>0</v>
      </c>
      <c r="J22" s="19">
        <v>0</v>
      </c>
      <c r="K22" s="75">
        <v>2</v>
      </c>
      <c r="L22" s="40">
        <f t="shared" si="7"/>
        <v>361</v>
      </c>
      <c r="M22" s="8">
        <v>100</v>
      </c>
      <c r="O22" s="2">
        <v>10</v>
      </c>
      <c r="P22" s="2" t="s">
        <v>57</v>
      </c>
      <c r="Q22" s="2">
        <v>26</v>
      </c>
      <c r="R22" s="2">
        <v>25</v>
      </c>
      <c r="V22" s="2">
        <v>250</v>
      </c>
      <c r="W22" s="2" t="s">
        <v>57</v>
      </c>
    </row>
    <row r="23" spans="1:28" x14ac:dyDescent="0.25">
      <c r="A23" s="13" t="s">
        <v>38</v>
      </c>
      <c r="B23" s="58">
        <v>0</v>
      </c>
      <c r="C23" s="21">
        <f t="shared" si="6"/>
        <v>0</v>
      </c>
      <c r="D23" s="16">
        <f>P23*$P$40</f>
        <v>20</v>
      </c>
      <c r="E23" s="16">
        <f t="shared" si="2"/>
        <v>40</v>
      </c>
      <c r="F23" s="23">
        <v>0</v>
      </c>
      <c r="G23" s="23">
        <v>0</v>
      </c>
      <c r="H23" s="23">
        <v>0</v>
      </c>
      <c r="I23" s="19">
        <v>0</v>
      </c>
      <c r="J23" s="19">
        <v>0</v>
      </c>
      <c r="K23" s="75">
        <v>0</v>
      </c>
      <c r="L23" s="61">
        <f>SUM(B23:K23)+V23+X23</f>
        <v>160</v>
      </c>
      <c r="M23" s="8">
        <v>100</v>
      </c>
      <c r="O23" s="2" t="s">
        <v>57</v>
      </c>
      <c r="P23" s="2">
        <v>20</v>
      </c>
      <c r="Q23" s="2">
        <v>0</v>
      </c>
      <c r="R23" s="2">
        <v>20</v>
      </c>
      <c r="V23" s="2">
        <v>100</v>
      </c>
      <c r="W23" s="2" t="s">
        <v>57</v>
      </c>
    </row>
    <row r="24" spans="1:28" x14ac:dyDescent="0.25">
      <c r="A24" s="13" t="s">
        <v>39</v>
      </c>
      <c r="B24" s="58">
        <v>0</v>
      </c>
      <c r="C24" s="21">
        <f t="shared" si="6"/>
        <v>1.5</v>
      </c>
      <c r="D24" s="16">
        <v>0</v>
      </c>
      <c r="E24" s="16">
        <v>0</v>
      </c>
      <c r="F24" s="23">
        <v>0</v>
      </c>
      <c r="G24" s="23">
        <v>0</v>
      </c>
      <c r="H24" s="23">
        <v>0</v>
      </c>
      <c r="I24" s="19">
        <v>0</v>
      </c>
      <c r="J24" s="19">
        <v>0</v>
      </c>
      <c r="K24" s="75">
        <v>1</v>
      </c>
      <c r="L24" s="41">
        <f>SUM(B24:K24)+V24</f>
        <v>33.5</v>
      </c>
      <c r="M24" s="8">
        <v>100</v>
      </c>
      <c r="O24" s="2" t="s">
        <v>57</v>
      </c>
      <c r="P24" s="2" t="s">
        <v>57</v>
      </c>
      <c r="Q24" s="2">
        <v>1</v>
      </c>
      <c r="R24" s="2" t="s">
        <v>57</v>
      </c>
      <c r="V24" s="2">
        <v>31</v>
      </c>
      <c r="W24" s="2" t="s">
        <v>57</v>
      </c>
    </row>
    <row r="25" spans="1:28" x14ac:dyDescent="0.25">
      <c r="A25" s="13" t="s">
        <v>88</v>
      </c>
      <c r="B25" s="58">
        <f t="shared" si="1"/>
        <v>70</v>
      </c>
      <c r="C25" s="21">
        <f t="shared" si="6"/>
        <v>9</v>
      </c>
      <c r="D25" s="16">
        <f>P25*$P$40</f>
        <v>20</v>
      </c>
      <c r="E25" s="16">
        <v>0</v>
      </c>
      <c r="F25" s="23">
        <v>0</v>
      </c>
      <c r="G25" s="23">
        <v>0</v>
      </c>
      <c r="H25" s="23">
        <v>0</v>
      </c>
      <c r="I25" s="19">
        <v>0</v>
      </c>
      <c r="J25" s="19">
        <v>0</v>
      </c>
      <c r="K25" s="75">
        <v>1</v>
      </c>
      <c r="L25" s="40">
        <f t="shared" ref="L25:L28" si="8">SUM(B25:K25)+V25+X25</f>
        <v>200</v>
      </c>
      <c r="M25" s="8">
        <v>100</v>
      </c>
      <c r="O25" s="2">
        <v>35</v>
      </c>
      <c r="P25" s="2">
        <v>20</v>
      </c>
      <c r="Q25" s="2">
        <v>6</v>
      </c>
      <c r="R25" s="2" t="s">
        <v>57</v>
      </c>
      <c r="V25" s="2">
        <v>100</v>
      </c>
      <c r="W25" s="2" t="s">
        <v>57</v>
      </c>
    </row>
    <row r="26" spans="1:28" x14ac:dyDescent="0.25">
      <c r="A26" s="13" t="s">
        <v>41</v>
      </c>
      <c r="B26" s="58">
        <f t="shared" si="1"/>
        <v>70</v>
      </c>
      <c r="C26" s="21">
        <f t="shared" si="6"/>
        <v>40.5</v>
      </c>
      <c r="D26" s="16">
        <f>P26*$P$40</f>
        <v>20</v>
      </c>
      <c r="E26" s="16">
        <f t="shared" si="2"/>
        <v>8</v>
      </c>
      <c r="F26" s="23">
        <v>0</v>
      </c>
      <c r="G26" s="23">
        <v>0</v>
      </c>
      <c r="H26" s="23">
        <v>0</v>
      </c>
      <c r="I26" s="19">
        <v>0</v>
      </c>
      <c r="J26" s="19">
        <v>0</v>
      </c>
      <c r="K26" s="75">
        <v>3</v>
      </c>
      <c r="L26" s="40">
        <f t="shared" si="8"/>
        <v>241.5</v>
      </c>
      <c r="M26" s="8">
        <v>100</v>
      </c>
      <c r="O26" s="2">
        <v>35</v>
      </c>
      <c r="P26" s="2">
        <v>20</v>
      </c>
      <c r="Q26" s="2">
        <v>27</v>
      </c>
      <c r="R26" s="2">
        <v>4</v>
      </c>
      <c r="V26" s="2">
        <v>100</v>
      </c>
      <c r="W26" s="2" t="s">
        <v>57</v>
      </c>
    </row>
    <row r="27" spans="1:28" x14ac:dyDescent="0.25">
      <c r="A27" s="13" t="s">
        <v>42</v>
      </c>
      <c r="B27" s="58">
        <f t="shared" si="1"/>
        <v>70</v>
      </c>
      <c r="C27" s="21">
        <f t="shared" si="6"/>
        <v>1.5</v>
      </c>
      <c r="D27" s="16">
        <f>P27*$P$40</f>
        <v>20</v>
      </c>
      <c r="E27" s="16">
        <v>0</v>
      </c>
      <c r="F27" s="23">
        <v>0</v>
      </c>
      <c r="G27" s="23">
        <v>0</v>
      </c>
      <c r="H27" s="23">
        <v>0</v>
      </c>
      <c r="I27" s="19">
        <v>0</v>
      </c>
      <c r="J27" s="19">
        <v>6</v>
      </c>
      <c r="K27" s="75">
        <v>6</v>
      </c>
      <c r="L27" s="40">
        <f t="shared" si="8"/>
        <v>203.5</v>
      </c>
      <c r="M27" s="8">
        <v>100</v>
      </c>
      <c r="O27" s="2">
        <v>35</v>
      </c>
      <c r="P27" s="2">
        <v>20</v>
      </c>
      <c r="Q27" s="2">
        <v>1</v>
      </c>
      <c r="R27" s="2" t="s">
        <v>57</v>
      </c>
      <c r="V27" s="2">
        <v>100</v>
      </c>
      <c r="W27" s="2" t="s">
        <v>57</v>
      </c>
    </row>
    <row r="28" spans="1:28" x14ac:dyDescent="0.25">
      <c r="A28" s="13" t="s">
        <v>43</v>
      </c>
      <c r="B28" s="58">
        <f t="shared" si="1"/>
        <v>70</v>
      </c>
      <c r="C28" s="21">
        <f t="shared" si="6"/>
        <v>7.5</v>
      </c>
      <c r="D28" s="16">
        <f>P28*$P$40</f>
        <v>20</v>
      </c>
      <c r="E28" s="16">
        <v>0</v>
      </c>
      <c r="F28" s="23">
        <v>0</v>
      </c>
      <c r="G28" s="23">
        <v>0</v>
      </c>
      <c r="H28" s="23">
        <v>0</v>
      </c>
      <c r="I28" s="19">
        <v>0</v>
      </c>
      <c r="J28" s="19">
        <v>0</v>
      </c>
      <c r="K28" s="75">
        <v>5</v>
      </c>
      <c r="L28" s="40">
        <f t="shared" si="8"/>
        <v>202.5</v>
      </c>
      <c r="M28" s="8">
        <v>100</v>
      </c>
      <c r="O28" s="2">
        <v>35</v>
      </c>
      <c r="P28" s="2">
        <v>20</v>
      </c>
      <c r="Q28" s="2">
        <v>5</v>
      </c>
      <c r="R28" s="2" t="s">
        <v>57</v>
      </c>
      <c r="V28" s="2">
        <v>100</v>
      </c>
      <c r="W28" s="2" t="s">
        <v>57</v>
      </c>
    </row>
    <row r="29" spans="1:28" x14ac:dyDescent="0.25">
      <c r="A29" s="13" t="s">
        <v>44</v>
      </c>
      <c r="B29" s="58">
        <v>0</v>
      </c>
      <c r="C29" s="21">
        <f t="shared" si="6"/>
        <v>4.5</v>
      </c>
      <c r="D29" s="16">
        <v>0</v>
      </c>
      <c r="E29" s="16">
        <v>0</v>
      </c>
      <c r="F29" s="23">
        <v>0</v>
      </c>
      <c r="G29" s="23">
        <v>0</v>
      </c>
      <c r="H29" s="23">
        <v>0</v>
      </c>
      <c r="I29" s="19">
        <v>0</v>
      </c>
      <c r="J29" s="19">
        <v>0</v>
      </c>
      <c r="K29" s="75">
        <v>25</v>
      </c>
      <c r="L29" s="41">
        <v>5</v>
      </c>
      <c r="M29" s="8">
        <v>100</v>
      </c>
      <c r="O29" s="2" t="s">
        <v>57</v>
      </c>
      <c r="P29" s="2" t="s">
        <v>57</v>
      </c>
      <c r="Q29" s="2">
        <v>3</v>
      </c>
      <c r="R29" s="2" t="s">
        <v>57</v>
      </c>
      <c r="V29" s="2" t="s">
        <v>57</v>
      </c>
      <c r="W29" s="2" t="s">
        <v>57</v>
      </c>
    </row>
    <row r="30" spans="1:28" x14ac:dyDescent="0.25">
      <c r="A30" s="13" t="s">
        <v>47</v>
      </c>
      <c r="B30" s="58">
        <f t="shared" si="1"/>
        <v>70</v>
      </c>
      <c r="C30" s="21">
        <f t="shared" si="6"/>
        <v>28.5</v>
      </c>
      <c r="D30" s="16">
        <f t="shared" ref="D30:D36" si="9">P30*$P$40</f>
        <v>20</v>
      </c>
      <c r="E30" s="16">
        <v>0</v>
      </c>
      <c r="F30" s="23">
        <v>0</v>
      </c>
      <c r="G30" s="23">
        <v>0</v>
      </c>
      <c r="H30" s="23">
        <v>0</v>
      </c>
      <c r="I30" s="19">
        <v>0</v>
      </c>
      <c r="J30" s="19">
        <v>0</v>
      </c>
      <c r="K30" s="75">
        <v>7</v>
      </c>
      <c r="L30" s="40">
        <f t="shared" ref="L30" si="10">SUM(B30:K30)+V30+X30</f>
        <v>225.5</v>
      </c>
      <c r="M30" s="8">
        <v>100</v>
      </c>
      <c r="O30" s="2">
        <v>35</v>
      </c>
      <c r="P30" s="2">
        <v>20</v>
      </c>
      <c r="Q30" s="2">
        <v>19</v>
      </c>
      <c r="R30" s="2" t="s">
        <v>57</v>
      </c>
      <c r="V30" s="2">
        <v>100</v>
      </c>
      <c r="W30" s="2" t="s">
        <v>57</v>
      </c>
    </row>
    <row r="31" spans="1:28" x14ac:dyDescent="0.25">
      <c r="A31" s="13" t="s">
        <v>45</v>
      </c>
      <c r="B31" s="58">
        <v>0</v>
      </c>
      <c r="C31" s="21">
        <v>0</v>
      </c>
      <c r="D31" s="16">
        <f t="shared" si="9"/>
        <v>20</v>
      </c>
      <c r="E31" s="16">
        <v>0</v>
      </c>
      <c r="F31" s="23">
        <v>0</v>
      </c>
      <c r="G31" s="23">
        <v>0</v>
      </c>
      <c r="H31" s="23">
        <v>0</v>
      </c>
      <c r="I31" s="19">
        <v>0</v>
      </c>
      <c r="J31" s="19">
        <v>0</v>
      </c>
      <c r="K31" s="75">
        <v>0</v>
      </c>
      <c r="L31" s="41">
        <f>20+V31</f>
        <v>30</v>
      </c>
      <c r="M31" s="8">
        <v>100</v>
      </c>
      <c r="O31" s="2" t="s">
        <v>57</v>
      </c>
      <c r="P31" s="2">
        <v>20</v>
      </c>
      <c r="Q31" s="2" t="s">
        <v>57</v>
      </c>
      <c r="R31" s="2" t="s">
        <v>57</v>
      </c>
      <c r="V31" s="2">
        <v>10</v>
      </c>
      <c r="W31" s="2" t="s">
        <v>57</v>
      </c>
    </row>
    <row r="32" spans="1:28" x14ac:dyDescent="0.25">
      <c r="A32" s="13" t="s">
        <v>46</v>
      </c>
      <c r="B32" s="58">
        <v>0</v>
      </c>
      <c r="C32" s="21">
        <f>Q32*$Q$40</f>
        <v>13.5</v>
      </c>
      <c r="D32" s="16">
        <f t="shared" si="9"/>
        <v>20</v>
      </c>
      <c r="E32" s="16">
        <v>0</v>
      </c>
      <c r="F32" s="23">
        <v>0</v>
      </c>
      <c r="G32" s="23">
        <v>0</v>
      </c>
      <c r="H32" s="23">
        <v>0</v>
      </c>
      <c r="I32" s="19">
        <v>0</v>
      </c>
      <c r="J32" s="19">
        <v>0</v>
      </c>
      <c r="K32" s="75">
        <v>0</v>
      </c>
      <c r="L32" s="61">
        <f>SUM(B32:K32)+V32</f>
        <v>133.5</v>
      </c>
      <c r="M32" s="8">
        <v>100</v>
      </c>
      <c r="O32" s="2" t="s">
        <v>57</v>
      </c>
      <c r="P32" s="2">
        <v>20</v>
      </c>
      <c r="Q32" s="2">
        <v>9</v>
      </c>
      <c r="R32" s="2" t="s">
        <v>57</v>
      </c>
      <c r="V32" s="2">
        <v>100</v>
      </c>
      <c r="W32" s="2" t="s">
        <v>57</v>
      </c>
    </row>
    <row r="33" spans="1:23" x14ac:dyDescent="0.25">
      <c r="A33" s="13" t="s">
        <v>48</v>
      </c>
      <c r="B33" s="58">
        <v>0</v>
      </c>
      <c r="C33" s="21">
        <f>Q33*$Q$40</f>
        <v>34.5</v>
      </c>
      <c r="D33" s="16">
        <f t="shared" si="9"/>
        <v>20</v>
      </c>
      <c r="E33" s="16">
        <v>0</v>
      </c>
      <c r="F33" s="23">
        <v>0</v>
      </c>
      <c r="G33" s="23">
        <v>0</v>
      </c>
      <c r="H33" s="23">
        <v>0</v>
      </c>
      <c r="I33" s="19">
        <v>0</v>
      </c>
      <c r="J33" s="19">
        <v>0</v>
      </c>
      <c r="K33" s="75">
        <v>5</v>
      </c>
      <c r="L33" s="41">
        <f>SUM(B33:K33)+V33</f>
        <v>61.5</v>
      </c>
      <c r="M33" s="8">
        <v>100</v>
      </c>
      <c r="O33" s="2" t="s">
        <v>57</v>
      </c>
      <c r="P33" s="2">
        <v>20</v>
      </c>
      <c r="Q33" s="2">
        <v>23</v>
      </c>
      <c r="R33" s="2" t="s">
        <v>57</v>
      </c>
      <c r="V33" s="2">
        <v>2</v>
      </c>
      <c r="W33" s="2" t="s">
        <v>57</v>
      </c>
    </row>
    <row r="34" spans="1:23" x14ac:dyDescent="0.25">
      <c r="A34" s="13" t="s">
        <v>49</v>
      </c>
      <c r="B34" s="58">
        <v>0</v>
      </c>
      <c r="C34" s="21">
        <v>0</v>
      </c>
      <c r="D34" s="16">
        <f t="shared" si="9"/>
        <v>50</v>
      </c>
      <c r="E34" s="16">
        <v>0</v>
      </c>
      <c r="F34" s="23">
        <v>0</v>
      </c>
      <c r="G34" s="23">
        <v>0</v>
      </c>
      <c r="H34" s="23">
        <v>0</v>
      </c>
      <c r="I34" s="19">
        <v>0</v>
      </c>
      <c r="J34" s="19">
        <v>0</v>
      </c>
      <c r="K34" s="75">
        <v>3</v>
      </c>
      <c r="L34" s="61">
        <f>SUM(B34:K34)+V34</f>
        <v>153</v>
      </c>
      <c r="M34" s="8">
        <v>100</v>
      </c>
      <c r="O34" s="2" t="s">
        <v>57</v>
      </c>
      <c r="P34" s="2">
        <v>50</v>
      </c>
      <c r="Q34" s="2" t="s">
        <v>57</v>
      </c>
      <c r="R34" s="2" t="s">
        <v>57</v>
      </c>
      <c r="V34" s="2">
        <v>100</v>
      </c>
      <c r="W34" s="2" t="s">
        <v>57</v>
      </c>
    </row>
    <row r="35" spans="1:23" x14ac:dyDescent="0.25">
      <c r="A35" s="13" t="s">
        <v>50</v>
      </c>
      <c r="B35" s="58">
        <v>0</v>
      </c>
      <c r="C35" s="21">
        <f>Q35*$Q$40</f>
        <v>10.5</v>
      </c>
      <c r="D35" s="16">
        <f t="shared" si="9"/>
        <v>20</v>
      </c>
      <c r="E35" s="16">
        <f t="shared" si="2"/>
        <v>8</v>
      </c>
      <c r="F35" s="23">
        <v>0</v>
      </c>
      <c r="G35" s="23">
        <v>0</v>
      </c>
      <c r="H35" s="23">
        <v>0</v>
      </c>
      <c r="I35" s="19">
        <v>0</v>
      </c>
      <c r="J35" s="19">
        <v>0</v>
      </c>
      <c r="K35" s="75">
        <v>0</v>
      </c>
      <c r="L35" s="61">
        <f>SUM(B35:K35)+V35+W35</f>
        <v>114</v>
      </c>
      <c r="M35" s="8">
        <v>100</v>
      </c>
      <c r="O35" s="2" t="s">
        <v>57</v>
      </c>
      <c r="P35" s="2">
        <v>20</v>
      </c>
      <c r="Q35" s="2">
        <v>7</v>
      </c>
      <c r="R35" s="2">
        <v>4</v>
      </c>
      <c r="V35" s="2">
        <v>13</v>
      </c>
      <c r="W35" s="2">
        <f>250/400*100</f>
        <v>62.5</v>
      </c>
    </row>
    <row r="36" spans="1:23" ht="15.75" thickBot="1" x14ac:dyDescent="0.3">
      <c r="A36" s="14" t="s">
        <v>51</v>
      </c>
      <c r="B36" s="76">
        <v>0</v>
      </c>
      <c r="C36" s="22">
        <f>Q36*$Q$40</f>
        <v>13.5</v>
      </c>
      <c r="D36" s="17">
        <f t="shared" si="9"/>
        <v>20</v>
      </c>
      <c r="E36" s="17">
        <v>0</v>
      </c>
      <c r="F36" s="24">
        <v>0</v>
      </c>
      <c r="G36" s="24">
        <v>0</v>
      </c>
      <c r="H36" s="24">
        <v>0</v>
      </c>
      <c r="I36" s="20">
        <v>0</v>
      </c>
      <c r="J36" s="20">
        <v>0</v>
      </c>
      <c r="K36" s="77">
        <v>0</v>
      </c>
      <c r="L36" s="60">
        <f>SUM(B36:K36)+V36</f>
        <v>112.5</v>
      </c>
      <c r="M36" s="9">
        <v>100</v>
      </c>
      <c r="O36" s="2" t="s">
        <v>57</v>
      </c>
      <c r="P36" s="2">
        <v>20</v>
      </c>
      <c r="Q36" s="2">
        <v>9</v>
      </c>
      <c r="R36" s="2" t="s">
        <v>57</v>
      </c>
      <c r="V36" s="2">
        <v>79</v>
      </c>
      <c r="W36" s="2" t="s">
        <v>57</v>
      </c>
    </row>
    <row r="37" spans="1:23" ht="15.75" thickBot="1" x14ac:dyDescent="0.3">
      <c r="K37" s="62"/>
      <c r="L37" s="139" t="s">
        <v>77</v>
      </c>
      <c r="M37" s="138"/>
      <c r="O37" s="2"/>
      <c r="P37" s="2"/>
      <c r="Q37" s="2"/>
    </row>
    <row r="38" spans="1:23" x14ac:dyDescent="0.25">
      <c r="O38" s="2"/>
      <c r="P38" s="2"/>
      <c r="Q38" s="2"/>
    </row>
    <row r="39" spans="1:23" x14ac:dyDescent="0.25">
      <c r="O39" s="2" t="s">
        <v>55</v>
      </c>
      <c r="P39" s="2" t="s">
        <v>55</v>
      </c>
      <c r="Q39" s="2" t="s">
        <v>55</v>
      </c>
      <c r="R39" s="2" t="s">
        <v>55</v>
      </c>
    </row>
    <row r="40" spans="1:23" x14ac:dyDescent="0.25">
      <c r="O40" s="2">
        <v>2</v>
      </c>
      <c r="P40" s="2">
        <v>1</v>
      </c>
      <c r="Q40" s="2">
        <v>1.5</v>
      </c>
      <c r="R40" s="2">
        <v>2</v>
      </c>
    </row>
    <row r="41" spans="1:23" x14ac:dyDescent="0.25">
      <c r="O41" s="2"/>
      <c r="P41" s="2"/>
      <c r="Q41" s="2" t="s">
        <v>59</v>
      </c>
      <c r="R41" s="2"/>
    </row>
    <row r="42" spans="1:23" x14ac:dyDescent="0.25">
      <c r="O42" s="2"/>
      <c r="P42" s="2"/>
      <c r="Q42" s="2"/>
      <c r="R42" s="2"/>
    </row>
    <row r="43" spans="1:23" x14ac:dyDescent="0.25">
      <c r="O43" s="2"/>
      <c r="P43" s="2"/>
      <c r="Q43" s="2" t="s">
        <v>63</v>
      </c>
      <c r="R43" s="2"/>
    </row>
    <row r="44" spans="1:23" x14ac:dyDescent="0.25">
      <c r="O44" s="2"/>
      <c r="P44" s="2"/>
      <c r="Q44" s="2"/>
    </row>
    <row r="45" spans="1:23" x14ac:dyDescent="0.25">
      <c r="O45" s="2"/>
      <c r="P45" s="2"/>
      <c r="Q45" s="2"/>
    </row>
    <row r="46" spans="1:23" x14ac:dyDescent="0.25">
      <c r="O46" s="2"/>
      <c r="P46" s="2"/>
      <c r="Q46" s="2"/>
    </row>
    <row r="47" spans="1:23" x14ac:dyDescent="0.25">
      <c r="A47" s="3" t="s">
        <v>66</v>
      </c>
    </row>
  </sheetData>
  <mergeCells count="1">
    <mergeCell ref="L37:M37"/>
  </mergeCells>
  <hyperlinks>
    <hyperlink ref="V1" r:id="rId1"/>
  </hyperlinks>
  <pageMargins left="0.7" right="0.7" top="0.75" bottom="0.75" header="0.3" footer="0.3"/>
  <pageSetup orientation="portrait" horizontalDpi="4294967293" verticalDpi="4294967293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30" zoomScaleNormal="130" workbookViewId="0">
      <selection activeCell="C22" sqref="C22"/>
    </sheetView>
  </sheetViews>
  <sheetFormatPr defaultRowHeight="15" x14ac:dyDescent="0.25"/>
  <cols>
    <col min="2" max="2" width="27.140625" bestFit="1" customWidth="1"/>
    <col min="3" max="3" width="12.5703125" bestFit="1" customWidth="1"/>
  </cols>
  <sheetData>
    <row r="1" spans="1:3" ht="15.75" thickBot="1" x14ac:dyDescent="0.3">
      <c r="A1" s="7" t="s">
        <v>0</v>
      </c>
      <c r="B1" s="45" t="s">
        <v>1</v>
      </c>
      <c r="C1" s="7" t="s">
        <v>5</v>
      </c>
    </row>
    <row r="2" spans="1:3" x14ac:dyDescent="0.25">
      <c r="A2" s="140" t="s">
        <v>2</v>
      </c>
      <c r="B2" s="46" t="s">
        <v>3</v>
      </c>
      <c r="C2" s="52" t="s">
        <v>6</v>
      </c>
    </row>
    <row r="3" spans="1:3" ht="15.75" thickBot="1" x14ac:dyDescent="0.3">
      <c r="A3" s="133"/>
      <c r="B3" s="47" t="s">
        <v>4</v>
      </c>
      <c r="C3" s="53" t="s">
        <v>67</v>
      </c>
    </row>
    <row r="4" spans="1:3" x14ac:dyDescent="0.25">
      <c r="A4" s="132" t="s">
        <v>7</v>
      </c>
      <c r="B4" s="48" t="s">
        <v>8</v>
      </c>
      <c r="C4" s="54" t="s">
        <v>6</v>
      </c>
    </row>
    <row r="5" spans="1:3" ht="15.75" thickBot="1" x14ac:dyDescent="0.3">
      <c r="A5" s="134"/>
      <c r="B5" s="50" t="s">
        <v>9</v>
      </c>
      <c r="C5" s="56" t="s">
        <v>10</v>
      </c>
    </row>
    <row r="6" spans="1:3" x14ac:dyDescent="0.25">
      <c r="A6" s="140" t="s">
        <v>11</v>
      </c>
      <c r="B6" s="46" t="s">
        <v>12</v>
      </c>
      <c r="C6" s="52" t="s">
        <v>69</v>
      </c>
    </row>
    <row r="7" spans="1:3" x14ac:dyDescent="0.25">
      <c r="A7" s="141"/>
      <c r="B7" s="51" t="s">
        <v>13</v>
      </c>
      <c r="C7" s="57" t="s">
        <v>83</v>
      </c>
    </row>
    <row r="8" spans="1:3" ht="15.75" thickBot="1" x14ac:dyDescent="0.3">
      <c r="A8" s="134"/>
      <c r="B8" s="50" t="s">
        <v>14</v>
      </c>
      <c r="C8" s="56" t="s">
        <v>68</v>
      </c>
    </row>
    <row r="9" spans="1:3" ht="15.75" thickBot="1" x14ac:dyDescent="0.3"/>
    <row r="10" spans="1:3" ht="15.75" thickBot="1" x14ac:dyDescent="0.3">
      <c r="A10" s="7" t="s">
        <v>0</v>
      </c>
      <c r="B10" s="45" t="s">
        <v>1</v>
      </c>
      <c r="C10" s="7" t="s">
        <v>5</v>
      </c>
    </row>
    <row r="11" spans="1:3" x14ac:dyDescent="0.25">
      <c r="A11" s="140" t="s">
        <v>2</v>
      </c>
      <c r="B11" s="46" t="s">
        <v>3</v>
      </c>
      <c r="C11" s="52" t="s">
        <v>6</v>
      </c>
    </row>
    <row r="12" spans="1:3" ht="15.75" thickBot="1" x14ac:dyDescent="0.3">
      <c r="A12" s="133"/>
      <c r="B12" s="47" t="s">
        <v>4</v>
      </c>
      <c r="C12" s="53" t="s">
        <v>67</v>
      </c>
    </row>
    <row r="13" spans="1:3" x14ac:dyDescent="0.25">
      <c r="A13" s="132" t="s">
        <v>7</v>
      </c>
      <c r="B13" s="48" t="s">
        <v>78</v>
      </c>
      <c r="C13" s="54" t="s">
        <v>6</v>
      </c>
    </row>
    <row r="14" spans="1:3" x14ac:dyDescent="0.25">
      <c r="A14" s="130"/>
      <c r="B14" s="49" t="s">
        <v>9</v>
      </c>
      <c r="C14" s="55" t="s">
        <v>79</v>
      </c>
    </row>
    <row r="15" spans="1:3" x14ac:dyDescent="0.25">
      <c r="A15" s="130"/>
      <c r="B15" s="49" t="s">
        <v>74</v>
      </c>
      <c r="C15" s="55" t="s">
        <v>82</v>
      </c>
    </row>
    <row r="16" spans="1:3" ht="15.75" thickBot="1" x14ac:dyDescent="0.3">
      <c r="A16" s="134"/>
      <c r="B16" s="50" t="s">
        <v>80</v>
      </c>
      <c r="C16" s="56" t="s">
        <v>81</v>
      </c>
    </row>
    <row r="17" spans="1:3" x14ac:dyDescent="0.25">
      <c r="A17" s="140" t="s">
        <v>11</v>
      </c>
      <c r="B17" s="46" t="s">
        <v>12</v>
      </c>
      <c r="C17" s="52" t="s">
        <v>69</v>
      </c>
    </row>
    <row r="18" spans="1:3" x14ac:dyDescent="0.25">
      <c r="A18" s="141"/>
      <c r="B18" s="51" t="s">
        <v>13</v>
      </c>
      <c r="C18" s="57" t="s">
        <v>83</v>
      </c>
    </row>
    <row r="19" spans="1:3" ht="15.75" thickBot="1" x14ac:dyDescent="0.3">
      <c r="A19" s="134"/>
      <c r="B19" s="50" t="s">
        <v>14</v>
      </c>
      <c r="C19" s="56" t="s">
        <v>68</v>
      </c>
    </row>
  </sheetData>
  <mergeCells count="6">
    <mergeCell ref="A17:A19"/>
    <mergeCell ref="A6:A8"/>
    <mergeCell ref="A2:A3"/>
    <mergeCell ref="A4:A5"/>
    <mergeCell ref="A11:A12"/>
    <mergeCell ref="A13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Items</vt:lpstr>
      <vt:lpstr>Nutrition - Present</vt:lpstr>
      <vt:lpstr>Nutrition - Prev</vt:lpstr>
      <vt:lpstr>Nutrition - Alt</vt:lpstr>
      <vt:lpstr>Items  - Prev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2016-12-16T17:20:31Z</dcterms:modified>
</cp:coreProperties>
</file>