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priest\Desktop\GradSchool\Thesis2019_Ch1\"/>
    </mc:Choice>
  </mc:AlternateContent>
  <xr:revisionPtr revIDLastSave="0" documentId="13_ncr:1_{C4BC230F-8AF4-481D-A02B-6E77F9CC32D4}" xr6:coauthVersionLast="44" xr6:coauthVersionMax="44" xr10:uidLastSave="{00000000-0000-0000-0000-000000000000}"/>
  <bookViews>
    <workbookView xWindow="-57720" yWindow="-120" windowWidth="29040" windowHeight="15840" activeTab="2" xr2:uid="{EC0383BB-9F3C-437D-BF2A-12F22EF652FA}"/>
  </bookViews>
  <sheets>
    <sheet name="Table1" sheetId="1" r:id="rId1"/>
    <sheet name="TopSppCalc" sheetId="2" r:id="rId2"/>
    <sheet name="Table2" sheetId="3" r:id="rId3"/>
    <sheet name="Table2_V2" sheetId="4" r:id="rId4"/>
    <sheet name="Table2_V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G2" i="2"/>
  <c r="D6" i="2" s="1"/>
  <c r="D32" i="2" l="1"/>
  <c r="D28" i="2"/>
  <c r="D24" i="2"/>
  <c r="D20" i="2"/>
  <c r="D16" i="2"/>
  <c r="D12" i="2"/>
  <c r="D8" i="2"/>
  <c r="D31" i="2"/>
  <c r="D27" i="2"/>
  <c r="D23" i="2"/>
  <c r="D19" i="2"/>
  <c r="D15" i="2"/>
  <c r="D11" i="2"/>
  <c r="D7" i="2"/>
  <c r="D2" i="2"/>
  <c r="E2" i="2" s="1"/>
  <c r="E3" i="2" s="1"/>
  <c r="E4" i="2" s="1"/>
  <c r="E5" i="2" s="1"/>
  <c r="E6" i="2" s="1"/>
  <c r="E7" i="2" s="1"/>
  <c r="E8" i="2" s="1"/>
  <c r="E9" i="2" s="1"/>
  <c r="D29" i="2"/>
  <c r="D25" i="2"/>
  <c r="D21" i="2"/>
  <c r="D17" i="2"/>
  <c r="D13" i="2"/>
  <c r="D9" i="2"/>
  <c r="D5" i="2"/>
  <c r="D30" i="2"/>
  <c r="D26" i="2"/>
  <c r="D22" i="2"/>
  <c r="D18" i="2"/>
  <c r="D14" i="2"/>
  <c r="D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N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K36" i="1"/>
</calcChain>
</file>

<file path=xl/sharedStrings.xml><?xml version="1.0" encoding="utf-8"?>
<sst xmlns="http://schemas.openxmlformats.org/spreadsheetml/2006/main" count="334" uniqueCount="123">
  <si>
    <t>Species</t>
  </si>
  <si>
    <t>TotalCatch</t>
  </si>
  <si>
    <t>MeanCatch</t>
  </si>
  <si>
    <t>MinCatch</t>
  </si>
  <si>
    <t>MaxCatch</t>
  </si>
  <si>
    <t>PercentPresent</t>
  </si>
  <si>
    <t>rarespecies</t>
  </si>
  <si>
    <t>Arctic Char</t>
  </si>
  <si>
    <t>Arctic Cisco</t>
  </si>
  <si>
    <t>Arctic Cod</t>
  </si>
  <si>
    <t>Arctic Flounder</t>
  </si>
  <si>
    <t>Arctic Grayling</t>
  </si>
  <si>
    <t>Bering Cisco</t>
  </si>
  <si>
    <t>Bering Wolffish</t>
  </si>
  <si>
    <t>Broad Whitefish</t>
  </si>
  <si>
    <t>Burbot</t>
  </si>
  <si>
    <t>Capelin</t>
  </si>
  <si>
    <t>Chum Salmon</t>
  </si>
  <si>
    <t>Dolly Varden</t>
  </si>
  <si>
    <t>Fourhorn Sculpin</t>
  </si>
  <si>
    <t>Humpback Whitefish</t>
  </si>
  <si>
    <t>Kelp Greenling</t>
  </si>
  <si>
    <t>Kelp Snailfish</t>
  </si>
  <si>
    <t>Least Cisco</t>
  </si>
  <si>
    <t>Longnose Sucker</t>
  </si>
  <si>
    <t>Ninespine Stickleback</t>
  </si>
  <si>
    <t>Pacific Herring</t>
  </si>
  <si>
    <t>Pink Salmon</t>
  </si>
  <si>
    <t>Rainbow Smelt</t>
  </si>
  <si>
    <t>Rock Greenling</t>
  </si>
  <si>
    <t>Round Whitefish</t>
  </si>
  <si>
    <t>Saffron Cod</t>
  </si>
  <si>
    <t>Shorthorn Sculpin</t>
  </si>
  <si>
    <t>Slender Eelblenny</t>
  </si>
  <si>
    <t>Slimy Sculpin</t>
  </si>
  <si>
    <t>Sockeye Salmon</t>
  </si>
  <si>
    <t>Threespine Stickleback</t>
  </si>
  <si>
    <t>Whitespotted Greenling</t>
  </si>
  <si>
    <t>†</t>
  </si>
  <si>
    <t>Salvelinus alpinus</t>
  </si>
  <si>
    <t>Coregonus autumnalis</t>
  </si>
  <si>
    <t>Boreogadus saida</t>
  </si>
  <si>
    <t>Liopsetta glacialis</t>
  </si>
  <si>
    <t>Thymallus arcticus</t>
  </si>
  <si>
    <t>Coregonus laurettae</t>
  </si>
  <si>
    <t>Anarhichas orientalis</t>
  </si>
  <si>
    <t>Coregonus nasus</t>
  </si>
  <si>
    <t>Lota lota</t>
  </si>
  <si>
    <t>Mallotus villosus</t>
  </si>
  <si>
    <t>Oncorhynchus keta</t>
  </si>
  <si>
    <t>Salvelinus malma</t>
  </si>
  <si>
    <t>Myoxocephalus quadricornis</t>
  </si>
  <si>
    <t>Coregonus pidschian</t>
  </si>
  <si>
    <t>Hexagrammos decagrammus</t>
  </si>
  <si>
    <t>Liparis tunicatus</t>
  </si>
  <si>
    <t>Coregonus sardinella</t>
  </si>
  <si>
    <t>Catostomus catostomus</t>
  </si>
  <si>
    <t>Pungitius pungitius</t>
  </si>
  <si>
    <t>Clupea pallasii</t>
  </si>
  <si>
    <t>Oncorhynchus gorbuscha</t>
  </si>
  <si>
    <t>Osmerus mordax</t>
  </si>
  <si>
    <t>Hexagrammos lagocephalus</t>
  </si>
  <si>
    <t>Prosopium cylindraceum</t>
  </si>
  <si>
    <t>Eleginus gracilis</t>
  </si>
  <si>
    <t>Myoxocephalus scorpius</t>
  </si>
  <si>
    <t>Lumpenus fabricii</t>
  </si>
  <si>
    <t>Cottus cognatus</t>
  </si>
  <si>
    <t>Oncorhynchus nerka</t>
  </si>
  <si>
    <t>Gasterosteus aculeatus</t>
  </si>
  <si>
    <t>Hexagrammos stelleri</t>
  </si>
  <si>
    <t>Latin name</t>
  </si>
  <si>
    <t>Total Catch</t>
  </si>
  <si>
    <t>Biweekly Mean Catch</t>
  </si>
  <si>
    <t>Biweekly Catch Range</t>
  </si>
  <si>
    <t>0–1</t>
  </si>
  <si>
    <t>0–3</t>
  </si>
  <si>
    <t>0–2</t>
  </si>
  <si>
    <t>0–4</t>
  </si>
  <si>
    <t>Arctic Char†</t>
  </si>
  <si>
    <t>Bering Cisco†</t>
  </si>
  <si>
    <t>Bering Wolffish†</t>
  </si>
  <si>
    <t>Burbot†</t>
  </si>
  <si>
    <t>Chum Salmon†</t>
  </si>
  <si>
    <t>Kelp Greenling†</t>
  </si>
  <si>
    <t>Kelp Snailfish†</t>
  </si>
  <si>
    <t>Longnose Sucker†</t>
  </si>
  <si>
    <t>Rock Greenling†</t>
  </si>
  <si>
    <t>Shorthorn Sculpin†</t>
  </si>
  <si>
    <t>Slender Eelblenny†</t>
  </si>
  <si>
    <t>Slimy Sculpin†</t>
  </si>
  <si>
    <t>Sockeye Salmon†</t>
  </si>
  <si>
    <t>Whitespotted Greenling†</t>
  </si>
  <si>
    <t xml:space="preserve">Total </t>
  </si>
  <si>
    <t>%</t>
  </si>
  <si>
    <t>Cum %</t>
  </si>
  <si>
    <t>0–141</t>
  </si>
  <si>
    <t>0–10</t>
  </si>
  <si>
    <t>0–262</t>
  </si>
  <si>
    <t>0–865</t>
  </si>
  <si>
    <t>0–909</t>
  </si>
  <si>
    <t>0–40</t>
  </si>
  <si>
    <t>0–72</t>
  </si>
  <si>
    <t>0–380</t>
  </si>
  <si>
    <t>0–48</t>
  </si>
  <si>
    <t>15–10,760</t>
  </si>
  <si>
    <t>0–180,483</t>
  </si>
  <si>
    <t>10–3,297</t>
  </si>
  <si>
    <t>5–5,858</t>
  </si>
  <si>
    <t>0–1,068</t>
  </si>
  <si>
    <t>10–2,482</t>
  </si>
  <si>
    <t>12–4,327</t>
  </si>
  <si>
    <t>4–2,335</t>
  </si>
  <si>
    <t>0–2,866</t>
  </si>
  <si>
    <t>Percent Present in Biweekly Station Catch</t>
  </si>
  <si>
    <t>Year</t>
  </si>
  <si>
    <t>Estimate</t>
  </si>
  <si>
    <t>p value</t>
  </si>
  <si>
    <t>Water Temperature</t>
  </si>
  <si>
    <t>Salinity</t>
  </si>
  <si>
    <t>replace 0 with &lt;0.001</t>
  </si>
  <si>
    <t>&lt;0.001</t>
  </si>
  <si>
    <t>CV</t>
  </si>
  <si>
    <t>replaced 0 with 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</si>
</sst>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5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0" fontId="3" fillId="2" borderId="0" xfId="0" applyFont="1" applyFill="1"/>
    <xf numFmtId="0" fontId="4" fillId="2" borderId="0" xfId="0" applyFont="1" applyFill="1"/>
    <xf numFmtId="3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1" applyNumberFormat="1" applyFont="1" applyFill="1"/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Fill="1"/>
    <xf numFmtId="2" fontId="3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E8B1-AAD0-407A-9308-23B107A875A9}">
  <dimension ref="A1:O76"/>
  <sheetViews>
    <sheetView topLeftCell="F1" workbookViewId="0">
      <selection activeCell="J26" sqref="J26"/>
    </sheetView>
  </sheetViews>
  <sheetFormatPr defaultRowHeight="15.6" x14ac:dyDescent="0.3"/>
  <cols>
    <col min="1" max="1" width="20.88671875" bestFit="1" customWidth="1"/>
    <col min="9" max="9" width="23" style="5" bestFit="1" customWidth="1"/>
    <col min="10" max="10" width="27.33203125" style="5" customWidth="1"/>
    <col min="11" max="11" width="8.6640625" style="5" customWidth="1"/>
    <col min="12" max="12" width="12" style="5" customWidth="1"/>
    <col min="13" max="13" width="12.5546875" style="5" customWidth="1"/>
    <col min="14" max="14" width="14.5546875" customWidth="1"/>
  </cols>
  <sheetData>
    <row r="1" spans="1:15" ht="44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I1" s="8" t="s">
        <v>0</v>
      </c>
      <c r="J1" s="8" t="s">
        <v>70</v>
      </c>
      <c r="K1" s="9" t="s">
        <v>71</v>
      </c>
      <c r="L1" s="9" t="s">
        <v>72</v>
      </c>
      <c r="M1" s="9" t="s">
        <v>73</v>
      </c>
      <c r="N1" s="10" t="s">
        <v>113</v>
      </c>
      <c r="O1" s="7"/>
    </row>
    <row r="2" spans="1:15" ht="16.2" x14ac:dyDescent="0.3">
      <c r="A2" t="s">
        <v>7</v>
      </c>
      <c r="B2">
        <v>1</v>
      </c>
      <c r="C2">
        <v>0</v>
      </c>
      <c r="D2">
        <v>0</v>
      </c>
      <c r="E2">
        <v>1</v>
      </c>
      <c r="F2">
        <v>4.0000000000000001E-3</v>
      </c>
      <c r="G2" s="3" t="s">
        <v>38</v>
      </c>
      <c r="I2" s="11" t="str">
        <f>A2&amp;G2</f>
        <v>Arctic Char†</v>
      </c>
      <c r="J2" s="12" t="s">
        <v>39</v>
      </c>
      <c r="K2" s="13">
        <f>B2</f>
        <v>1</v>
      </c>
      <c r="L2" s="14">
        <f>C2</f>
        <v>0</v>
      </c>
      <c r="M2" s="15" t="s">
        <v>74</v>
      </c>
      <c r="N2" s="16">
        <f>F2</f>
        <v>4.0000000000000001E-3</v>
      </c>
      <c r="O2" s="7"/>
    </row>
    <row r="3" spans="1:15" x14ac:dyDescent="0.3">
      <c r="A3" t="s">
        <v>8</v>
      </c>
      <c r="B3" s="1">
        <v>251131</v>
      </c>
      <c r="C3" s="2">
        <v>897</v>
      </c>
      <c r="D3">
        <v>15</v>
      </c>
      <c r="E3" s="1">
        <v>10760</v>
      </c>
      <c r="F3">
        <v>1</v>
      </c>
      <c r="G3" s="4"/>
      <c r="I3" s="11" t="str">
        <f t="shared" ref="I3:I32" si="0">A3&amp;G3</f>
        <v>Arctic Cisco</v>
      </c>
      <c r="J3" s="12" t="s">
        <v>40</v>
      </c>
      <c r="K3" s="13">
        <f t="shared" ref="K3:K32" si="1">B3</f>
        <v>251131</v>
      </c>
      <c r="L3" s="14">
        <f t="shared" ref="L3:L32" si="2">C3</f>
        <v>897</v>
      </c>
      <c r="M3" s="15" t="s">
        <v>104</v>
      </c>
      <c r="N3" s="16">
        <f t="shared" ref="N3:N32" si="3">F3</f>
        <v>1</v>
      </c>
      <c r="O3" s="7"/>
    </row>
    <row r="4" spans="1:15" x14ac:dyDescent="0.3">
      <c r="A4" t="s">
        <v>9</v>
      </c>
      <c r="B4" s="1">
        <v>595271</v>
      </c>
      <c r="C4" s="2">
        <v>2126</v>
      </c>
      <c r="D4">
        <v>0</v>
      </c>
      <c r="E4" s="1">
        <v>180483</v>
      </c>
      <c r="F4">
        <v>0.89600000000000002</v>
      </c>
      <c r="G4" s="4"/>
      <c r="I4" s="11" t="str">
        <f t="shared" si="0"/>
        <v>Arctic Cod</v>
      </c>
      <c r="J4" s="12" t="s">
        <v>41</v>
      </c>
      <c r="K4" s="13">
        <f t="shared" si="1"/>
        <v>595271</v>
      </c>
      <c r="L4" s="14">
        <f t="shared" si="2"/>
        <v>2126</v>
      </c>
      <c r="M4" s="15" t="s">
        <v>105</v>
      </c>
      <c r="N4" s="16">
        <f t="shared" si="3"/>
        <v>0.89600000000000002</v>
      </c>
      <c r="O4" s="7"/>
    </row>
    <row r="5" spans="1:15" x14ac:dyDescent="0.3">
      <c r="A5" t="s">
        <v>10</v>
      </c>
      <c r="B5" s="1">
        <v>182323</v>
      </c>
      <c r="C5" s="2">
        <v>651</v>
      </c>
      <c r="D5">
        <v>10</v>
      </c>
      <c r="E5" s="1">
        <v>3297</v>
      </c>
      <c r="F5">
        <v>1</v>
      </c>
      <c r="G5" s="4"/>
      <c r="I5" s="11" t="str">
        <f t="shared" si="0"/>
        <v>Arctic Flounder</v>
      </c>
      <c r="J5" s="12" t="s">
        <v>42</v>
      </c>
      <c r="K5" s="13">
        <f t="shared" si="1"/>
        <v>182323</v>
      </c>
      <c r="L5" s="14">
        <f t="shared" si="2"/>
        <v>651</v>
      </c>
      <c r="M5" s="15" t="s">
        <v>106</v>
      </c>
      <c r="N5" s="16">
        <f t="shared" si="3"/>
        <v>1</v>
      </c>
      <c r="O5" s="7"/>
    </row>
    <row r="6" spans="1:15" x14ac:dyDescent="0.3">
      <c r="A6" t="s">
        <v>11</v>
      </c>
      <c r="B6">
        <v>845</v>
      </c>
      <c r="C6">
        <v>3</v>
      </c>
      <c r="D6">
        <v>0</v>
      </c>
      <c r="E6">
        <v>141</v>
      </c>
      <c r="F6">
        <v>0.46400000000000002</v>
      </c>
      <c r="G6" s="4"/>
      <c r="I6" s="11" t="str">
        <f t="shared" si="0"/>
        <v>Arctic Grayling</v>
      </c>
      <c r="J6" s="12" t="s">
        <v>43</v>
      </c>
      <c r="K6" s="13">
        <f t="shared" si="1"/>
        <v>845</v>
      </c>
      <c r="L6" s="14">
        <f t="shared" si="2"/>
        <v>3</v>
      </c>
      <c r="M6" s="15" t="s">
        <v>95</v>
      </c>
      <c r="N6" s="16">
        <f t="shared" si="3"/>
        <v>0.46400000000000002</v>
      </c>
      <c r="O6" s="7"/>
    </row>
    <row r="7" spans="1:15" ht="16.2" x14ac:dyDescent="0.3">
      <c r="A7" t="s">
        <v>12</v>
      </c>
      <c r="B7">
        <v>53</v>
      </c>
      <c r="C7">
        <v>0</v>
      </c>
      <c r="D7">
        <v>0</v>
      </c>
      <c r="E7">
        <v>10</v>
      </c>
      <c r="F7">
        <v>0.1</v>
      </c>
      <c r="G7" s="3" t="s">
        <v>38</v>
      </c>
      <c r="I7" s="11" t="str">
        <f t="shared" si="0"/>
        <v>Bering Cisco†</v>
      </c>
      <c r="J7" s="12" t="s">
        <v>44</v>
      </c>
      <c r="K7" s="13">
        <f t="shared" si="1"/>
        <v>53</v>
      </c>
      <c r="L7" s="14">
        <f t="shared" si="2"/>
        <v>0</v>
      </c>
      <c r="M7" s="15" t="s">
        <v>96</v>
      </c>
      <c r="N7" s="16">
        <f t="shared" si="3"/>
        <v>0.1</v>
      </c>
      <c r="O7" s="7"/>
    </row>
    <row r="8" spans="1:15" ht="16.2" x14ac:dyDescent="0.3">
      <c r="A8" t="s">
        <v>13</v>
      </c>
      <c r="B8">
        <v>3</v>
      </c>
      <c r="C8">
        <v>0</v>
      </c>
      <c r="D8">
        <v>0</v>
      </c>
      <c r="E8">
        <v>1</v>
      </c>
      <c r="F8">
        <v>1.0999999999999999E-2</v>
      </c>
      <c r="G8" s="3" t="s">
        <v>38</v>
      </c>
      <c r="I8" s="11" t="str">
        <f t="shared" si="0"/>
        <v>Bering Wolffish†</v>
      </c>
      <c r="J8" s="12" t="s">
        <v>45</v>
      </c>
      <c r="K8" s="13">
        <f t="shared" si="1"/>
        <v>3</v>
      </c>
      <c r="L8" s="14">
        <f t="shared" si="2"/>
        <v>0</v>
      </c>
      <c r="M8" s="15" t="s">
        <v>74</v>
      </c>
      <c r="N8" s="16">
        <f t="shared" si="3"/>
        <v>1.0999999999999999E-2</v>
      </c>
      <c r="O8" s="7"/>
    </row>
    <row r="9" spans="1:15" x14ac:dyDescent="0.3">
      <c r="A9" t="s">
        <v>14</v>
      </c>
      <c r="B9" s="1">
        <v>172310</v>
      </c>
      <c r="C9" s="2">
        <v>615</v>
      </c>
      <c r="D9">
        <v>5</v>
      </c>
      <c r="E9" s="1">
        <v>5858</v>
      </c>
      <c r="F9">
        <v>1</v>
      </c>
      <c r="G9" s="4"/>
      <c r="I9" s="11" t="str">
        <f t="shared" si="0"/>
        <v>Broad Whitefish</v>
      </c>
      <c r="J9" s="12" t="s">
        <v>46</v>
      </c>
      <c r="K9" s="13">
        <f t="shared" si="1"/>
        <v>172310</v>
      </c>
      <c r="L9" s="14">
        <f t="shared" si="2"/>
        <v>615</v>
      </c>
      <c r="M9" s="15" t="s">
        <v>107</v>
      </c>
      <c r="N9" s="16">
        <f t="shared" si="3"/>
        <v>1</v>
      </c>
      <c r="O9" s="7"/>
    </row>
    <row r="10" spans="1:15" ht="16.2" x14ac:dyDescent="0.3">
      <c r="A10" t="s">
        <v>15</v>
      </c>
      <c r="B10">
        <v>19</v>
      </c>
      <c r="C10">
        <v>0</v>
      </c>
      <c r="D10">
        <v>0</v>
      </c>
      <c r="E10">
        <v>3</v>
      </c>
      <c r="F10">
        <v>4.5999999999999999E-2</v>
      </c>
      <c r="G10" s="3" t="s">
        <v>38</v>
      </c>
      <c r="I10" s="11" t="str">
        <f t="shared" si="0"/>
        <v>Burbot†</v>
      </c>
      <c r="J10" s="12" t="s">
        <v>47</v>
      </c>
      <c r="K10" s="13">
        <f t="shared" si="1"/>
        <v>19</v>
      </c>
      <c r="L10" s="14">
        <f t="shared" si="2"/>
        <v>0</v>
      </c>
      <c r="M10" s="15" t="s">
        <v>75</v>
      </c>
      <c r="N10" s="16">
        <f t="shared" si="3"/>
        <v>4.5999999999999999E-2</v>
      </c>
      <c r="O10" s="7"/>
    </row>
    <row r="11" spans="1:15" x14ac:dyDescent="0.3">
      <c r="A11" t="s">
        <v>16</v>
      </c>
      <c r="B11">
        <v>950</v>
      </c>
      <c r="C11">
        <v>3</v>
      </c>
      <c r="D11">
        <v>0</v>
      </c>
      <c r="E11">
        <v>262</v>
      </c>
      <c r="F11">
        <v>0.311</v>
      </c>
      <c r="G11" s="4"/>
      <c r="I11" s="11" t="str">
        <f t="shared" si="0"/>
        <v>Capelin</v>
      </c>
      <c r="J11" s="12" t="s">
        <v>48</v>
      </c>
      <c r="K11" s="13">
        <f t="shared" si="1"/>
        <v>950</v>
      </c>
      <c r="L11" s="14">
        <f t="shared" si="2"/>
        <v>3</v>
      </c>
      <c r="M11" s="15" t="s">
        <v>97</v>
      </c>
      <c r="N11" s="16">
        <f t="shared" si="3"/>
        <v>0.311</v>
      </c>
      <c r="O11" s="7"/>
    </row>
    <row r="12" spans="1:15" ht="16.2" x14ac:dyDescent="0.3">
      <c r="A12" t="s">
        <v>17</v>
      </c>
      <c r="B12">
        <v>32</v>
      </c>
      <c r="C12">
        <v>0</v>
      </c>
      <c r="D12">
        <v>0</v>
      </c>
      <c r="E12">
        <v>3</v>
      </c>
      <c r="F12">
        <v>9.2999999999999999E-2</v>
      </c>
      <c r="G12" s="3" t="s">
        <v>38</v>
      </c>
      <c r="I12" s="11" t="str">
        <f t="shared" si="0"/>
        <v>Chum Salmon†</v>
      </c>
      <c r="J12" s="12" t="s">
        <v>49</v>
      </c>
      <c r="K12" s="13">
        <f t="shared" si="1"/>
        <v>32</v>
      </c>
      <c r="L12" s="14">
        <f t="shared" si="2"/>
        <v>0</v>
      </c>
      <c r="M12" s="15" t="s">
        <v>75</v>
      </c>
      <c r="N12" s="16">
        <f t="shared" si="3"/>
        <v>9.2999999999999999E-2</v>
      </c>
      <c r="O12" s="7"/>
    </row>
    <row r="13" spans="1:15" x14ac:dyDescent="0.3">
      <c r="A13" t="s">
        <v>18</v>
      </c>
      <c r="B13" s="1">
        <v>32055</v>
      </c>
      <c r="C13">
        <v>114</v>
      </c>
      <c r="D13">
        <v>0</v>
      </c>
      <c r="E13" s="1">
        <v>1068</v>
      </c>
      <c r="F13">
        <v>0.98899999999999999</v>
      </c>
      <c r="G13" s="4"/>
      <c r="I13" s="11" t="str">
        <f t="shared" si="0"/>
        <v>Dolly Varden</v>
      </c>
      <c r="J13" s="12" t="s">
        <v>50</v>
      </c>
      <c r="K13" s="13">
        <f t="shared" si="1"/>
        <v>32055</v>
      </c>
      <c r="L13" s="14">
        <f t="shared" si="2"/>
        <v>114</v>
      </c>
      <c r="M13" s="15" t="s">
        <v>108</v>
      </c>
      <c r="N13" s="16">
        <f t="shared" si="3"/>
        <v>0.98899999999999999</v>
      </c>
      <c r="O13" s="7"/>
    </row>
    <row r="14" spans="1:15" x14ac:dyDescent="0.3">
      <c r="A14" t="s">
        <v>19</v>
      </c>
      <c r="B14" s="1">
        <v>139952</v>
      </c>
      <c r="C14" s="2">
        <v>500</v>
      </c>
      <c r="D14">
        <v>10</v>
      </c>
      <c r="E14" s="1">
        <v>2482</v>
      </c>
      <c r="F14">
        <v>1</v>
      </c>
      <c r="G14" s="4"/>
      <c r="I14" s="11" t="str">
        <f t="shared" si="0"/>
        <v>Fourhorn Sculpin</v>
      </c>
      <c r="J14" s="12" t="s">
        <v>51</v>
      </c>
      <c r="K14" s="13">
        <f t="shared" si="1"/>
        <v>139952</v>
      </c>
      <c r="L14" s="14">
        <f t="shared" si="2"/>
        <v>500</v>
      </c>
      <c r="M14" s="15" t="s">
        <v>109</v>
      </c>
      <c r="N14" s="16">
        <f t="shared" si="3"/>
        <v>1</v>
      </c>
      <c r="O14" s="7"/>
    </row>
    <row r="15" spans="1:15" x14ac:dyDescent="0.3">
      <c r="A15" t="s">
        <v>20</v>
      </c>
      <c r="B15" s="1">
        <v>32575</v>
      </c>
      <c r="C15">
        <v>116</v>
      </c>
      <c r="D15">
        <v>0</v>
      </c>
      <c r="E15" s="1">
        <v>865</v>
      </c>
      <c r="F15">
        <v>0.97899999999999998</v>
      </c>
      <c r="G15" s="4"/>
      <c r="I15" s="11" t="str">
        <f t="shared" si="0"/>
        <v>Humpback Whitefish</v>
      </c>
      <c r="J15" s="12" t="s">
        <v>52</v>
      </c>
      <c r="K15" s="13">
        <f t="shared" si="1"/>
        <v>32575</v>
      </c>
      <c r="L15" s="14">
        <f t="shared" si="2"/>
        <v>116</v>
      </c>
      <c r="M15" s="15" t="s">
        <v>98</v>
      </c>
      <c r="N15" s="16">
        <f t="shared" si="3"/>
        <v>0.97899999999999998</v>
      </c>
      <c r="O15" s="7"/>
    </row>
    <row r="16" spans="1:15" ht="16.2" x14ac:dyDescent="0.3">
      <c r="A16" t="s">
        <v>21</v>
      </c>
      <c r="B16">
        <v>2</v>
      </c>
      <c r="C16">
        <v>0</v>
      </c>
      <c r="D16">
        <v>0</v>
      </c>
      <c r="E16">
        <v>2</v>
      </c>
      <c r="F16">
        <v>4.0000000000000001E-3</v>
      </c>
      <c r="G16" s="3" t="s">
        <v>38</v>
      </c>
      <c r="I16" s="11" t="str">
        <f t="shared" si="0"/>
        <v>Kelp Greenling†</v>
      </c>
      <c r="J16" s="12" t="s">
        <v>53</v>
      </c>
      <c r="K16" s="13">
        <f t="shared" si="1"/>
        <v>2</v>
      </c>
      <c r="L16" s="14">
        <f t="shared" si="2"/>
        <v>0</v>
      </c>
      <c r="M16" s="15" t="s">
        <v>76</v>
      </c>
      <c r="N16" s="16">
        <f t="shared" si="3"/>
        <v>4.0000000000000001E-3</v>
      </c>
      <c r="O16" s="7"/>
    </row>
    <row r="17" spans="1:15" ht="16.2" x14ac:dyDescent="0.3">
      <c r="A17" t="s">
        <v>22</v>
      </c>
      <c r="B17">
        <v>4</v>
      </c>
      <c r="C17">
        <v>0</v>
      </c>
      <c r="D17">
        <v>0</v>
      </c>
      <c r="E17">
        <v>2</v>
      </c>
      <c r="F17">
        <v>7.0000000000000001E-3</v>
      </c>
      <c r="G17" s="3" t="s">
        <v>38</v>
      </c>
      <c r="I17" s="11" t="str">
        <f t="shared" si="0"/>
        <v>Kelp Snailfish†</v>
      </c>
      <c r="J17" s="12" t="s">
        <v>54</v>
      </c>
      <c r="K17" s="13">
        <f t="shared" si="1"/>
        <v>4</v>
      </c>
      <c r="L17" s="14">
        <f t="shared" si="2"/>
        <v>0</v>
      </c>
      <c r="M17" s="15" t="s">
        <v>76</v>
      </c>
      <c r="N17" s="16">
        <f t="shared" si="3"/>
        <v>7.0000000000000001E-3</v>
      </c>
      <c r="O17" s="7"/>
    </row>
    <row r="18" spans="1:15" x14ac:dyDescent="0.3">
      <c r="A18" t="s">
        <v>23</v>
      </c>
      <c r="B18" s="1">
        <v>231000</v>
      </c>
      <c r="C18" s="2">
        <v>825</v>
      </c>
      <c r="D18">
        <v>12</v>
      </c>
      <c r="E18" s="1">
        <v>4327</v>
      </c>
      <c r="F18">
        <v>1</v>
      </c>
      <c r="G18" s="4"/>
      <c r="I18" s="11" t="str">
        <f t="shared" si="0"/>
        <v>Least Cisco</v>
      </c>
      <c r="J18" s="12" t="s">
        <v>55</v>
      </c>
      <c r="K18" s="13">
        <f t="shared" si="1"/>
        <v>231000</v>
      </c>
      <c r="L18" s="14">
        <f t="shared" si="2"/>
        <v>825</v>
      </c>
      <c r="M18" s="15" t="s">
        <v>110</v>
      </c>
      <c r="N18" s="16">
        <f t="shared" si="3"/>
        <v>1</v>
      </c>
      <c r="O18" s="7"/>
    </row>
    <row r="19" spans="1:15" ht="16.2" x14ac:dyDescent="0.3">
      <c r="A19" t="s">
        <v>24</v>
      </c>
      <c r="B19">
        <v>1</v>
      </c>
      <c r="C19">
        <v>0</v>
      </c>
      <c r="D19">
        <v>0</v>
      </c>
      <c r="E19">
        <v>1</v>
      </c>
      <c r="F19">
        <v>4.0000000000000001E-3</v>
      </c>
      <c r="G19" s="3" t="s">
        <v>38</v>
      </c>
      <c r="I19" s="11" t="str">
        <f t="shared" si="0"/>
        <v>Longnose Sucker†</v>
      </c>
      <c r="J19" s="12" t="s">
        <v>56</v>
      </c>
      <c r="K19" s="13">
        <f t="shared" si="1"/>
        <v>1</v>
      </c>
      <c r="L19" s="14">
        <f t="shared" si="2"/>
        <v>0</v>
      </c>
      <c r="M19" s="15" t="s">
        <v>74</v>
      </c>
      <c r="N19" s="16">
        <f t="shared" si="3"/>
        <v>4.0000000000000001E-3</v>
      </c>
      <c r="O19" s="7"/>
    </row>
    <row r="20" spans="1:15" x14ac:dyDescent="0.3">
      <c r="A20" t="s">
        <v>25</v>
      </c>
      <c r="B20" s="1">
        <v>8983</v>
      </c>
      <c r="C20">
        <v>32</v>
      </c>
      <c r="D20">
        <v>0</v>
      </c>
      <c r="E20" s="1">
        <v>909</v>
      </c>
      <c r="F20">
        <v>0.754</v>
      </c>
      <c r="G20" s="4"/>
      <c r="I20" s="11" t="str">
        <f t="shared" si="0"/>
        <v>Ninespine Stickleback</v>
      </c>
      <c r="J20" s="12" t="s">
        <v>57</v>
      </c>
      <c r="K20" s="13">
        <f t="shared" si="1"/>
        <v>8983</v>
      </c>
      <c r="L20" s="14">
        <f t="shared" si="2"/>
        <v>32</v>
      </c>
      <c r="M20" s="15" t="s">
        <v>99</v>
      </c>
      <c r="N20" s="16">
        <f t="shared" si="3"/>
        <v>0.754</v>
      </c>
      <c r="O20" s="7"/>
    </row>
    <row r="21" spans="1:15" x14ac:dyDescent="0.3">
      <c r="A21" t="s">
        <v>26</v>
      </c>
      <c r="B21">
        <v>487</v>
      </c>
      <c r="C21">
        <v>2</v>
      </c>
      <c r="D21">
        <v>0</v>
      </c>
      <c r="E21">
        <v>40</v>
      </c>
      <c r="F21">
        <v>0.34599999999999997</v>
      </c>
      <c r="G21" s="4"/>
      <c r="I21" s="11" t="str">
        <f t="shared" si="0"/>
        <v>Pacific Herring</v>
      </c>
      <c r="J21" s="12" t="s">
        <v>58</v>
      </c>
      <c r="K21" s="13">
        <f t="shared" si="1"/>
        <v>487</v>
      </c>
      <c r="L21" s="14">
        <f t="shared" si="2"/>
        <v>2</v>
      </c>
      <c r="M21" s="15" t="s">
        <v>100</v>
      </c>
      <c r="N21" s="16">
        <f t="shared" si="3"/>
        <v>0.34599999999999997</v>
      </c>
      <c r="O21" s="7"/>
    </row>
    <row r="22" spans="1:15" x14ac:dyDescent="0.3">
      <c r="A22" t="s">
        <v>27</v>
      </c>
      <c r="B22">
        <v>530</v>
      </c>
      <c r="C22">
        <v>2</v>
      </c>
      <c r="D22">
        <v>0</v>
      </c>
      <c r="E22">
        <v>72</v>
      </c>
      <c r="F22">
        <v>0.36099999999999999</v>
      </c>
      <c r="G22" s="4"/>
      <c r="I22" s="11" t="str">
        <f t="shared" si="0"/>
        <v>Pink Salmon</v>
      </c>
      <c r="J22" s="12" t="s">
        <v>59</v>
      </c>
      <c r="K22" s="13">
        <f t="shared" si="1"/>
        <v>530</v>
      </c>
      <c r="L22" s="14">
        <f t="shared" si="2"/>
        <v>2</v>
      </c>
      <c r="M22" s="15" t="s">
        <v>101</v>
      </c>
      <c r="N22" s="16">
        <f t="shared" si="3"/>
        <v>0.36099999999999999</v>
      </c>
      <c r="O22" s="7"/>
    </row>
    <row r="23" spans="1:15" x14ac:dyDescent="0.3">
      <c r="A23" t="s">
        <v>28</v>
      </c>
      <c r="B23" s="1">
        <v>77433</v>
      </c>
      <c r="C23" s="2">
        <v>277</v>
      </c>
      <c r="D23">
        <v>4</v>
      </c>
      <c r="E23" s="1">
        <v>2335</v>
      </c>
      <c r="F23">
        <v>1</v>
      </c>
      <c r="G23" s="4"/>
      <c r="I23" s="11" t="str">
        <f t="shared" si="0"/>
        <v>Rainbow Smelt</v>
      </c>
      <c r="J23" s="12" t="s">
        <v>60</v>
      </c>
      <c r="K23" s="13">
        <f t="shared" si="1"/>
        <v>77433</v>
      </c>
      <c r="L23" s="14">
        <f t="shared" si="2"/>
        <v>277</v>
      </c>
      <c r="M23" s="15" t="s">
        <v>111</v>
      </c>
      <c r="N23" s="16">
        <f t="shared" si="3"/>
        <v>1</v>
      </c>
      <c r="O23" s="7"/>
    </row>
    <row r="24" spans="1:15" ht="16.2" x14ac:dyDescent="0.3">
      <c r="A24" t="s">
        <v>29</v>
      </c>
      <c r="B24">
        <v>9</v>
      </c>
      <c r="C24">
        <v>0</v>
      </c>
      <c r="D24">
        <v>0</v>
      </c>
      <c r="E24">
        <v>4</v>
      </c>
      <c r="F24">
        <v>1.7999999999999999E-2</v>
      </c>
      <c r="G24" s="3" t="s">
        <v>38</v>
      </c>
      <c r="I24" s="11" t="str">
        <f t="shared" si="0"/>
        <v>Rock Greenling†</v>
      </c>
      <c r="J24" s="12" t="s">
        <v>61</v>
      </c>
      <c r="K24" s="13">
        <f t="shared" si="1"/>
        <v>9</v>
      </c>
      <c r="L24" s="14">
        <f t="shared" si="2"/>
        <v>0</v>
      </c>
      <c r="M24" s="15" t="s">
        <v>77</v>
      </c>
      <c r="N24" s="16">
        <f t="shared" si="3"/>
        <v>1.7999999999999999E-2</v>
      </c>
      <c r="O24" s="7"/>
    </row>
    <row r="25" spans="1:15" x14ac:dyDescent="0.3">
      <c r="A25" t="s">
        <v>30</v>
      </c>
      <c r="B25" s="1">
        <v>7318</v>
      </c>
      <c r="C25">
        <v>26</v>
      </c>
      <c r="D25">
        <v>0</v>
      </c>
      <c r="E25">
        <v>380</v>
      </c>
      <c r="F25">
        <v>0.68600000000000005</v>
      </c>
      <c r="G25" s="4"/>
      <c r="I25" s="11" t="str">
        <f t="shared" si="0"/>
        <v>Round Whitefish</v>
      </c>
      <c r="J25" s="12" t="s">
        <v>62</v>
      </c>
      <c r="K25" s="13">
        <f t="shared" si="1"/>
        <v>7318</v>
      </c>
      <c r="L25" s="14">
        <f t="shared" si="2"/>
        <v>26</v>
      </c>
      <c r="M25" s="15" t="s">
        <v>102</v>
      </c>
      <c r="N25" s="16">
        <f t="shared" si="3"/>
        <v>0.68600000000000005</v>
      </c>
      <c r="O25" s="7"/>
    </row>
    <row r="26" spans="1:15" x14ac:dyDescent="0.3">
      <c r="A26" t="s">
        <v>31</v>
      </c>
      <c r="B26" s="1">
        <v>50716</v>
      </c>
      <c r="C26">
        <v>181</v>
      </c>
      <c r="D26">
        <v>0</v>
      </c>
      <c r="E26" s="1">
        <v>2866</v>
      </c>
      <c r="F26">
        <v>0.96799999999999997</v>
      </c>
      <c r="G26" s="4"/>
      <c r="I26" s="11" t="str">
        <f t="shared" si="0"/>
        <v>Saffron Cod</v>
      </c>
      <c r="J26" s="12" t="s">
        <v>63</v>
      </c>
      <c r="K26" s="13">
        <f t="shared" si="1"/>
        <v>50716</v>
      </c>
      <c r="L26" s="14">
        <f t="shared" si="2"/>
        <v>181</v>
      </c>
      <c r="M26" s="15" t="s">
        <v>112</v>
      </c>
      <c r="N26" s="16">
        <f t="shared" si="3"/>
        <v>0.96799999999999997</v>
      </c>
      <c r="O26" s="7"/>
    </row>
    <row r="27" spans="1:15" ht="16.2" x14ac:dyDescent="0.3">
      <c r="A27" t="s">
        <v>32</v>
      </c>
      <c r="B27">
        <v>2</v>
      </c>
      <c r="C27">
        <v>0</v>
      </c>
      <c r="D27">
        <v>0</v>
      </c>
      <c r="E27">
        <v>1</v>
      </c>
      <c r="F27">
        <v>7.0000000000000001E-3</v>
      </c>
      <c r="G27" s="3" t="s">
        <v>38</v>
      </c>
      <c r="I27" s="11" t="str">
        <f t="shared" si="0"/>
        <v>Shorthorn Sculpin†</v>
      </c>
      <c r="J27" s="17" t="s">
        <v>64</v>
      </c>
      <c r="K27" s="13">
        <f t="shared" si="1"/>
        <v>2</v>
      </c>
      <c r="L27" s="14">
        <f t="shared" si="2"/>
        <v>0</v>
      </c>
      <c r="M27" s="15" t="s">
        <v>74</v>
      </c>
      <c r="N27" s="16">
        <f t="shared" si="3"/>
        <v>7.0000000000000001E-3</v>
      </c>
      <c r="O27" s="7"/>
    </row>
    <row r="28" spans="1:15" ht="16.2" x14ac:dyDescent="0.3">
      <c r="A28" t="s">
        <v>33</v>
      </c>
      <c r="B28">
        <v>2</v>
      </c>
      <c r="C28">
        <v>0</v>
      </c>
      <c r="D28">
        <v>0</v>
      </c>
      <c r="E28">
        <v>1</v>
      </c>
      <c r="F28">
        <v>7.0000000000000001E-3</v>
      </c>
      <c r="G28" s="3" t="s">
        <v>38</v>
      </c>
      <c r="I28" s="11" t="str">
        <f t="shared" si="0"/>
        <v>Slender Eelblenny†</v>
      </c>
      <c r="J28" s="12" t="s">
        <v>65</v>
      </c>
      <c r="K28" s="13">
        <f t="shared" si="1"/>
        <v>2</v>
      </c>
      <c r="L28" s="14">
        <f t="shared" si="2"/>
        <v>0</v>
      </c>
      <c r="M28" s="15" t="s">
        <v>74</v>
      </c>
      <c r="N28" s="16">
        <f t="shared" si="3"/>
        <v>7.0000000000000001E-3</v>
      </c>
      <c r="O28" s="7"/>
    </row>
    <row r="29" spans="1:15" ht="16.2" x14ac:dyDescent="0.3">
      <c r="A29" t="s">
        <v>34</v>
      </c>
      <c r="B29">
        <v>6</v>
      </c>
      <c r="C29">
        <v>0</v>
      </c>
      <c r="D29">
        <v>0</v>
      </c>
      <c r="E29">
        <v>2</v>
      </c>
      <c r="F29">
        <v>1.7999999999999999E-2</v>
      </c>
      <c r="G29" s="3" t="s">
        <v>38</v>
      </c>
      <c r="I29" s="11" t="str">
        <f t="shared" si="0"/>
        <v>Slimy Sculpin†</v>
      </c>
      <c r="J29" s="12" t="s">
        <v>66</v>
      </c>
      <c r="K29" s="13">
        <f t="shared" si="1"/>
        <v>6</v>
      </c>
      <c r="L29" s="14">
        <f t="shared" si="2"/>
        <v>0</v>
      </c>
      <c r="M29" s="15" t="s">
        <v>76</v>
      </c>
      <c r="N29" s="16">
        <f t="shared" si="3"/>
        <v>1.7999999999999999E-2</v>
      </c>
      <c r="O29" s="7"/>
    </row>
    <row r="30" spans="1:15" ht="16.2" x14ac:dyDescent="0.3">
      <c r="A30" t="s">
        <v>35</v>
      </c>
      <c r="B30">
        <v>1</v>
      </c>
      <c r="C30">
        <v>0</v>
      </c>
      <c r="D30">
        <v>0</v>
      </c>
      <c r="E30">
        <v>1</v>
      </c>
      <c r="F30">
        <v>4.0000000000000001E-3</v>
      </c>
      <c r="G30" s="3" t="s">
        <v>38</v>
      </c>
      <c r="I30" s="11" t="str">
        <f t="shared" si="0"/>
        <v>Sockeye Salmon†</v>
      </c>
      <c r="J30" s="12" t="s">
        <v>67</v>
      </c>
      <c r="K30" s="13">
        <f t="shared" si="1"/>
        <v>1</v>
      </c>
      <c r="L30" s="14">
        <f t="shared" si="2"/>
        <v>0</v>
      </c>
      <c r="M30" s="15" t="s">
        <v>74</v>
      </c>
      <c r="N30" s="16">
        <f t="shared" si="3"/>
        <v>4.0000000000000001E-3</v>
      </c>
      <c r="O30" s="7"/>
    </row>
    <row r="31" spans="1:15" x14ac:dyDescent="0.3">
      <c r="A31" t="s">
        <v>36</v>
      </c>
      <c r="B31">
        <v>577</v>
      </c>
      <c r="C31">
        <v>2</v>
      </c>
      <c r="D31">
        <v>0</v>
      </c>
      <c r="E31">
        <v>48</v>
      </c>
      <c r="F31">
        <v>0.36099999999999999</v>
      </c>
      <c r="G31" s="4"/>
      <c r="I31" s="11" t="str">
        <f t="shared" si="0"/>
        <v>Threespine Stickleback</v>
      </c>
      <c r="J31" s="12" t="s">
        <v>68</v>
      </c>
      <c r="K31" s="13">
        <f t="shared" si="1"/>
        <v>577</v>
      </c>
      <c r="L31" s="14">
        <f t="shared" si="2"/>
        <v>2</v>
      </c>
      <c r="M31" s="15" t="s">
        <v>103</v>
      </c>
      <c r="N31" s="16">
        <f t="shared" si="3"/>
        <v>0.36099999999999999</v>
      </c>
      <c r="O31" s="7"/>
    </row>
    <row r="32" spans="1:15" ht="16.2" x14ac:dyDescent="0.3">
      <c r="A32" t="s">
        <v>37</v>
      </c>
      <c r="B32">
        <v>2</v>
      </c>
      <c r="C32">
        <v>0</v>
      </c>
      <c r="D32">
        <v>0</v>
      </c>
      <c r="E32">
        <v>2</v>
      </c>
      <c r="F32">
        <v>4.0000000000000001E-3</v>
      </c>
      <c r="G32" s="3" t="s">
        <v>38</v>
      </c>
      <c r="I32" s="11" t="str">
        <f t="shared" si="0"/>
        <v>Whitespotted Greenling†</v>
      </c>
      <c r="J32" s="12" t="s">
        <v>69</v>
      </c>
      <c r="K32" s="13">
        <f t="shared" si="1"/>
        <v>2</v>
      </c>
      <c r="L32" s="14">
        <f t="shared" si="2"/>
        <v>0</v>
      </c>
      <c r="M32" s="15" t="s">
        <v>76</v>
      </c>
      <c r="N32" s="16">
        <f t="shared" si="3"/>
        <v>4.0000000000000001E-3</v>
      </c>
      <c r="O32" s="7"/>
    </row>
    <row r="33" spans="1:15" x14ac:dyDescent="0.3">
      <c r="N33" s="7"/>
      <c r="O33" s="7"/>
    </row>
    <row r="34" spans="1:15" x14ac:dyDescent="0.3">
      <c r="N34" s="7"/>
      <c r="O34" s="7"/>
    </row>
    <row r="36" spans="1:15" x14ac:dyDescent="0.3">
      <c r="K36" s="6">
        <f>SUM(K2:K32)</f>
        <v>1784593</v>
      </c>
    </row>
    <row r="45" spans="1:15" x14ac:dyDescent="0.3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</row>
    <row r="46" spans="1:15" x14ac:dyDescent="0.3">
      <c r="A46" t="s">
        <v>7</v>
      </c>
      <c r="B46">
        <v>1</v>
      </c>
      <c r="C46">
        <v>0</v>
      </c>
      <c r="D46">
        <v>0</v>
      </c>
      <c r="E46">
        <v>1</v>
      </c>
      <c r="F46">
        <v>4.0000000000000001E-3</v>
      </c>
    </row>
    <row r="47" spans="1:15" x14ac:dyDescent="0.3">
      <c r="A47" t="s">
        <v>8</v>
      </c>
      <c r="B47" s="1">
        <v>251131</v>
      </c>
      <c r="C47">
        <v>897</v>
      </c>
      <c r="D47">
        <v>15</v>
      </c>
      <c r="E47" s="1">
        <v>10760</v>
      </c>
      <c r="F47">
        <v>1</v>
      </c>
    </row>
    <row r="48" spans="1:15" x14ac:dyDescent="0.3">
      <c r="A48" t="s">
        <v>9</v>
      </c>
      <c r="B48" s="1">
        <v>595271</v>
      </c>
      <c r="C48" s="1">
        <v>2126</v>
      </c>
      <c r="D48">
        <v>0</v>
      </c>
      <c r="E48" s="1">
        <v>180483</v>
      </c>
      <c r="F48">
        <v>0.89600000000000002</v>
      </c>
    </row>
    <row r="49" spans="1:6" x14ac:dyDescent="0.3">
      <c r="A49" t="s">
        <v>10</v>
      </c>
      <c r="B49" s="1">
        <v>182323</v>
      </c>
      <c r="C49">
        <v>651</v>
      </c>
      <c r="D49">
        <v>10</v>
      </c>
      <c r="E49" s="1">
        <v>3297</v>
      </c>
      <c r="F49">
        <v>1</v>
      </c>
    </row>
    <row r="50" spans="1:6" x14ac:dyDescent="0.3">
      <c r="A50" t="s">
        <v>11</v>
      </c>
      <c r="B50">
        <v>845</v>
      </c>
      <c r="C50">
        <v>3</v>
      </c>
      <c r="D50">
        <v>0</v>
      </c>
      <c r="E50">
        <v>141</v>
      </c>
      <c r="F50">
        <v>0.46400000000000002</v>
      </c>
    </row>
    <row r="51" spans="1:6" x14ac:dyDescent="0.3">
      <c r="A51" t="s">
        <v>12</v>
      </c>
      <c r="B51">
        <v>53</v>
      </c>
      <c r="C51">
        <v>0</v>
      </c>
      <c r="D51">
        <v>0</v>
      </c>
      <c r="E51">
        <v>10</v>
      </c>
      <c r="F51">
        <v>0.1</v>
      </c>
    </row>
    <row r="52" spans="1:6" x14ac:dyDescent="0.3">
      <c r="A52" t="s">
        <v>13</v>
      </c>
      <c r="B52">
        <v>3</v>
      </c>
      <c r="C52">
        <v>0</v>
      </c>
      <c r="D52">
        <v>0</v>
      </c>
      <c r="E52">
        <v>1</v>
      </c>
      <c r="F52">
        <v>1.0999999999999999E-2</v>
      </c>
    </row>
    <row r="53" spans="1:6" x14ac:dyDescent="0.3">
      <c r="A53" t="s">
        <v>14</v>
      </c>
      <c r="B53" s="1">
        <v>172310</v>
      </c>
      <c r="C53">
        <v>615</v>
      </c>
      <c r="D53">
        <v>5</v>
      </c>
      <c r="E53" s="1">
        <v>5858</v>
      </c>
      <c r="F53">
        <v>1</v>
      </c>
    </row>
    <row r="54" spans="1:6" x14ac:dyDescent="0.3">
      <c r="A54" t="s">
        <v>15</v>
      </c>
      <c r="B54">
        <v>19</v>
      </c>
      <c r="C54">
        <v>0</v>
      </c>
      <c r="D54">
        <v>0</v>
      </c>
      <c r="E54">
        <v>3</v>
      </c>
      <c r="F54">
        <v>4.5999999999999999E-2</v>
      </c>
    </row>
    <row r="55" spans="1:6" x14ac:dyDescent="0.3">
      <c r="A55" t="s">
        <v>16</v>
      </c>
      <c r="B55">
        <v>950</v>
      </c>
      <c r="C55">
        <v>3</v>
      </c>
      <c r="D55">
        <v>0</v>
      </c>
      <c r="E55">
        <v>262</v>
      </c>
      <c r="F55">
        <v>0.311</v>
      </c>
    </row>
    <row r="56" spans="1:6" x14ac:dyDescent="0.3">
      <c r="A56" t="s">
        <v>17</v>
      </c>
      <c r="B56">
        <v>32</v>
      </c>
      <c r="C56">
        <v>0</v>
      </c>
      <c r="D56">
        <v>0</v>
      </c>
      <c r="E56">
        <v>3</v>
      </c>
      <c r="F56">
        <v>9.2999999999999999E-2</v>
      </c>
    </row>
    <row r="57" spans="1:6" x14ac:dyDescent="0.3">
      <c r="A57" t="s">
        <v>18</v>
      </c>
      <c r="B57" s="1">
        <v>32055</v>
      </c>
      <c r="C57">
        <v>114</v>
      </c>
      <c r="D57">
        <v>0</v>
      </c>
      <c r="E57" s="1">
        <v>1068</v>
      </c>
      <c r="F57">
        <v>0.98899999999999999</v>
      </c>
    </row>
    <row r="58" spans="1:6" x14ac:dyDescent="0.3">
      <c r="A58" t="s">
        <v>19</v>
      </c>
      <c r="B58" s="1">
        <v>139952</v>
      </c>
      <c r="C58">
        <v>500</v>
      </c>
      <c r="D58">
        <v>10</v>
      </c>
      <c r="E58" s="1">
        <v>2482</v>
      </c>
      <c r="F58">
        <v>1</v>
      </c>
    </row>
    <row r="59" spans="1:6" x14ac:dyDescent="0.3">
      <c r="A59" t="s">
        <v>20</v>
      </c>
      <c r="B59" s="1">
        <v>32575</v>
      </c>
      <c r="C59">
        <v>116</v>
      </c>
      <c r="D59">
        <v>0</v>
      </c>
      <c r="E59">
        <v>865</v>
      </c>
      <c r="F59">
        <v>0.97899999999999998</v>
      </c>
    </row>
    <row r="60" spans="1:6" x14ac:dyDescent="0.3">
      <c r="A60" t="s">
        <v>21</v>
      </c>
      <c r="B60">
        <v>2</v>
      </c>
      <c r="C60">
        <v>0</v>
      </c>
      <c r="D60">
        <v>0</v>
      </c>
      <c r="E60">
        <v>2</v>
      </c>
      <c r="F60">
        <v>4.0000000000000001E-3</v>
      </c>
    </row>
    <row r="61" spans="1:6" x14ac:dyDescent="0.3">
      <c r="A61" t="s">
        <v>22</v>
      </c>
      <c r="B61">
        <v>4</v>
      </c>
      <c r="C61">
        <v>0</v>
      </c>
      <c r="D61">
        <v>0</v>
      </c>
      <c r="E61">
        <v>2</v>
      </c>
      <c r="F61">
        <v>7.0000000000000001E-3</v>
      </c>
    </row>
    <row r="62" spans="1:6" x14ac:dyDescent="0.3">
      <c r="A62" t="s">
        <v>23</v>
      </c>
      <c r="B62" s="1">
        <v>231000</v>
      </c>
      <c r="C62">
        <v>825</v>
      </c>
      <c r="D62">
        <v>12</v>
      </c>
      <c r="E62" s="1">
        <v>4327</v>
      </c>
      <c r="F62">
        <v>1</v>
      </c>
    </row>
    <row r="63" spans="1:6" x14ac:dyDescent="0.3">
      <c r="A63" t="s">
        <v>24</v>
      </c>
      <c r="B63">
        <v>1</v>
      </c>
      <c r="C63">
        <v>0</v>
      </c>
      <c r="D63">
        <v>0</v>
      </c>
      <c r="E63">
        <v>1</v>
      </c>
      <c r="F63">
        <v>4.0000000000000001E-3</v>
      </c>
    </row>
    <row r="64" spans="1:6" x14ac:dyDescent="0.3">
      <c r="A64" t="s">
        <v>25</v>
      </c>
      <c r="B64" s="1">
        <v>8983</v>
      </c>
      <c r="C64">
        <v>32</v>
      </c>
      <c r="D64">
        <v>0</v>
      </c>
      <c r="E64">
        <v>909</v>
      </c>
      <c r="F64">
        <v>0.754</v>
      </c>
    </row>
    <row r="65" spans="1:6" x14ac:dyDescent="0.3">
      <c r="A65" t="s">
        <v>26</v>
      </c>
      <c r="B65">
        <v>487</v>
      </c>
      <c r="C65">
        <v>2</v>
      </c>
      <c r="D65">
        <v>0</v>
      </c>
      <c r="E65">
        <v>40</v>
      </c>
      <c r="F65">
        <v>0.34599999999999997</v>
      </c>
    </row>
    <row r="66" spans="1:6" x14ac:dyDescent="0.3">
      <c r="A66" t="s">
        <v>27</v>
      </c>
      <c r="B66">
        <v>530</v>
      </c>
      <c r="C66">
        <v>2</v>
      </c>
      <c r="D66">
        <v>0</v>
      </c>
      <c r="E66">
        <v>72</v>
      </c>
      <c r="F66">
        <v>0.36099999999999999</v>
      </c>
    </row>
    <row r="67" spans="1:6" x14ac:dyDescent="0.3">
      <c r="A67" t="s">
        <v>28</v>
      </c>
      <c r="B67" s="1">
        <v>77433</v>
      </c>
      <c r="C67">
        <v>277</v>
      </c>
      <c r="D67">
        <v>4</v>
      </c>
      <c r="E67" s="1">
        <v>2335</v>
      </c>
      <c r="F67">
        <v>1</v>
      </c>
    </row>
    <row r="68" spans="1:6" x14ac:dyDescent="0.3">
      <c r="A68" t="s">
        <v>29</v>
      </c>
      <c r="B68">
        <v>9</v>
      </c>
      <c r="C68">
        <v>0</v>
      </c>
      <c r="D68">
        <v>0</v>
      </c>
      <c r="E68">
        <v>4</v>
      </c>
      <c r="F68">
        <v>1.7999999999999999E-2</v>
      </c>
    </row>
    <row r="69" spans="1:6" x14ac:dyDescent="0.3">
      <c r="A69" t="s">
        <v>30</v>
      </c>
      <c r="B69" s="1">
        <v>7318</v>
      </c>
      <c r="C69">
        <v>26</v>
      </c>
      <c r="D69">
        <v>0</v>
      </c>
      <c r="E69">
        <v>380</v>
      </c>
      <c r="F69">
        <v>0.68600000000000005</v>
      </c>
    </row>
    <row r="70" spans="1:6" x14ac:dyDescent="0.3">
      <c r="A70" t="s">
        <v>31</v>
      </c>
      <c r="B70" s="1">
        <v>50716</v>
      </c>
      <c r="C70">
        <v>181</v>
      </c>
      <c r="D70">
        <v>0</v>
      </c>
      <c r="E70" s="1">
        <v>2866</v>
      </c>
      <c r="F70">
        <v>0.96799999999999997</v>
      </c>
    </row>
    <row r="71" spans="1:6" x14ac:dyDescent="0.3">
      <c r="A71" t="s">
        <v>32</v>
      </c>
      <c r="B71">
        <v>2</v>
      </c>
      <c r="C71">
        <v>0</v>
      </c>
      <c r="D71">
        <v>0</v>
      </c>
      <c r="E71">
        <v>1</v>
      </c>
      <c r="F71">
        <v>7.0000000000000001E-3</v>
      </c>
    </row>
    <row r="72" spans="1:6" x14ac:dyDescent="0.3">
      <c r="A72" t="s">
        <v>33</v>
      </c>
      <c r="B72">
        <v>2</v>
      </c>
      <c r="C72">
        <v>0</v>
      </c>
      <c r="D72">
        <v>0</v>
      </c>
      <c r="E72">
        <v>1</v>
      </c>
      <c r="F72">
        <v>7.0000000000000001E-3</v>
      </c>
    </row>
    <row r="73" spans="1:6" x14ac:dyDescent="0.3">
      <c r="A73" t="s">
        <v>34</v>
      </c>
      <c r="B73">
        <v>6</v>
      </c>
      <c r="C73">
        <v>0</v>
      </c>
      <c r="D73">
        <v>0</v>
      </c>
      <c r="E73">
        <v>2</v>
      </c>
      <c r="F73">
        <v>1.7999999999999999E-2</v>
      </c>
    </row>
    <row r="74" spans="1:6" x14ac:dyDescent="0.3">
      <c r="A74" t="s">
        <v>35</v>
      </c>
      <c r="B74">
        <v>1</v>
      </c>
      <c r="C74">
        <v>0</v>
      </c>
      <c r="D74">
        <v>0</v>
      </c>
      <c r="E74">
        <v>1</v>
      </c>
      <c r="F74">
        <v>4.0000000000000001E-3</v>
      </c>
    </row>
    <row r="75" spans="1:6" x14ac:dyDescent="0.3">
      <c r="A75" t="s">
        <v>36</v>
      </c>
      <c r="B75">
        <v>577</v>
      </c>
      <c r="C75">
        <v>2</v>
      </c>
      <c r="D75">
        <v>0</v>
      </c>
      <c r="E75">
        <v>48</v>
      </c>
      <c r="F75">
        <v>0.36099999999999999</v>
      </c>
    </row>
    <row r="76" spans="1:6" x14ac:dyDescent="0.3">
      <c r="A76" t="s">
        <v>37</v>
      </c>
      <c r="B76">
        <v>2</v>
      </c>
      <c r="C76">
        <v>0</v>
      </c>
      <c r="D76">
        <v>0</v>
      </c>
      <c r="E76">
        <v>2</v>
      </c>
      <c r="F76">
        <v>4.0000000000000001E-3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34E6-D0FD-41D4-8E60-9276E15A3FED}">
  <dimension ref="A1:G32"/>
  <sheetViews>
    <sheetView workbookViewId="0">
      <selection activeCell="D2" sqref="D2"/>
    </sheetView>
  </sheetViews>
  <sheetFormatPr defaultRowHeight="14.4" x14ac:dyDescent="0.3"/>
  <cols>
    <col min="3" max="3" width="10.6640625" bestFit="1" customWidth="1"/>
    <col min="4" max="4" width="11" bestFit="1" customWidth="1"/>
    <col min="5" max="5" width="12" bestFit="1" customWidth="1"/>
  </cols>
  <sheetData>
    <row r="1" spans="1:7" x14ac:dyDescent="0.3">
      <c r="A1" t="s">
        <v>0</v>
      </c>
      <c r="B1" t="s">
        <v>70</v>
      </c>
      <c r="C1" t="s">
        <v>71</v>
      </c>
      <c r="D1" t="s">
        <v>93</v>
      </c>
      <c r="E1" t="s">
        <v>94</v>
      </c>
      <c r="G1" t="s">
        <v>92</v>
      </c>
    </row>
    <row r="2" spans="1:7" x14ac:dyDescent="0.3">
      <c r="A2" t="s">
        <v>9</v>
      </c>
      <c r="B2" t="s">
        <v>41</v>
      </c>
      <c r="C2">
        <v>595271</v>
      </c>
      <c r="D2">
        <f t="shared" ref="D2:D32" si="0">C2/$G$2</f>
        <v>0.33356120975482928</v>
      </c>
      <c r="E2">
        <f>D2</f>
        <v>0.33356120975482928</v>
      </c>
      <c r="G2">
        <f>SUM(C2:C32)</f>
        <v>1784593</v>
      </c>
    </row>
    <row r="3" spans="1:7" x14ac:dyDescent="0.3">
      <c r="A3" t="s">
        <v>8</v>
      </c>
      <c r="B3" t="s">
        <v>40</v>
      </c>
      <c r="C3">
        <v>251131</v>
      </c>
      <c r="D3">
        <f t="shared" si="0"/>
        <v>0.14072172198366797</v>
      </c>
      <c r="E3">
        <f>E2+D3</f>
        <v>0.47428293173849723</v>
      </c>
    </row>
    <row r="4" spans="1:7" x14ac:dyDescent="0.3">
      <c r="A4" t="s">
        <v>23</v>
      </c>
      <c r="B4" t="s">
        <v>55</v>
      </c>
      <c r="C4">
        <v>231000</v>
      </c>
      <c r="D4">
        <f t="shared" si="0"/>
        <v>0.12944127876776385</v>
      </c>
      <c r="E4">
        <f t="shared" ref="E4:E32" si="1">E3+D4</f>
        <v>0.60372421050626102</v>
      </c>
    </row>
    <row r="5" spans="1:7" x14ac:dyDescent="0.3">
      <c r="A5" t="s">
        <v>10</v>
      </c>
      <c r="B5" t="s">
        <v>42</v>
      </c>
      <c r="C5">
        <v>182323</v>
      </c>
      <c r="D5">
        <f t="shared" si="0"/>
        <v>0.10216503146655848</v>
      </c>
      <c r="E5">
        <f t="shared" si="1"/>
        <v>0.70588924197281955</v>
      </c>
    </row>
    <row r="6" spans="1:7" x14ac:dyDescent="0.3">
      <c r="A6" t="s">
        <v>14</v>
      </c>
      <c r="B6" t="s">
        <v>46</v>
      </c>
      <c r="C6">
        <v>172310</v>
      </c>
      <c r="D6">
        <f t="shared" si="0"/>
        <v>9.6554228331053635E-2</v>
      </c>
      <c r="E6">
        <f t="shared" si="1"/>
        <v>0.8024434703038732</v>
      </c>
    </row>
    <row r="7" spans="1:7" x14ac:dyDescent="0.3">
      <c r="A7" t="s">
        <v>19</v>
      </c>
      <c r="B7" t="s">
        <v>51</v>
      </c>
      <c r="C7">
        <v>139952</v>
      </c>
      <c r="D7">
        <f t="shared" si="0"/>
        <v>7.8422362970156215E-2</v>
      </c>
      <c r="E7">
        <f t="shared" si="1"/>
        <v>0.88086583327402945</v>
      </c>
    </row>
    <row r="8" spans="1:7" x14ac:dyDescent="0.3">
      <c r="A8" t="s">
        <v>28</v>
      </c>
      <c r="B8" t="s">
        <v>60</v>
      </c>
      <c r="C8">
        <v>77433</v>
      </c>
      <c r="D8">
        <f t="shared" si="0"/>
        <v>4.338972527629549E-2</v>
      </c>
      <c r="E8">
        <f t="shared" si="1"/>
        <v>0.92425555855032493</v>
      </c>
    </row>
    <row r="9" spans="1:7" x14ac:dyDescent="0.3">
      <c r="A9" t="s">
        <v>31</v>
      </c>
      <c r="B9" t="s">
        <v>63</v>
      </c>
      <c r="C9">
        <v>50716</v>
      </c>
      <c r="D9">
        <f t="shared" si="0"/>
        <v>2.8418804735869746E-2</v>
      </c>
      <c r="E9">
        <f t="shared" si="1"/>
        <v>0.9526743632861947</v>
      </c>
    </row>
    <row r="10" spans="1:7" x14ac:dyDescent="0.3">
      <c r="A10" t="s">
        <v>20</v>
      </c>
      <c r="B10" t="s">
        <v>52</v>
      </c>
      <c r="C10">
        <v>32575</v>
      </c>
      <c r="D10">
        <f t="shared" si="0"/>
        <v>1.8253461713679253E-2</v>
      </c>
      <c r="E10">
        <f t="shared" si="1"/>
        <v>0.97092782499987396</v>
      </c>
    </row>
    <row r="11" spans="1:7" x14ac:dyDescent="0.3">
      <c r="A11" t="s">
        <v>18</v>
      </c>
      <c r="B11" t="s">
        <v>50</v>
      </c>
      <c r="C11">
        <v>32055</v>
      </c>
      <c r="D11">
        <f t="shared" si="0"/>
        <v>1.796207874848775E-2</v>
      </c>
      <c r="E11">
        <f t="shared" si="1"/>
        <v>0.98888990374836172</v>
      </c>
    </row>
    <row r="12" spans="1:7" x14ac:dyDescent="0.3">
      <c r="A12" t="s">
        <v>25</v>
      </c>
      <c r="B12" t="s">
        <v>57</v>
      </c>
      <c r="C12">
        <v>8983</v>
      </c>
      <c r="D12">
        <f t="shared" si="0"/>
        <v>5.0336407236832147E-3</v>
      </c>
      <c r="E12">
        <f t="shared" si="1"/>
        <v>0.9939235444720449</v>
      </c>
    </row>
    <row r="13" spans="1:7" x14ac:dyDescent="0.3">
      <c r="A13" t="s">
        <v>30</v>
      </c>
      <c r="B13" t="s">
        <v>62</v>
      </c>
      <c r="C13">
        <v>7318</v>
      </c>
      <c r="D13">
        <f t="shared" si="0"/>
        <v>4.1006548832142678E-3</v>
      </c>
      <c r="E13">
        <f t="shared" si="1"/>
        <v>0.99802419935525921</v>
      </c>
    </row>
    <row r="14" spans="1:7" x14ac:dyDescent="0.3">
      <c r="A14" t="s">
        <v>16</v>
      </c>
      <c r="B14" t="s">
        <v>48</v>
      </c>
      <c r="C14">
        <v>950</v>
      </c>
      <c r="D14">
        <f t="shared" si="0"/>
        <v>5.3233426333063061E-4</v>
      </c>
      <c r="E14">
        <f t="shared" si="1"/>
        <v>0.99855653361858987</v>
      </c>
    </row>
    <row r="15" spans="1:7" x14ac:dyDescent="0.3">
      <c r="A15" t="s">
        <v>11</v>
      </c>
      <c r="B15" t="s">
        <v>43</v>
      </c>
      <c r="C15">
        <v>845</v>
      </c>
      <c r="D15">
        <f t="shared" si="0"/>
        <v>4.7349731843619248E-4</v>
      </c>
      <c r="E15">
        <f t="shared" si="1"/>
        <v>0.99903003093702603</v>
      </c>
    </row>
    <row r="16" spans="1:7" x14ac:dyDescent="0.3">
      <c r="A16" t="s">
        <v>36</v>
      </c>
      <c r="B16" t="s">
        <v>68</v>
      </c>
      <c r="C16">
        <v>577</v>
      </c>
      <c r="D16">
        <f t="shared" si="0"/>
        <v>3.2332302099134086E-4</v>
      </c>
      <c r="E16">
        <f t="shared" si="1"/>
        <v>0.99935335395801739</v>
      </c>
    </row>
    <row r="17" spans="1:5" x14ac:dyDescent="0.3">
      <c r="A17" t="s">
        <v>27</v>
      </c>
      <c r="B17" t="s">
        <v>59</v>
      </c>
      <c r="C17">
        <v>530</v>
      </c>
      <c r="D17">
        <f t="shared" si="0"/>
        <v>2.9698648375287809E-4</v>
      </c>
      <c r="E17">
        <f t="shared" si="1"/>
        <v>0.99965034044177026</v>
      </c>
    </row>
    <row r="18" spans="1:5" x14ac:dyDescent="0.3">
      <c r="A18" t="s">
        <v>26</v>
      </c>
      <c r="B18" t="s">
        <v>58</v>
      </c>
      <c r="C18">
        <v>487</v>
      </c>
      <c r="D18">
        <f t="shared" si="0"/>
        <v>2.7289135393896536E-4</v>
      </c>
      <c r="E18">
        <f t="shared" si="1"/>
        <v>0.99992323179570919</v>
      </c>
    </row>
    <row r="19" spans="1:5" x14ac:dyDescent="0.3">
      <c r="A19" t="s">
        <v>79</v>
      </c>
      <c r="B19" t="s">
        <v>44</v>
      </c>
      <c r="C19">
        <v>53</v>
      </c>
      <c r="D19">
        <f t="shared" si="0"/>
        <v>2.9698648375287812E-5</v>
      </c>
      <c r="E19">
        <f t="shared" si="1"/>
        <v>0.99995293044408451</v>
      </c>
    </row>
    <row r="20" spans="1:5" x14ac:dyDescent="0.3">
      <c r="A20" t="s">
        <v>82</v>
      </c>
      <c r="B20" t="s">
        <v>49</v>
      </c>
      <c r="C20">
        <v>32</v>
      </c>
      <c r="D20">
        <f t="shared" si="0"/>
        <v>1.7931259396400188E-5</v>
      </c>
      <c r="E20">
        <f t="shared" si="1"/>
        <v>0.99997086170348093</v>
      </c>
    </row>
    <row r="21" spans="1:5" x14ac:dyDescent="0.3">
      <c r="A21" t="s">
        <v>81</v>
      </c>
      <c r="B21" t="s">
        <v>47</v>
      </c>
      <c r="C21">
        <v>19</v>
      </c>
      <c r="D21">
        <f t="shared" si="0"/>
        <v>1.0646685266612612E-5</v>
      </c>
      <c r="E21">
        <f t="shared" si="1"/>
        <v>0.99998150838874755</v>
      </c>
    </row>
    <row r="22" spans="1:5" x14ac:dyDescent="0.3">
      <c r="A22" t="s">
        <v>86</v>
      </c>
      <c r="B22" t="s">
        <v>61</v>
      </c>
      <c r="C22">
        <v>9</v>
      </c>
      <c r="D22">
        <f t="shared" si="0"/>
        <v>5.043166705237553E-6</v>
      </c>
      <c r="E22">
        <f t="shared" si="1"/>
        <v>0.9999865515554528</v>
      </c>
    </row>
    <row r="23" spans="1:5" x14ac:dyDescent="0.3">
      <c r="A23" t="s">
        <v>89</v>
      </c>
      <c r="B23" t="s">
        <v>66</v>
      </c>
      <c r="C23">
        <v>6</v>
      </c>
      <c r="D23">
        <f t="shared" si="0"/>
        <v>3.3621111368250352E-6</v>
      </c>
      <c r="E23">
        <f t="shared" si="1"/>
        <v>0.99998991366658962</v>
      </c>
    </row>
    <row r="24" spans="1:5" x14ac:dyDescent="0.3">
      <c r="A24" t="s">
        <v>84</v>
      </c>
      <c r="B24" t="s">
        <v>54</v>
      </c>
      <c r="C24">
        <v>4</v>
      </c>
      <c r="D24">
        <f t="shared" si="0"/>
        <v>2.2414074245500235E-6</v>
      </c>
      <c r="E24">
        <f t="shared" si="1"/>
        <v>0.99999215507401418</v>
      </c>
    </row>
    <row r="25" spans="1:5" x14ac:dyDescent="0.3">
      <c r="A25" t="s">
        <v>80</v>
      </c>
      <c r="B25" t="s">
        <v>45</v>
      </c>
      <c r="C25">
        <v>3</v>
      </c>
      <c r="D25">
        <f t="shared" si="0"/>
        <v>1.6810555684125176E-6</v>
      </c>
      <c r="E25">
        <f t="shared" si="1"/>
        <v>0.99999383612958259</v>
      </c>
    </row>
    <row r="26" spans="1:5" x14ac:dyDescent="0.3">
      <c r="A26" t="s">
        <v>91</v>
      </c>
      <c r="B26" t="s">
        <v>69</v>
      </c>
      <c r="C26">
        <v>2</v>
      </c>
      <c r="D26">
        <f t="shared" si="0"/>
        <v>1.1207037122750117E-6</v>
      </c>
      <c r="E26">
        <f t="shared" si="1"/>
        <v>0.99999495683329487</v>
      </c>
    </row>
    <row r="27" spans="1:5" x14ac:dyDescent="0.3">
      <c r="A27" t="s">
        <v>88</v>
      </c>
      <c r="B27" t="s">
        <v>65</v>
      </c>
      <c r="C27">
        <v>2</v>
      </c>
      <c r="D27">
        <f t="shared" si="0"/>
        <v>1.1207037122750117E-6</v>
      </c>
      <c r="E27">
        <f t="shared" si="1"/>
        <v>0.99999607753700714</v>
      </c>
    </row>
    <row r="28" spans="1:5" x14ac:dyDescent="0.3">
      <c r="A28" t="s">
        <v>87</v>
      </c>
      <c r="B28" t="s">
        <v>64</v>
      </c>
      <c r="C28">
        <v>2</v>
      </c>
      <c r="D28">
        <f t="shared" si="0"/>
        <v>1.1207037122750117E-6</v>
      </c>
      <c r="E28">
        <f t="shared" si="1"/>
        <v>0.99999719824071942</v>
      </c>
    </row>
    <row r="29" spans="1:5" x14ac:dyDescent="0.3">
      <c r="A29" t="s">
        <v>83</v>
      </c>
      <c r="B29" t="s">
        <v>53</v>
      </c>
      <c r="C29">
        <v>2</v>
      </c>
      <c r="D29">
        <f t="shared" si="0"/>
        <v>1.1207037122750117E-6</v>
      </c>
      <c r="E29">
        <f t="shared" si="1"/>
        <v>0.9999983189444317</v>
      </c>
    </row>
    <row r="30" spans="1:5" x14ac:dyDescent="0.3">
      <c r="A30" t="s">
        <v>90</v>
      </c>
      <c r="B30" t="s">
        <v>67</v>
      </c>
      <c r="C30">
        <v>1</v>
      </c>
      <c r="D30">
        <f t="shared" si="0"/>
        <v>5.6035185613750587E-7</v>
      </c>
      <c r="E30">
        <f t="shared" si="1"/>
        <v>0.99999887929628783</v>
      </c>
    </row>
    <row r="31" spans="1:5" x14ac:dyDescent="0.3">
      <c r="A31" t="s">
        <v>85</v>
      </c>
      <c r="B31" t="s">
        <v>56</v>
      </c>
      <c r="C31">
        <v>1</v>
      </c>
      <c r="D31">
        <f t="shared" si="0"/>
        <v>5.6035185613750587E-7</v>
      </c>
      <c r="E31">
        <f t="shared" si="1"/>
        <v>0.99999943964814397</v>
      </c>
    </row>
    <row r="32" spans="1:5" x14ac:dyDescent="0.3">
      <c r="A32" t="s">
        <v>78</v>
      </c>
      <c r="B32" t="s">
        <v>39</v>
      </c>
      <c r="C32">
        <v>1</v>
      </c>
      <c r="D32">
        <f t="shared" si="0"/>
        <v>5.6035185613750587E-7</v>
      </c>
      <c r="E32">
        <f t="shared" si="1"/>
        <v>1</v>
      </c>
    </row>
  </sheetData>
  <sortState xmlns:xlrd2="http://schemas.microsoft.com/office/spreadsheetml/2017/richdata2" ref="A2:C32">
    <sortCondition descending="1" ref="C2:C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E925-B5C9-4354-81CB-BC835F925237}">
  <dimension ref="A1:P22"/>
  <sheetViews>
    <sheetView tabSelected="1" workbookViewId="0">
      <selection activeCell="D12" sqref="D12"/>
    </sheetView>
  </sheetViews>
  <sheetFormatPr defaultColWidth="9.109375" defaultRowHeight="15.6" x14ac:dyDescent="0.3"/>
  <cols>
    <col min="1" max="1" width="4.44140625" style="5" customWidth="1"/>
    <col min="2" max="2" width="21.88671875" style="5" customWidth="1"/>
    <col min="3" max="4" width="8.6640625" style="5" customWidth="1"/>
    <col min="5" max="5" width="1.44140625" style="5" customWidth="1"/>
    <col min="6" max="7" width="9.109375" style="5" customWidth="1"/>
    <col min="8" max="8" width="1.44140625" style="5" customWidth="1"/>
    <col min="9" max="10" width="8.6640625" style="5" customWidth="1"/>
    <col min="11" max="11" width="2.33203125" style="5" customWidth="1"/>
    <col min="12" max="16384" width="9.109375" style="5"/>
  </cols>
  <sheetData>
    <row r="1" spans="1:1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x14ac:dyDescent="0.3">
      <c r="A2" s="11"/>
      <c r="B2" s="11"/>
      <c r="C2" s="28" t="s">
        <v>114</v>
      </c>
      <c r="D2" s="28"/>
      <c r="E2" s="11"/>
      <c r="F2" s="28" t="s">
        <v>117</v>
      </c>
      <c r="G2" s="28"/>
      <c r="H2" s="11"/>
      <c r="I2" s="28" t="s">
        <v>118</v>
      </c>
      <c r="J2" s="28"/>
      <c r="K2" s="11"/>
      <c r="L2" s="28" t="s">
        <v>121</v>
      </c>
      <c r="M2" s="28"/>
      <c r="N2" s="11"/>
    </row>
    <row r="3" spans="1:16" x14ac:dyDescent="0.3">
      <c r="A3" s="11"/>
      <c r="B3" s="8" t="s">
        <v>0</v>
      </c>
      <c r="C3" s="18" t="s">
        <v>115</v>
      </c>
      <c r="D3" s="18" t="s">
        <v>116</v>
      </c>
      <c r="E3" s="18"/>
      <c r="F3" s="18" t="s">
        <v>115</v>
      </c>
      <c r="G3" s="18" t="s">
        <v>116</v>
      </c>
      <c r="H3" s="18"/>
      <c r="I3" s="18" t="s">
        <v>115</v>
      </c>
      <c r="J3" s="18" t="s">
        <v>116</v>
      </c>
      <c r="K3" s="11"/>
      <c r="L3" s="18" t="s">
        <v>115</v>
      </c>
      <c r="M3" s="18" t="s">
        <v>116</v>
      </c>
      <c r="N3" s="11"/>
    </row>
    <row r="4" spans="1:16" x14ac:dyDescent="0.3">
      <c r="A4" s="11"/>
      <c r="B4" s="11" t="s">
        <v>8</v>
      </c>
      <c r="C4" s="14">
        <v>-16.3</v>
      </c>
      <c r="D4" s="20">
        <v>0.57799999999999996</v>
      </c>
      <c r="E4" s="15"/>
      <c r="F4" s="14">
        <v>24.7</v>
      </c>
      <c r="G4" s="20">
        <v>0.78900000000000003</v>
      </c>
      <c r="H4" s="15"/>
      <c r="I4" s="19">
        <v>161.9</v>
      </c>
      <c r="J4" s="25" t="s">
        <v>120</v>
      </c>
      <c r="K4" s="11"/>
      <c r="L4" s="24">
        <v>0</v>
      </c>
      <c r="M4" s="15">
        <v>0.96199999999999997</v>
      </c>
      <c r="N4" s="11"/>
    </row>
    <row r="5" spans="1:16" x14ac:dyDescent="0.3">
      <c r="A5" s="11"/>
      <c r="B5" s="11" t="s">
        <v>9</v>
      </c>
      <c r="C5" s="19">
        <v>-813.7</v>
      </c>
      <c r="D5" s="25">
        <v>4.1000000000000002E-2</v>
      </c>
      <c r="E5" s="15"/>
      <c r="F5" s="14">
        <v>-1592.9</v>
      </c>
      <c r="G5" s="20">
        <v>0.20399999999999999</v>
      </c>
      <c r="H5" s="15"/>
      <c r="I5" s="14">
        <v>-538.6</v>
      </c>
      <c r="J5" s="20">
        <v>0.189</v>
      </c>
      <c r="K5" s="11"/>
      <c r="L5" s="24">
        <v>0.03</v>
      </c>
      <c r="M5" s="15">
        <v>0.32600000000000001</v>
      </c>
      <c r="N5" s="11"/>
      <c r="P5" s="5" t="s">
        <v>122</v>
      </c>
    </row>
    <row r="6" spans="1:16" x14ac:dyDescent="0.3">
      <c r="A6" s="11"/>
      <c r="B6" s="11" t="s">
        <v>10</v>
      </c>
      <c r="C6" s="14">
        <v>15.5</v>
      </c>
      <c r="D6" s="20">
        <v>8.5999999999999993E-2</v>
      </c>
      <c r="E6" s="15"/>
      <c r="F6" s="19">
        <v>128.69999999999999</v>
      </c>
      <c r="G6" s="25" t="s">
        <v>120</v>
      </c>
      <c r="H6" s="15"/>
      <c r="I6" s="14">
        <v>-8.3000000000000007</v>
      </c>
      <c r="J6" s="20">
        <v>0.36799999999999999</v>
      </c>
      <c r="K6" s="11"/>
      <c r="L6" s="24">
        <v>0.02</v>
      </c>
      <c r="M6" s="15">
        <v>5.8999999999999997E-2</v>
      </c>
      <c r="N6" s="11"/>
    </row>
    <row r="7" spans="1:16" x14ac:dyDescent="0.3">
      <c r="A7" s="11"/>
      <c r="B7" s="11" t="s">
        <v>11</v>
      </c>
      <c r="C7" s="14">
        <v>0</v>
      </c>
      <c r="D7" s="20">
        <v>0.88</v>
      </c>
      <c r="E7" s="15"/>
      <c r="F7" s="14">
        <v>-0.1</v>
      </c>
      <c r="G7" s="20">
        <v>0.80200000000000005</v>
      </c>
      <c r="H7" s="15"/>
      <c r="I7" s="14">
        <v>-0.3</v>
      </c>
      <c r="J7" s="20">
        <v>0.105</v>
      </c>
      <c r="K7" s="11"/>
      <c r="L7" s="24">
        <v>-0.01</v>
      </c>
      <c r="M7" s="15">
        <v>0.71799999999999997</v>
      </c>
      <c r="N7" s="11"/>
    </row>
    <row r="8" spans="1:16" x14ac:dyDescent="0.3">
      <c r="A8" s="11"/>
      <c r="B8" s="11" t="s">
        <v>14</v>
      </c>
      <c r="C8" s="19">
        <v>44.3</v>
      </c>
      <c r="D8" s="25" t="s">
        <v>120</v>
      </c>
      <c r="E8" s="15"/>
      <c r="F8" s="19">
        <v>148.80000000000001</v>
      </c>
      <c r="G8" s="25" t="s">
        <v>120</v>
      </c>
      <c r="H8" s="15"/>
      <c r="I8" s="14">
        <v>-23.8</v>
      </c>
      <c r="J8" s="20">
        <v>6.6000000000000003E-2</v>
      </c>
      <c r="K8" s="11"/>
      <c r="L8" s="24">
        <v>0.01</v>
      </c>
      <c r="M8" s="15">
        <v>0.34699999999999998</v>
      </c>
      <c r="N8" s="11"/>
    </row>
    <row r="9" spans="1:16" x14ac:dyDescent="0.3">
      <c r="A9" s="11"/>
      <c r="B9" s="11" t="s">
        <v>16</v>
      </c>
      <c r="C9" s="14">
        <v>0</v>
      </c>
      <c r="D9" s="20">
        <v>0.996</v>
      </c>
      <c r="E9" s="15"/>
      <c r="F9" s="14">
        <v>-0.5</v>
      </c>
      <c r="G9" s="20">
        <v>0.64300000000000002</v>
      </c>
      <c r="H9" s="15"/>
      <c r="I9" s="19">
        <v>1</v>
      </c>
      <c r="J9" s="25">
        <v>3.0000000000000001E-3</v>
      </c>
      <c r="K9" s="11"/>
      <c r="L9" s="24">
        <v>-0.06</v>
      </c>
      <c r="M9" s="15">
        <v>0.126</v>
      </c>
      <c r="N9" s="11"/>
    </row>
    <row r="10" spans="1:16" x14ac:dyDescent="0.3">
      <c r="A10" s="11"/>
      <c r="B10" s="11" t="s">
        <v>18</v>
      </c>
      <c r="C10" s="14">
        <v>-0.9</v>
      </c>
      <c r="D10" s="20">
        <v>0.76400000000000001</v>
      </c>
      <c r="E10" s="15"/>
      <c r="F10" s="19">
        <v>-45.9</v>
      </c>
      <c r="G10" s="25" t="s">
        <v>120</v>
      </c>
      <c r="H10" s="15"/>
      <c r="I10" s="19">
        <v>-7.9</v>
      </c>
      <c r="J10" s="25">
        <v>1.2999999999999999E-2</v>
      </c>
      <c r="K10" s="11"/>
      <c r="L10" s="26">
        <v>0.03</v>
      </c>
      <c r="M10" s="27">
        <v>3.5000000000000003E-2</v>
      </c>
      <c r="N10" s="11"/>
    </row>
    <row r="11" spans="1:16" x14ac:dyDescent="0.3">
      <c r="A11" s="11"/>
      <c r="B11" s="11" t="s">
        <v>19</v>
      </c>
      <c r="C11" s="19">
        <v>-18.100000000000001</v>
      </c>
      <c r="D11" s="25">
        <v>5.0000000000000001E-3</v>
      </c>
      <c r="E11" s="15"/>
      <c r="F11" s="19">
        <v>43.5</v>
      </c>
      <c r="G11" s="25">
        <v>3.3000000000000002E-2</v>
      </c>
      <c r="H11" s="15"/>
      <c r="I11" s="14">
        <v>-1.2</v>
      </c>
      <c r="J11" s="20">
        <v>0.85799999999999998</v>
      </c>
      <c r="K11" s="11"/>
      <c r="L11" s="24">
        <v>0</v>
      </c>
      <c r="M11" s="15">
        <v>0.54800000000000004</v>
      </c>
      <c r="N11" s="11"/>
    </row>
    <row r="12" spans="1:16" x14ac:dyDescent="0.3">
      <c r="A12" s="11"/>
      <c r="B12" s="11" t="s">
        <v>20</v>
      </c>
      <c r="C12" s="19">
        <v>-3.9</v>
      </c>
      <c r="D12" s="25">
        <v>1.7999999999999999E-2</v>
      </c>
      <c r="E12" s="15"/>
      <c r="F12" s="14">
        <v>-0.8</v>
      </c>
      <c r="G12" s="20">
        <v>0.875</v>
      </c>
      <c r="H12" s="15"/>
      <c r="I12" s="19">
        <v>-5.4</v>
      </c>
      <c r="J12" s="25">
        <v>2E-3</v>
      </c>
      <c r="K12" s="11"/>
      <c r="L12" s="24">
        <v>-0.01</v>
      </c>
      <c r="M12" s="15">
        <v>0.252</v>
      </c>
      <c r="N12" s="11"/>
    </row>
    <row r="13" spans="1:16" x14ac:dyDescent="0.3">
      <c r="A13" s="11"/>
      <c r="B13" s="11" t="s">
        <v>23</v>
      </c>
      <c r="C13" s="19">
        <v>-90.3</v>
      </c>
      <c r="D13" s="25" t="s">
        <v>120</v>
      </c>
      <c r="E13" s="15"/>
      <c r="F13" s="14">
        <v>29.5</v>
      </c>
      <c r="G13" s="20">
        <v>0.40200000000000002</v>
      </c>
      <c r="H13" s="15"/>
      <c r="I13" s="19">
        <v>-61</v>
      </c>
      <c r="J13" s="25" t="s">
        <v>120</v>
      </c>
      <c r="K13" s="11"/>
      <c r="L13" s="24">
        <v>0.01</v>
      </c>
      <c r="M13" s="15">
        <v>0.108</v>
      </c>
      <c r="N13" s="11"/>
    </row>
    <row r="14" spans="1:16" x14ac:dyDescent="0.3">
      <c r="A14" s="11"/>
      <c r="B14" s="11" t="s">
        <v>25</v>
      </c>
      <c r="C14" s="14">
        <v>0.8</v>
      </c>
      <c r="D14" s="20">
        <v>0.51500000000000001</v>
      </c>
      <c r="E14" s="15"/>
      <c r="F14" s="14">
        <v>2.7</v>
      </c>
      <c r="G14" s="20">
        <v>0.46899999999999997</v>
      </c>
      <c r="H14" s="15"/>
      <c r="I14" s="14">
        <v>0.3</v>
      </c>
      <c r="J14" s="20">
        <v>0.79400000000000004</v>
      </c>
      <c r="K14" s="11"/>
      <c r="L14" s="24">
        <v>0</v>
      </c>
      <c r="M14" s="15">
        <v>0.78600000000000003</v>
      </c>
      <c r="N14" s="11"/>
    </row>
    <row r="15" spans="1:16" x14ac:dyDescent="0.3">
      <c r="A15" s="11"/>
      <c r="B15" s="11" t="s">
        <v>26</v>
      </c>
      <c r="C15" s="14">
        <v>-0.1</v>
      </c>
      <c r="D15" s="20">
        <v>0.23</v>
      </c>
      <c r="E15" s="15"/>
      <c r="F15" s="14">
        <v>-0.2</v>
      </c>
      <c r="G15" s="20">
        <v>0.56799999999999995</v>
      </c>
      <c r="H15" s="15"/>
      <c r="I15" s="19">
        <v>0.4</v>
      </c>
      <c r="J15" s="25" t="s">
        <v>120</v>
      </c>
      <c r="K15" s="11"/>
      <c r="L15" s="24">
        <v>-0.05</v>
      </c>
      <c r="M15" s="15">
        <v>8.2000000000000003E-2</v>
      </c>
      <c r="N15" s="11"/>
    </row>
    <row r="16" spans="1:16" x14ac:dyDescent="0.3">
      <c r="A16" s="11"/>
      <c r="B16" s="11" t="s">
        <v>27</v>
      </c>
      <c r="C16" s="14">
        <v>0</v>
      </c>
      <c r="D16" s="20">
        <v>0.70399999999999996</v>
      </c>
      <c r="E16" s="15"/>
      <c r="F16" s="14">
        <v>-0.3</v>
      </c>
      <c r="G16" s="20">
        <v>0.432</v>
      </c>
      <c r="H16" s="15"/>
      <c r="I16" s="14">
        <v>0.1</v>
      </c>
      <c r="J16" s="20">
        <v>0.189</v>
      </c>
      <c r="K16" s="11"/>
      <c r="L16" s="24">
        <v>0.04</v>
      </c>
      <c r="M16" s="15">
        <v>0.33800000000000002</v>
      </c>
      <c r="N16" s="11"/>
    </row>
    <row r="17" spans="1:14" x14ac:dyDescent="0.3">
      <c r="A17" s="11"/>
      <c r="B17" s="11" t="s">
        <v>28</v>
      </c>
      <c r="C17" s="14">
        <v>-1.4</v>
      </c>
      <c r="D17" s="20">
        <v>0.79100000000000004</v>
      </c>
      <c r="E17" s="15"/>
      <c r="F17" s="14">
        <v>14.2</v>
      </c>
      <c r="G17" s="20">
        <v>0.40699999999999997</v>
      </c>
      <c r="H17" s="15"/>
      <c r="I17" s="14">
        <v>-1.4</v>
      </c>
      <c r="J17" s="20">
        <v>0.80500000000000005</v>
      </c>
      <c r="K17" s="11"/>
      <c r="L17" s="24">
        <v>0.02</v>
      </c>
      <c r="M17" s="15">
        <v>0.22700000000000001</v>
      </c>
      <c r="N17" s="11"/>
    </row>
    <row r="18" spans="1:14" x14ac:dyDescent="0.3">
      <c r="A18" s="11"/>
      <c r="B18" s="11" t="s">
        <v>30</v>
      </c>
      <c r="C18" s="14">
        <v>0.6</v>
      </c>
      <c r="D18" s="20">
        <v>0.496</v>
      </c>
      <c r="E18" s="15"/>
      <c r="F18" s="14">
        <v>0.5</v>
      </c>
      <c r="G18" s="20">
        <v>0.85499999999999998</v>
      </c>
      <c r="H18" s="15"/>
      <c r="I18" s="14">
        <v>-1.6</v>
      </c>
      <c r="J18" s="20">
        <v>6.4000000000000001E-2</v>
      </c>
      <c r="K18" s="11"/>
      <c r="L18" s="24">
        <v>-0.04</v>
      </c>
      <c r="M18" s="15">
        <v>0.155</v>
      </c>
      <c r="N18" s="11"/>
    </row>
    <row r="19" spans="1:14" x14ac:dyDescent="0.3">
      <c r="A19" s="11"/>
      <c r="B19" s="11" t="s">
        <v>31</v>
      </c>
      <c r="C19" s="19">
        <v>13.6</v>
      </c>
      <c r="D19" s="25">
        <v>1.4E-2</v>
      </c>
      <c r="E19" s="15"/>
      <c r="F19" s="19">
        <v>50.4</v>
      </c>
      <c r="G19" s="25">
        <v>4.0000000000000001E-3</v>
      </c>
      <c r="H19" s="15"/>
      <c r="I19" s="19">
        <v>17.600000000000001</v>
      </c>
      <c r="J19" s="25">
        <v>2E-3</v>
      </c>
      <c r="K19" s="11"/>
      <c r="L19" s="26">
        <v>-0.04</v>
      </c>
      <c r="M19" s="27">
        <v>2.9000000000000001E-2</v>
      </c>
      <c r="N19" s="11"/>
    </row>
    <row r="20" spans="1:14" x14ac:dyDescent="0.3">
      <c r="A20" s="11"/>
      <c r="B20" s="11" t="s">
        <v>36</v>
      </c>
      <c r="C20" s="14">
        <v>0.2</v>
      </c>
      <c r="D20" s="20">
        <v>7.0999999999999994E-2</v>
      </c>
      <c r="E20" s="15"/>
      <c r="F20" s="14">
        <v>-0.1</v>
      </c>
      <c r="G20" s="20">
        <v>0.82099999999999995</v>
      </c>
      <c r="H20" s="15"/>
      <c r="I20" s="14">
        <v>0.1</v>
      </c>
      <c r="J20" s="20">
        <v>0.20699999999999999</v>
      </c>
      <c r="K20" s="11"/>
      <c r="L20" s="24">
        <v>-0.06</v>
      </c>
      <c r="M20" s="15">
        <v>0.159</v>
      </c>
      <c r="N20" s="11"/>
    </row>
    <row r="21" spans="1:1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</sheetData>
  <mergeCells count="4">
    <mergeCell ref="F2:G2"/>
    <mergeCell ref="I2:J2"/>
    <mergeCell ref="C2:D2"/>
    <mergeCell ref="L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5B5D-FFEC-43C5-A2E5-0029513E2F77}">
  <dimension ref="A1:H16"/>
  <sheetViews>
    <sheetView workbookViewId="0">
      <selection activeCell="C30" sqref="C30"/>
    </sheetView>
  </sheetViews>
  <sheetFormatPr defaultColWidth="9.109375" defaultRowHeight="15.6" x14ac:dyDescent="0.3"/>
  <cols>
    <col min="1" max="1" width="4.44140625" style="5" customWidth="1"/>
    <col min="2" max="2" width="20.88671875" style="5" customWidth="1"/>
    <col min="3" max="3" width="8.6640625" style="5" customWidth="1"/>
    <col min="4" max="4" width="1.44140625" style="5" customWidth="1"/>
    <col min="5" max="5" width="18.33203125" style="5" bestFit="1" customWidth="1"/>
    <col min="6" max="6" width="1.44140625" style="5" customWidth="1"/>
    <col min="7" max="7" width="8.6640625" style="5" customWidth="1"/>
    <col min="8" max="16384" width="9.109375" style="5"/>
  </cols>
  <sheetData>
    <row r="1" spans="1:8" x14ac:dyDescent="0.3">
      <c r="A1" s="11"/>
      <c r="B1" s="11"/>
      <c r="C1" s="11"/>
      <c r="D1" s="11"/>
      <c r="E1" s="11"/>
      <c r="F1" s="11"/>
      <c r="G1" s="11"/>
      <c r="H1" s="11"/>
    </row>
    <row r="2" spans="1:8" x14ac:dyDescent="0.3">
      <c r="A2" s="11"/>
      <c r="B2" s="11"/>
      <c r="C2" s="18" t="s">
        <v>114</v>
      </c>
      <c r="D2" s="11"/>
      <c r="E2" s="18" t="s">
        <v>117</v>
      </c>
      <c r="F2" s="11"/>
      <c r="G2" s="18" t="s">
        <v>118</v>
      </c>
      <c r="H2" s="11"/>
    </row>
    <row r="3" spans="1:8" x14ac:dyDescent="0.3">
      <c r="A3" s="11"/>
      <c r="B3" s="8" t="s">
        <v>0</v>
      </c>
      <c r="C3" s="18" t="s">
        <v>115</v>
      </c>
      <c r="D3" s="18"/>
      <c r="E3" s="18" t="s">
        <v>115</v>
      </c>
      <c r="F3" s="18"/>
      <c r="G3" s="18" t="s">
        <v>115</v>
      </c>
      <c r="H3" s="11"/>
    </row>
    <row r="4" spans="1:8" x14ac:dyDescent="0.3">
      <c r="A4" s="11"/>
      <c r="B4" s="11" t="s">
        <v>8</v>
      </c>
      <c r="C4" s="14">
        <v>-16.3</v>
      </c>
      <c r="D4" s="15"/>
      <c r="E4" s="14">
        <v>24.7</v>
      </c>
      <c r="F4" s="15"/>
      <c r="G4" s="19">
        <v>161.9</v>
      </c>
      <c r="H4" s="11"/>
    </row>
    <row r="5" spans="1:8" x14ac:dyDescent="0.3">
      <c r="A5" s="11"/>
      <c r="B5" s="11" t="s">
        <v>9</v>
      </c>
      <c r="C5" s="19">
        <v>-813.7</v>
      </c>
      <c r="D5" s="15"/>
      <c r="E5" s="14">
        <v>-1592.9</v>
      </c>
      <c r="F5" s="15"/>
      <c r="G5" s="14">
        <v>-538.6</v>
      </c>
      <c r="H5" s="11"/>
    </row>
    <row r="6" spans="1:8" x14ac:dyDescent="0.3">
      <c r="A6" s="11"/>
      <c r="B6" s="11" t="s">
        <v>10</v>
      </c>
      <c r="C6" s="14">
        <v>15.5</v>
      </c>
      <c r="D6" s="15"/>
      <c r="E6" s="19">
        <v>128.69999999999999</v>
      </c>
      <c r="F6" s="15"/>
      <c r="G6" s="14">
        <v>-8.3000000000000007</v>
      </c>
      <c r="H6" s="11"/>
    </row>
    <row r="7" spans="1:8" x14ac:dyDescent="0.3">
      <c r="A7" s="11"/>
      <c r="B7" s="11" t="s">
        <v>14</v>
      </c>
      <c r="C7" s="19">
        <v>44.3</v>
      </c>
      <c r="D7" s="15"/>
      <c r="E7" s="19">
        <v>148.80000000000001</v>
      </c>
      <c r="F7" s="15"/>
      <c r="G7" s="14">
        <v>-23.8</v>
      </c>
      <c r="H7" s="11"/>
    </row>
    <row r="8" spans="1:8" x14ac:dyDescent="0.3">
      <c r="A8" s="11"/>
      <c r="B8" s="11" t="s">
        <v>16</v>
      </c>
      <c r="C8" s="14">
        <v>0</v>
      </c>
      <c r="D8" s="15"/>
      <c r="E8" s="14">
        <v>-0.5</v>
      </c>
      <c r="F8" s="15"/>
      <c r="G8" s="19">
        <v>1</v>
      </c>
      <c r="H8" s="11"/>
    </row>
    <row r="9" spans="1:8" x14ac:dyDescent="0.3">
      <c r="A9" s="11"/>
      <c r="B9" s="11" t="s">
        <v>18</v>
      </c>
      <c r="C9" s="14">
        <v>-0.9</v>
      </c>
      <c r="D9" s="15"/>
      <c r="E9" s="19">
        <v>-45.9</v>
      </c>
      <c r="F9" s="15"/>
      <c r="G9" s="19">
        <v>-7.9</v>
      </c>
      <c r="H9" s="11"/>
    </row>
    <row r="10" spans="1:8" x14ac:dyDescent="0.3">
      <c r="A10" s="11"/>
      <c r="B10" s="11" t="s">
        <v>19</v>
      </c>
      <c r="C10" s="19">
        <v>-18.100000000000001</v>
      </c>
      <c r="D10" s="15"/>
      <c r="E10" s="19">
        <v>43.5</v>
      </c>
      <c r="F10" s="15"/>
      <c r="G10" s="14">
        <v>-1.2</v>
      </c>
      <c r="H10" s="11"/>
    </row>
    <row r="11" spans="1:8" x14ac:dyDescent="0.3">
      <c r="A11" s="11"/>
      <c r="B11" s="11" t="s">
        <v>20</v>
      </c>
      <c r="C11" s="19">
        <v>-3.9</v>
      </c>
      <c r="D11" s="15"/>
      <c r="E11" s="14">
        <v>-0.8</v>
      </c>
      <c r="F11" s="15"/>
      <c r="G11" s="19">
        <v>-5.4</v>
      </c>
      <c r="H11" s="11"/>
    </row>
    <row r="12" spans="1:8" x14ac:dyDescent="0.3">
      <c r="A12" s="11"/>
      <c r="B12" s="11" t="s">
        <v>23</v>
      </c>
      <c r="C12" s="19">
        <v>-90.3</v>
      </c>
      <c r="D12" s="15"/>
      <c r="E12" s="14">
        <v>29.5</v>
      </c>
      <c r="F12" s="15"/>
      <c r="G12" s="19">
        <v>-61</v>
      </c>
      <c r="H12" s="11"/>
    </row>
    <row r="13" spans="1:8" x14ac:dyDescent="0.3">
      <c r="A13" s="11"/>
      <c r="B13" s="11" t="s">
        <v>26</v>
      </c>
      <c r="C13" s="14">
        <v>-0.1</v>
      </c>
      <c r="D13" s="15"/>
      <c r="E13" s="14">
        <v>-0.2</v>
      </c>
      <c r="F13" s="15"/>
      <c r="G13" s="19">
        <v>0.4</v>
      </c>
      <c r="H13" s="11"/>
    </row>
    <row r="14" spans="1:8" x14ac:dyDescent="0.3">
      <c r="A14" s="11"/>
      <c r="B14" s="11" t="s">
        <v>31</v>
      </c>
      <c r="C14" s="19">
        <v>13.6</v>
      </c>
      <c r="D14" s="15"/>
      <c r="E14" s="19">
        <v>50.4</v>
      </c>
      <c r="F14" s="15"/>
      <c r="G14" s="19">
        <v>17.600000000000001</v>
      </c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0FAA-A8B7-4843-8873-9609280C8D71}">
  <dimension ref="A1:G39"/>
  <sheetViews>
    <sheetView topLeftCell="A4" workbookViewId="0">
      <selection activeCell="D38" sqref="B36:D38"/>
    </sheetView>
  </sheetViews>
  <sheetFormatPr defaultColWidth="9.109375" defaultRowHeight="15.6" x14ac:dyDescent="0.3"/>
  <cols>
    <col min="1" max="1" width="4.44140625" style="5" customWidth="1"/>
    <col min="2" max="2" width="20.88671875" style="5" customWidth="1"/>
    <col min="3" max="4" width="8.6640625" style="5" customWidth="1"/>
    <col min="5" max="5" width="6.33203125" style="23" customWidth="1"/>
    <col min="6" max="16384" width="9.109375" style="5"/>
  </cols>
  <sheetData>
    <row r="1" spans="1:7" x14ac:dyDescent="0.3">
      <c r="A1" s="11"/>
      <c r="B1" s="11"/>
      <c r="C1" s="11"/>
      <c r="D1" s="11"/>
      <c r="E1" s="21"/>
    </row>
    <row r="2" spans="1:7" x14ac:dyDescent="0.3">
      <c r="A2" s="11"/>
      <c r="B2" s="11"/>
      <c r="C2" s="28" t="s">
        <v>114</v>
      </c>
      <c r="D2" s="28"/>
      <c r="E2" s="21"/>
    </row>
    <row r="3" spans="1:7" x14ac:dyDescent="0.3">
      <c r="A3" s="11"/>
      <c r="B3" s="8" t="s">
        <v>0</v>
      </c>
      <c r="C3" s="18" t="s">
        <v>115</v>
      </c>
      <c r="D3" s="18" t="s">
        <v>116</v>
      </c>
      <c r="E3" s="22"/>
      <c r="G3" s="5" t="s">
        <v>119</v>
      </c>
    </row>
    <row r="4" spans="1:7" x14ac:dyDescent="0.3">
      <c r="A4" s="11"/>
      <c r="B4" s="11" t="s">
        <v>9</v>
      </c>
      <c r="C4" s="14">
        <v>-813.7</v>
      </c>
      <c r="D4" s="20">
        <v>4.1000000000000002E-2</v>
      </c>
      <c r="E4" s="22"/>
    </row>
    <row r="5" spans="1:7" x14ac:dyDescent="0.3">
      <c r="A5" s="11"/>
      <c r="B5" s="11" t="s">
        <v>10</v>
      </c>
      <c r="C5" s="14">
        <v>15.5</v>
      </c>
      <c r="D5" s="20">
        <v>8.5999999999999993E-2</v>
      </c>
      <c r="E5" s="22"/>
    </row>
    <row r="6" spans="1:7" x14ac:dyDescent="0.3">
      <c r="A6" s="11"/>
      <c r="B6" s="11" t="s">
        <v>14</v>
      </c>
      <c r="C6" s="14">
        <v>44.3</v>
      </c>
      <c r="D6" s="20" t="s">
        <v>120</v>
      </c>
      <c r="E6" s="22"/>
    </row>
    <row r="7" spans="1:7" x14ac:dyDescent="0.3">
      <c r="A7" s="11"/>
      <c r="B7" s="11" t="s">
        <v>19</v>
      </c>
      <c r="C7" s="14">
        <v>-18.100000000000001</v>
      </c>
      <c r="D7" s="20">
        <v>5.0000000000000001E-3</v>
      </c>
      <c r="E7" s="22"/>
    </row>
    <row r="8" spans="1:7" x14ac:dyDescent="0.3">
      <c r="A8" s="11"/>
      <c r="B8" s="11" t="s">
        <v>20</v>
      </c>
      <c r="C8" s="14">
        <v>-3.9</v>
      </c>
      <c r="D8" s="20">
        <v>1.7999999999999999E-2</v>
      </c>
      <c r="E8" s="22"/>
    </row>
    <row r="9" spans="1:7" x14ac:dyDescent="0.3">
      <c r="A9" s="11"/>
      <c r="B9" s="11" t="s">
        <v>23</v>
      </c>
      <c r="C9" s="14">
        <v>-90.3</v>
      </c>
      <c r="D9" s="20" t="s">
        <v>120</v>
      </c>
      <c r="E9" s="22"/>
    </row>
    <row r="10" spans="1:7" x14ac:dyDescent="0.3">
      <c r="A10" s="11"/>
      <c r="B10" s="11" t="s">
        <v>31</v>
      </c>
      <c r="C10" s="14">
        <v>13.6</v>
      </c>
      <c r="D10" s="20">
        <v>1.4E-2</v>
      </c>
      <c r="E10" s="22"/>
    </row>
    <row r="11" spans="1:7" x14ac:dyDescent="0.3">
      <c r="A11" s="11"/>
      <c r="B11" s="11" t="s">
        <v>36</v>
      </c>
      <c r="C11" s="14">
        <v>0.2</v>
      </c>
      <c r="D11" s="20">
        <v>7.0999999999999994E-2</v>
      </c>
      <c r="E11" s="22"/>
    </row>
    <row r="12" spans="1:7" x14ac:dyDescent="0.3">
      <c r="A12" s="11"/>
      <c r="B12" s="11"/>
      <c r="C12" s="11"/>
      <c r="D12" s="11"/>
      <c r="E12" s="21"/>
    </row>
    <row r="13" spans="1:7" x14ac:dyDescent="0.3">
      <c r="A13" s="11"/>
      <c r="B13" s="11"/>
      <c r="C13" s="28" t="s">
        <v>117</v>
      </c>
      <c r="D13" s="28"/>
      <c r="E13" s="21"/>
    </row>
    <row r="14" spans="1:7" x14ac:dyDescent="0.3">
      <c r="A14" s="11"/>
      <c r="B14" s="8" t="s">
        <v>0</v>
      </c>
      <c r="C14" s="18" t="s">
        <v>115</v>
      </c>
      <c r="D14" s="18" t="s">
        <v>116</v>
      </c>
      <c r="E14" s="22"/>
    </row>
    <row r="15" spans="1:7" x14ac:dyDescent="0.3">
      <c r="A15" s="11"/>
      <c r="B15" s="11" t="s">
        <v>10</v>
      </c>
      <c r="C15" s="14">
        <v>128.69999999999999</v>
      </c>
      <c r="D15" s="20" t="s">
        <v>120</v>
      </c>
      <c r="E15" s="22"/>
    </row>
    <row r="16" spans="1:7" x14ac:dyDescent="0.3">
      <c r="A16" s="11"/>
      <c r="B16" s="11" t="s">
        <v>14</v>
      </c>
      <c r="C16" s="14">
        <v>148.80000000000001</v>
      </c>
      <c r="D16" s="20" t="s">
        <v>120</v>
      </c>
      <c r="E16" s="22"/>
    </row>
    <row r="17" spans="1:5" x14ac:dyDescent="0.3">
      <c r="A17" s="11"/>
      <c r="B17" s="11" t="s">
        <v>18</v>
      </c>
      <c r="C17" s="14">
        <v>-45.9</v>
      </c>
      <c r="D17" s="20" t="s">
        <v>120</v>
      </c>
      <c r="E17" s="22"/>
    </row>
    <row r="18" spans="1:5" x14ac:dyDescent="0.3">
      <c r="A18" s="11"/>
      <c r="B18" s="11" t="s">
        <v>19</v>
      </c>
      <c r="C18" s="14">
        <v>43.5</v>
      </c>
      <c r="D18" s="20">
        <v>3.3000000000000002E-2</v>
      </c>
      <c r="E18" s="22"/>
    </row>
    <row r="19" spans="1:5" x14ac:dyDescent="0.3">
      <c r="A19" s="11"/>
      <c r="B19" s="11" t="s">
        <v>31</v>
      </c>
      <c r="C19" s="14">
        <v>50.4</v>
      </c>
      <c r="D19" s="20">
        <v>4.0000000000000001E-3</v>
      </c>
      <c r="E19" s="22"/>
    </row>
    <row r="20" spans="1:5" x14ac:dyDescent="0.3">
      <c r="A20" s="11"/>
      <c r="B20" s="11"/>
      <c r="C20" s="14"/>
      <c r="D20" s="20"/>
      <c r="E20" s="22"/>
    </row>
    <row r="21" spans="1:5" x14ac:dyDescent="0.3">
      <c r="A21" s="11"/>
      <c r="B21" s="11"/>
      <c r="C21" s="28" t="s">
        <v>118</v>
      </c>
      <c r="D21" s="28"/>
      <c r="E21" s="21"/>
    </row>
    <row r="22" spans="1:5" x14ac:dyDescent="0.3">
      <c r="A22" s="11"/>
      <c r="B22" s="8" t="s">
        <v>0</v>
      </c>
      <c r="C22" s="18" t="s">
        <v>115</v>
      </c>
      <c r="D22" s="18" t="s">
        <v>116</v>
      </c>
      <c r="E22" s="22"/>
    </row>
    <row r="23" spans="1:5" x14ac:dyDescent="0.3">
      <c r="A23" s="11"/>
      <c r="B23" s="11" t="s">
        <v>8</v>
      </c>
      <c r="C23" s="14">
        <v>161.9</v>
      </c>
      <c r="D23" s="20" t="s">
        <v>120</v>
      </c>
      <c r="E23" s="22"/>
    </row>
    <row r="24" spans="1:5" x14ac:dyDescent="0.3">
      <c r="A24" s="11"/>
      <c r="B24" s="11" t="s">
        <v>14</v>
      </c>
      <c r="C24" s="14">
        <v>-23.8</v>
      </c>
      <c r="D24" s="20">
        <v>6.6000000000000003E-2</v>
      </c>
      <c r="E24" s="22"/>
    </row>
    <row r="25" spans="1:5" x14ac:dyDescent="0.3">
      <c r="A25" s="11"/>
      <c r="B25" s="11" t="s">
        <v>16</v>
      </c>
      <c r="C25" s="14">
        <v>1</v>
      </c>
      <c r="D25" s="20">
        <v>3.0000000000000001E-3</v>
      </c>
      <c r="E25" s="22"/>
    </row>
    <row r="26" spans="1:5" x14ac:dyDescent="0.3">
      <c r="A26" s="11"/>
      <c r="B26" s="11" t="s">
        <v>18</v>
      </c>
      <c r="C26" s="14">
        <v>-7.9</v>
      </c>
      <c r="D26" s="20">
        <v>1.2999999999999999E-2</v>
      </c>
      <c r="E26" s="22"/>
    </row>
    <row r="27" spans="1:5" x14ac:dyDescent="0.3">
      <c r="A27" s="11"/>
      <c r="B27" s="11" t="s">
        <v>20</v>
      </c>
      <c r="C27" s="14">
        <v>-5.4</v>
      </c>
      <c r="D27" s="20">
        <v>2E-3</v>
      </c>
      <c r="E27" s="22"/>
    </row>
    <row r="28" spans="1:5" x14ac:dyDescent="0.3">
      <c r="A28" s="11"/>
      <c r="B28" s="11" t="s">
        <v>23</v>
      </c>
      <c r="C28" s="14">
        <v>-61</v>
      </c>
      <c r="D28" s="20" t="s">
        <v>120</v>
      </c>
      <c r="E28" s="22"/>
    </row>
    <row r="29" spans="1:5" x14ac:dyDescent="0.3">
      <c r="A29" s="11"/>
      <c r="B29" s="11" t="s">
        <v>26</v>
      </c>
      <c r="C29" s="14">
        <v>0.4</v>
      </c>
      <c r="D29" s="20" t="s">
        <v>120</v>
      </c>
      <c r="E29" s="22"/>
    </row>
    <row r="30" spans="1:5" x14ac:dyDescent="0.3">
      <c r="A30" s="11"/>
      <c r="B30" s="11" t="s">
        <v>30</v>
      </c>
      <c r="C30" s="14">
        <v>-1.6</v>
      </c>
      <c r="D30" s="20">
        <v>6.4000000000000001E-2</v>
      </c>
      <c r="E30" s="22"/>
    </row>
    <row r="31" spans="1:5" x14ac:dyDescent="0.3">
      <c r="A31" s="11"/>
      <c r="B31" s="11" t="s">
        <v>31</v>
      </c>
      <c r="C31" s="14">
        <v>17.600000000000001</v>
      </c>
      <c r="D31" s="20">
        <v>2E-3</v>
      </c>
      <c r="E31" s="22"/>
    </row>
    <row r="32" spans="1:5" x14ac:dyDescent="0.3">
      <c r="A32" s="11"/>
      <c r="B32" s="11"/>
      <c r="C32" s="11"/>
      <c r="D32" s="11"/>
      <c r="E32" s="22"/>
    </row>
    <row r="33" spans="1:5" x14ac:dyDescent="0.3">
      <c r="A33" s="11"/>
      <c r="B33" s="11"/>
      <c r="C33" s="28" t="s">
        <v>121</v>
      </c>
      <c r="D33" s="28"/>
      <c r="E33" s="22"/>
    </row>
    <row r="34" spans="1:5" x14ac:dyDescent="0.3">
      <c r="A34" s="11"/>
      <c r="B34" s="8" t="s">
        <v>0</v>
      </c>
      <c r="C34" s="18" t="s">
        <v>115</v>
      </c>
      <c r="D34" s="18" t="s">
        <v>116</v>
      </c>
      <c r="E34" s="22"/>
    </row>
    <row r="35" spans="1:5" x14ac:dyDescent="0.3">
      <c r="A35" s="11"/>
      <c r="B35" s="11" t="s">
        <v>10</v>
      </c>
      <c r="C35" s="24">
        <v>0.02</v>
      </c>
      <c r="D35" s="15">
        <v>5.8999999999999997E-2</v>
      </c>
      <c r="E35" s="22"/>
    </row>
    <row r="36" spans="1:5" x14ac:dyDescent="0.3">
      <c r="A36" s="11"/>
      <c r="B36" s="11" t="s">
        <v>18</v>
      </c>
      <c r="C36" s="24">
        <v>0.03</v>
      </c>
      <c r="D36" s="15">
        <v>3.5000000000000003E-2</v>
      </c>
      <c r="E36" s="22"/>
    </row>
    <row r="37" spans="1:5" x14ac:dyDescent="0.3">
      <c r="A37" s="11"/>
      <c r="B37" s="11" t="s">
        <v>26</v>
      </c>
      <c r="C37" s="24">
        <v>-0.05</v>
      </c>
      <c r="D37" s="15">
        <v>8.2000000000000003E-2</v>
      </c>
      <c r="E37" s="22"/>
    </row>
    <row r="38" spans="1:5" x14ac:dyDescent="0.3">
      <c r="A38" s="11"/>
      <c r="B38" s="11" t="s">
        <v>31</v>
      </c>
      <c r="C38" s="24">
        <v>-0.04</v>
      </c>
      <c r="D38" s="15">
        <v>2.9000000000000001E-2</v>
      </c>
      <c r="E38" s="22"/>
    </row>
    <row r="39" spans="1:5" x14ac:dyDescent="0.3">
      <c r="A39" s="11"/>
      <c r="B39" s="11"/>
      <c r="C39" s="11"/>
      <c r="D39" s="11"/>
      <c r="E39" s="11"/>
    </row>
  </sheetData>
  <mergeCells count="4">
    <mergeCell ref="C33:D33"/>
    <mergeCell ref="C21:D21"/>
    <mergeCell ref="C2:D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TopSppCalc</vt:lpstr>
      <vt:lpstr>Table2</vt:lpstr>
      <vt:lpstr>Table2_V2</vt:lpstr>
      <vt:lpstr>Table2_V3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Priest</dc:creator>
  <cp:lastModifiedBy>Justin T Priest (DFG)</cp:lastModifiedBy>
  <dcterms:created xsi:type="dcterms:W3CDTF">2019-05-03T05:04:29Z</dcterms:created>
  <dcterms:modified xsi:type="dcterms:W3CDTF">2019-09-06T06:17:38Z</dcterms:modified>
</cp:coreProperties>
</file>