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gaji karyawan" sheetId="1" r:id="rId1"/>
    <sheet name="slip gaji" sheetId="2" r:id="rId2"/>
  </sheets>
  <definedNames>
    <definedName name="_xlnm.Print_Area" localSheetId="1">'slip gaji'!$A$122:$N$153</definedName>
  </definedNames>
  <calcPr calcId="124519"/>
</workbook>
</file>

<file path=xl/calcChain.xml><?xml version="1.0" encoding="utf-8"?>
<calcChain xmlns="http://schemas.openxmlformats.org/spreadsheetml/2006/main">
  <c r="K124" i="2"/>
  <c r="E152"/>
  <c r="E151"/>
  <c r="E150"/>
  <c r="E149"/>
  <c r="E153" s="1"/>
  <c r="E148"/>
  <c r="E146"/>
  <c r="B152"/>
  <c r="B151"/>
  <c r="B150"/>
  <c r="B149"/>
  <c r="B148"/>
  <c r="B146"/>
  <c r="B135"/>
  <c r="N141"/>
  <c r="K141"/>
  <c r="H141"/>
  <c r="E141"/>
  <c r="B141"/>
  <c r="N140"/>
  <c r="K140"/>
  <c r="H140"/>
  <c r="E140"/>
  <c r="B140"/>
  <c r="N139"/>
  <c r="K139"/>
  <c r="H139"/>
  <c r="E139"/>
  <c r="B139"/>
  <c r="N138"/>
  <c r="K138"/>
  <c r="H138"/>
  <c r="E138"/>
  <c r="B138"/>
  <c r="N137"/>
  <c r="N142" s="1"/>
  <c r="K137"/>
  <c r="H137"/>
  <c r="H142" s="1"/>
  <c r="E137"/>
  <c r="B137"/>
  <c r="B142" s="1"/>
  <c r="N135"/>
  <c r="K135"/>
  <c r="H135"/>
  <c r="E135"/>
  <c r="N130"/>
  <c r="K130"/>
  <c r="H130"/>
  <c r="E130"/>
  <c r="B130"/>
  <c r="N129"/>
  <c r="K129"/>
  <c r="H129"/>
  <c r="E129"/>
  <c r="B129"/>
  <c r="N128"/>
  <c r="K128"/>
  <c r="H128"/>
  <c r="E128"/>
  <c r="B128"/>
  <c r="N127"/>
  <c r="K127"/>
  <c r="H127"/>
  <c r="E127"/>
  <c r="B127"/>
  <c r="N126"/>
  <c r="K126"/>
  <c r="H126"/>
  <c r="E126"/>
  <c r="E131" s="1"/>
  <c r="B126"/>
  <c r="N124"/>
  <c r="H124"/>
  <c r="E124"/>
  <c r="B124"/>
  <c r="N119"/>
  <c r="K119"/>
  <c r="H119"/>
  <c r="E119"/>
  <c r="B119"/>
  <c r="N118"/>
  <c r="K118"/>
  <c r="H118"/>
  <c r="E118"/>
  <c r="B118"/>
  <c r="N117"/>
  <c r="K117"/>
  <c r="H117"/>
  <c r="E117"/>
  <c r="B117"/>
  <c r="N116"/>
  <c r="K116"/>
  <c r="H116"/>
  <c r="E116"/>
  <c r="B116"/>
  <c r="N115"/>
  <c r="K115"/>
  <c r="H115"/>
  <c r="E115"/>
  <c r="B115"/>
  <c r="N113"/>
  <c r="K113"/>
  <c r="H113"/>
  <c r="E113"/>
  <c r="B113"/>
  <c r="N108"/>
  <c r="N107"/>
  <c r="N106"/>
  <c r="N105"/>
  <c r="N104"/>
  <c r="K108"/>
  <c r="K107"/>
  <c r="K106"/>
  <c r="K105"/>
  <c r="K104"/>
  <c r="H108"/>
  <c r="E108"/>
  <c r="B108"/>
  <c r="H107"/>
  <c r="E107"/>
  <c r="B107"/>
  <c r="H106"/>
  <c r="E106"/>
  <c r="B106"/>
  <c r="H105"/>
  <c r="E105"/>
  <c r="B105"/>
  <c r="H104"/>
  <c r="E104"/>
  <c r="B104"/>
  <c r="N102"/>
  <c r="K102"/>
  <c r="H102"/>
  <c r="E102"/>
  <c r="B102"/>
  <c r="N91"/>
  <c r="K91"/>
  <c r="H97"/>
  <c r="H96"/>
  <c r="H95"/>
  <c r="H94"/>
  <c r="H93"/>
  <c r="H91"/>
  <c r="E97"/>
  <c r="E96"/>
  <c r="E95"/>
  <c r="E94"/>
  <c r="E93"/>
  <c r="E91"/>
  <c r="B97"/>
  <c r="B96"/>
  <c r="B95"/>
  <c r="B94"/>
  <c r="B93"/>
  <c r="N97"/>
  <c r="K97"/>
  <c r="N96"/>
  <c r="K96"/>
  <c r="N95"/>
  <c r="K95"/>
  <c r="N94"/>
  <c r="K94"/>
  <c r="N93"/>
  <c r="K93"/>
  <c r="K98" s="1"/>
  <c r="B91"/>
  <c r="N86"/>
  <c r="K86"/>
  <c r="H86"/>
  <c r="E86"/>
  <c r="B86"/>
  <c r="N85"/>
  <c r="K85"/>
  <c r="H85"/>
  <c r="E85"/>
  <c r="B85"/>
  <c r="N84"/>
  <c r="K84"/>
  <c r="H84"/>
  <c r="E84"/>
  <c r="B84"/>
  <c r="N83"/>
  <c r="K83"/>
  <c r="H83"/>
  <c r="E83"/>
  <c r="B83"/>
  <c r="N82"/>
  <c r="K82"/>
  <c r="H82"/>
  <c r="E82"/>
  <c r="B82"/>
  <c r="N80"/>
  <c r="K80"/>
  <c r="H80"/>
  <c r="E80"/>
  <c r="B80"/>
  <c r="B69"/>
  <c r="N75"/>
  <c r="K75"/>
  <c r="H75"/>
  <c r="E75"/>
  <c r="B75"/>
  <c r="N74"/>
  <c r="K74"/>
  <c r="H74"/>
  <c r="E74"/>
  <c r="B74"/>
  <c r="N73"/>
  <c r="K73"/>
  <c r="H73"/>
  <c r="E73"/>
  <c r="B73"/>
  <c r="N72"/>
  <c r="K72"/>
  <c r="H72"/>
  <c r="E72"/>
  <c r="B72"/>
  <c r="N71"/>
  <c r="K71"/>
  <c r="H71"/>
  <c r="E71"/>
  <c r="B71"/>
  <c r="N69"/>
  <c r="K69"/>
  <c r="H69"/>
  <c r="E69"/>
  <c r="N64"/>
  <c r="K64"/>
  <c r="H64"/>
  <c r="E64"/>
  <c r="B64"/>
  <c r="N63"/>
  <c r="K63"/>
  <c r="H63"/>
  <c r="E63"/>
  <c r="B63"/>
  <c r="N62"/>
  <c r="K62"/>
  <c r="H62"/>
  <c r="E62"/>
  <c r="B62"/>
  <c r="N61"/>
  <c r="K61"/>
  <c r="H61"/>
  <c r="E61"/>
  <c r="B61"/>
  <c r="N60"/>
  <c r="K60"/>
  <c r="H60"/>
  <c r="E60"/>
  <c r="B60"/>
  <c r="N58"/>
  <c r="K58"/>
  <c r="H58"/>
  <c r="E58"/>
  <c r="B58"/>
  <c r="N53"/>
  <c r="N52"/>
  <c r="N51"/>
  <c r="N50"/>
  <c r="N49"/>
  <c r="N47"/>
  <c r="K53"/>
  <c r="K52"/>
  <c r="K51"/>
  <c r="K50"/>
  <c r="K49"/>
  <c r="K47"/>
  <c r="H53"/>
  <c r="H52"/>
  <c r="H51"/>
  <c r="H50"/>
  <c r="H49"/>
  <c r="H47"/>
  <c r="E53"/>
  <c r="E52"/>
  <c r="E51"/>
  <c r="E50"/>
  <c r="E49"/>
  <c r="E47"/>
  <c r="B53"/>
  <c r="B52"/>
  <c r="B51"/>
  <c r="B50"/>
  <c r="B49"/>
  <c r="B47"/>
  <c r="N42"/>
  <c r="N41"/>
  <c r="N40"/>
  <c r="N39"/>
  <c r="N38"/>
  <c r="K42"/>
  <c r="K41"/>
  <c r="K40"/>
  <c r="K39"/>
  <c r="K38"/>
  <c r="H42"/>
  <c r="H41"/>
  <c r="H40"/>
  <c r="H39"/>
  <c r="H38"/>
  <c r="E42"/>
  <c r="E41"/>
  <c r="E40"/>
  <c r="E39"/>
  <c r="E38"/>
  <c r="B42"/>
  <c r="B41"/>
  <c r="B40"/>
  <c r="B39"/>
  <c r="B38"/>
  <c r="N36"/>
  <c r="K36"/>
  <c r="H36"/>
  <c r="E36"/>
  <c r="B36"/>
  <c r="N25"/>
  <c r="K25"/>
  <c r="H25"/>
  <c r="E25"/>
  <c r="B31"/>
  <c r="B30"/>
  <c r="B29"/>
  <c r="B28"/>
  <c r="B27"/>
  <c r="B25"/>
  <c r="N31"/>
  <c r="K31"/>
  <c r="H31"/>
  <c r="E31"/>
  <c r="N30"/>
  <c r="K30"/>
  <c r="H30"/>
  <c r="E30"/>
  <c r="N29"/>
  <c r="K29"/>
  <c r="H29"/>
  <c r="E29"/>
  <c r="N28"/>
  <c r="K28"/>
  <c r="H28"/>
  <c r="E28"/>
  <c r="N27"/>
  <c r="N32" s="1"/>
  <c r="K27"/>
  <c r="H27"/>
  <c r="H32" s="1"/>
  <c r="E27"/>
  <c r="N20"/>
  <c r="N19"/>
  <c r="N18"/>
  <c r="N17"/>
  <c r="N16"/>
  <c r="N14"/>
  <c r="K20"/>
  <c r="K19"/>
  <c r="K18"/>
  <c r="K17"/>
  <c r="K16"/>
  <c r="K14"/>
  <c r="H20"/>
  <c r="H19"/>
  <c r="H18"/>
  <c r="H17"/>
  <c r="H16"/>
  <c r="H14"/>
  <c r="E20"/>
  <c r="E19"/>
  <c r="E18"/>
  <c r="E17"/>
  <c r="E16"/>
  <c r="E14"/>
  <c r="B14"/>
  <c r="B20"/>
  <c r="B19"/>
  <c r="B18"/>
  <c r="B17"/>
  <c r="B16"/>
  <c r="N9"/>
  <c r="N8"/>
  <c r="N7"/>
  <c r="N6"/>
  <c r="N5"/>
  <c r="N3"/>
  <c r="K9"/>
  <c r="K8"/>
  <c r="K7"/>
  <c r="K6"/>
  <c r="K5"/>
  <c r="K3"/>
  <c r="H9"/>
  <c r="H8"/>
  <c r="H7"/>
  <c r="H6"/>
  <c r="H5"/>
  <c r="H3"/>
  <c r="E9"/>
  <c r="E8"/>
  <c r="E7"/>
  <c r="E6"/>
  <c r="E5"/>
  <c r="E3"/>
  <c r="B9"/>
  <c r="B8"/>
  <c r="B7"/>
  <c r="B6"/>
  <c r="B5"/>
  <c r="B3"/>
  <c r="E120" l="1"/>
  <c r="K120"/>
  <c r="K131"/>
  <c r="B109"/>
  <c r="H109"/>
  <c r="B120"/>
  <c r="H120"/>
  <c r="N120"/>
  <c r="B131"/>
  <c r="H131"/>
  <c r="N131"/>
  <c r="B153"/>
  <c r="K142"/>
  <c r="E142"/>
  <c r="N109"/>
  <c r="K109"/>
  <c r="E109"/>
  <c r="B65"/>
  <c r="H65"/>
  <c r="N65"/>
  <c r="E76"/>
  <c r="K76"/>
  <c r="B87"/>
  <c r="H87"/>
  <c r="N87"/>
  <c r="K87"/>
  <c r="E65"/>
  <c r="K65"/>
  <c r="H76"/>
  <c r="N76"/>
  <c r="N98"/>
  <c r="H98"/>
  <c r="E98"/>
  <c r="B98"/>
  <c r="E87"/>
  <c r="B76"/>
  <c r="E32"/>
  <c r="K32"/>
  <c r="N54"/>
  <c r="K54"/>
  <c r="H54"/>
  <c r="E54"/>
  <c r="B54"/>
  <c r="N43"/>
  <c r="K43"/>
  <c r="E43"/>
  <c r="H43"/>
  <c r="B43"/>
  <c r="B32"/>
  <c r="K21"/>
  <c r="B10"/>
  <c r="H21"/>
  <c r="N21"/>
  <c r="E21"/>
  <c r="B21"/>
  <c r="N10"/>
  <c r="K10"/>
  <c r="H10"/>
  <c r="E10"/>
  <c r="J146" l="1"/>
</calcChain>
</file>

<file path=xl/sharedStrings.xml><?xml version="1.0" encoding="utf-8"?>
<sst xmlns="http://schemas.openxmlformats.org/spreadsheetml/2006/main" count="950" uniqueCount="161">
  <si>
    <t>K001</t>
  </si>
  <si>
    <t>Novita Nur Susanti</t>
  </si>
  <si>
    <t>4H</t>
  </si>
  <si>
    <t>K002</t>
  </si>
  <si>
    <t>Assyfatus Sholihah</t>
  </si>
  <si>
    <t>K151</t>
  </si>
  <si>
    <t>Khusnul Khotimah</t>
  </si>
  <si>
    <t>K003</t>
  </si>
  <si>
    <t>Indrawati</t>
  </si>
  <si>
    <t>K004</t>
  </si>
  <si>
    <t>Julaikha</t>
  </si>
  <si>
    <t>K005</t>
  </si>
  <si>
    <t>Yuni Sugiarti</t>
  </si>
  <si>
    <t>K006</t>
  </si>
  <si>
    <t>Khiftia Sri Wulan</t>
  </si>
  <si>
    <t>K007</t>
  </si>
  <si>
    <t>Devi Luluk Wulandari</t>
  </si>
  <si>
    <t>K008</t>
  </si>
  <si>
    <t>Maurita Mujiati</t>
  </si>
  <si>
    <t>K009</t>
  </si>
  <si>
    <t>Rendar Helingsa S.</t>
  </si>
  <si>
    <t>K010</t>
  </si>
  <si>
    <t xml:space="preserve">Laila Cahya </t>
  </si>
  <si>
    <t>K011</t>
  </si>
  <si>
    <t>Choirun Nisa</t>
  </si>
  <si>
    <t>K012</t>
  </si>
  <si>
    <t>Luluk Nur Farida</t>
  </si>
  <si>
    <t>K013</t>
  </si>
  <si>
    <t>Cahyaningtyas</t>
  </si>
  <si>
    <t>3H</t>
  </si>
  <si>
    <t>K014</t>
  </si>
  <si>
    <t>Su'aida Rahmania</t>
  </si>
  <si>
    <t>K015</t>
  </si>
  <si>
    <t>Miftahul Husna</t>
  </si>
  <si>
    <t>K016</t>
  </si>
  <si>
    <t>Windri Alifah</t>
  </si>
  <si>
    <t>K017</t>
  </si>
  <si>
    <t>Anis Safa'ati</t>
  </si>
  <si>
    <t>K018</t>
  </si>
  <si>
    <t>Risqa</t>
  </si>
  <si>
    <t>K019</t>
  </si>
  <si>
    <t>Maria Ulfa</t>
  </si>
  <si>
    <t>K020</t>
  </si>
  <si>
    <t>Nur itami</t>
  </si>
  <si>
    <t>K021</t>
  </si>
  <si>
    <t>Endah Kusnul</t>
  </si>
  <si>
    <t>K022</t>
  </si>
  <si>
    <t>Puji Lestari</t>
  </si>
  <si>
    <t>K023</t>
  </si>
  <si>
    <t>Ika Wahyu</t>
  </si>
  <si>
    <t>K024</t>
  </si>
  <si>
    <t>Agustina</t>
  </si>
  <si>
    <t>K025</t>
  </si>
  <si>
    <t>Vivi Safitri</t>
  </si>
  <si>
    <t>K026</t>
  </si>
  <si>
    <t>Putri Ayu</t>
  </si>
  <si>
    <t>K027</t>
  </si>
  <si>
    <t>Sundari</t>
  </si>
  <si>
    <t>K028</t>
  </si>
  <si>
    <t>Findi</t>
  </si>
  <si>
    <t>K029</t>
  </si>
  <si>
    <t>Erisyadilla</t>
  </si>
  <si>
    <t>K030</t>
  </si>
  <si>
    <t>Dini. A</t>
  </si>
  <si>
    <t>K061</t>
  </si>
  <si>
    <t>Ratna Wulandari</t>
  </si>
  <si>
    <t>K062</t>
  </si>
  <si>
    <t>Cristanti Dwi W.</t>
  </si>
  <si>
    <t>K063</t>
  </si>
  <si>
    <t>Farida Nur Afifah</t>
  </si>
  <si>
    <t>K064</t>
  </si>
  <si>
    <t>Asri Nur Jannah</t>
  </si>
  <si>
    <t>K065</t>
  </si>
  <si>
    <t>Dewi Anggraeni</t>
  </si>
  <si>
    <t>K066</t>
  </si>
  <si>
    <t>Dessy Angela Arum</t>
  </si>
  <si>
    <t>K067</t>
  </si>
  <si>
    <t>Etik Kustianingsih</t>
  </si>
  <si>
    <t>K068</t>
  </si>
  <si>
    <t>Siti Rumelah</t>
  </si>
  <si>
    <t>K069</t>
  </si>
  <si>
    <t>Ngatmiasih</t>
  </si>
  <si>
    <t>K070</t>
  </si>
  <si>
    <t>Ayu Pratidina Retno</t>
  </si>
  <si>
    <t>K071</t>
  </si>
  <si>
    <t xml:space="preserve">Wulan </t>
  </si>
  <si>
    <t>K072</t>
  </si>
  <si>
    <t>Anita Fidya Ningrum</t>
  </si>
  <si>
    <t>K073</t>
  </si>
  <si>
    <t>Andini</t>
  </si>
  <si>
    <t>K074</t>
  </si>
  <si>
    <t>Ani Susanti</t>
  </si>
  <si>
    <t>No</t>
  </si>
  <si>
    <t>Nama</t>
  </si>
  <si>
    <t>Ket</t>
  </si>
  <si>
    <t>Gaji Kotor</t>
  </si>
  <si>
    <t>Lembur</t>
  </si>
  <si>
    <t>Tabungan</t>
  </si>
  <si>
    <t>Bpjs</t>
  </si>
  <si>
    <t>Angsuran Seragam</t>
  </si>
  <si>
    <t>Erfi Nur S</t>
  </si>
  <si>
    <t>Dian Ayusti Putri L.</t>
  </si>
  <si>
    <t>Sulistiani</t>
  </si>
  <si>
    <t>Maulidia</t>
  </si>
  <si>
    <t>Kristi Dion Wulansari</t>
  </si>
  <si>
    <t xml:space="preserve">Naning Yuliati </t>
  </si>
  <si>
    <t xml:space="preserve">Anindia Maulidia </t>
  </si>
  <si>
    <t xml:space="preserve">Tennyk Nur Indah </t>
  </si>
  <si>
    <t>Ratna Kusuma Dewi</t>
  </si>
  <si>
    <t>2H</t>
  </si>
  <si>
    <t>Reny Rudiana</t>
  </si>
  <si>
    <t>Silvi</t>
  </si>
  <si>
    <t>Neni Nur Khoirun</t>
  </si>
  <si>
    <t>Indana Zulfa</t>
  </si>
  <si>
    <t>Dwi Indah Cristanti</t>
  </si>
  <si>
    <t>Olivia Ayu</t>
  </si>
  <si>
    <t>Tiari</t>
  </si>
  <si>
    <t>Mei Firna</t>
  </si>
  <si>
    <t>Yuliana Sri</t>
  </si>
  <si>
    <t>Dia Ifa Sari</t>
  </si>
  <si>
    <t>Siti Sri I</t>
  </si>
  <si>
    <t>Lidya Nita Sari</t>
  </si>
  <si>
    <t>Nur Hamidah</t>
  </si>
  <si>
    <t>1H</t>
  </si>
  <si>
    <t>CV. ANDRE JAYA</t>
  </si>
  <si>
    <t>NIK</t>
  </si>
  <si>
    <t>Total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</si>
  <si>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</si>
  <si>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</si>
  <si>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</si>
  <si>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</si>
  <si>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</si>
  <si>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</si>
  <si>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</si>
  <si>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</si>
  <si>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</si>
  <si>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</si>
  <si>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</si>
  <si>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</si>
  <si>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</si>
  <si>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</si>
  <si>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</si>
  <si>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K120</t>
  </si>
  <si>
    <t>K121</t>
  </si>
  <si>
    <t>K122</t>
  </si>
  <si>
    <t>K123</t>
  </si>
  <si>
    <t>K124</t>
  </si>
  <si>
    <t>K125</t>
  </si>
  <si>
    <t>Ang. Seragam:</t>
  </si>
  <si>
    <t>Bpjs                     :</t>
  </si>
  <si>
    <t>Tabungan        :</t>
  </si>
  <si>
    <t>Lembur             :</t>
  </si>
  <si>
    <t>Gaji Kotor       :</t>
  </si>
  <si>
    <t>NIK                       :</t>
  </si>
  <si>
    <t>Nama                 :</t>
  </si>
  <si>
    <t>Tanggal             :</t>
  </si>
  <si>
    <t>TOTAL :</t>
  </si>
  <si>
    <t>PACKING</t>
  </si>
  <si>
    <t>K126</t>
  </si>
  <si>
    <t xml:space="preserve">Total </t>
  </si>
  <si>
    <t>Tanggal</t>
  </si>
</sst>
</file>

<file path=xl/styles.xml><?xml version="1.0" encoding="utf-8"?>
<styleSheet xmlns="http://schemas.openxmlformats.org/spreadsheetml/2006/main">
  <numFmts count="2">
    <numFmt numFmtId="164" formatCode="[$Rp-421]#,##0"/>
    <numFmt numFmtId="165" formatCode="[$-421]dd\ mmmm\ yyyy;@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/>
    <xf numFmtId="164" fontId="1" fillId="0" borderId="2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0" fillId="0" borderId="1" xfId="0" applyFill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164" fontId="1" fillId="0" borderId="1" xfId="0" applyNumberFormat="1" applyFont="1" applyFill="1" applyBorder="1" applyAlignment="1">
      <alignment horizontal="center"/>
    </xf>
    <xf numFmtId="0" fontId="0" fillId="0" borderId="2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4" xfId="0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8" xfId="0" applyNumberFormat="1" applyFont="1" applyFill="1" applyBorder="1"/>
    <xf numFmtId="0" fontId="2" fillId="0" borderId="10" xfId="0" applyFont="1" applyFill="1" applyBorder="1"/>
    <xf numFmtId="164" fontId="2" fillId="0" borderId="9" xfId="0" applyNumberFormat="1" applyFont="1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5" fontId="2" fillId="0" borderId="8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workbookViewId="0">
      <selection activeCell="C17" sqref="C17"/>
    </sheetView>
  </sheetViews>
  <sheetFormatPr defaultRowHeight="15"/>
  <cols>
    <col min="3" max="3" width="21" bestFit="1" customWidth="1"/>
    <col min="4" max="4" width="21" style="31" customWidth="1"/>
    <col min="6" max="6" width="10.85546875" bestFit="1" customWidth="1"/>
    <col min="8" max="8" width="10.140625" bestFit="1" customWidth="1"/>
    <col min="9" max="9" width="9.7109375" bestFit="1" customWidth="1"/>
    <col min="10" max="10" width="12.42578125" customWidth="1"/>
    <col min="11" max="11" width="11.140625" bestFit="1" customWidth="1"/>
  </cols>
  <sheetData>
    <row r="1" spans="1:11" ht="37.5" customHeight="1" thickBot="1">
      <c r="A1" s="28" t="s">
        <v>92</v>
      </c>
      <c r="B1" s="32" t="s">
        <v>125</v>
      </c>
      <c r="C1" s="28" t="s">
        <v>93</v>
      </c>
      <c r="D1" s="32" t="s">
        <v>160</v>
      </c>
      <c r="E1" s="28" t="s">
        <v>94</v>
      </c>
      <c r="F1" s="28" t="s">
        <v>95</v>
      </c>
      <c r="G1" s="28" t="s">
        <v>96</v>
      </c>
      <c r="H1" s="28" t="s">
        <v>97</v>
      </c>
      <c r="I1" s="28" t="s">
        <v>98</v>
      </c>
      <c r="J1" s="30" t="s">
        <v>99</v>
      </c>
      <c r="K1" s="29" t="s">
        <v>159</v>
      </c>
    </row>
    <row r="2" spans="1:11" ht="16.5" thickTop="1">
      <c r="A2" s="2">
        <v>1</v>
      </c>
      <c r="B2" s="2" t="s">
        <v>0</v>
      </c>
      <c r="C2" s="5" t="s">
        <v>1</v>
      </c>
      <c r="D2" s="46">
        <v>43412</v>
      </c>
      <c r="E2" s="4" t="s">
        <v>2</v>
      </c>
      <c r="F2" s="11">
        <v>545000</v>
      </c>
      <c r="G2" s="11"/>
      <c r="H2" s="11">
        <v>50000</v>
      </c>
      <c r="I2" s="11"/>
      <c r="J2" s="11"/>
      <c r="K2" s="11">
        <v>495000</v>
      </c>
    </row>
    <row r="3" spans="1:11" ht="15.75">
      <c r="A3" s="2">
        <v>2</v>
      </c>
      <c r="B3" s="2" t="s">
        <v>3</v>
      </c>
      <c r="C3" s="5" t="s">
        <v>4</v>
      </c>
      <c r="D3" s="46">
        <v>43412</v>
      </c>
      <c r="E3" s="4" t="s">
        <v>2</v>
      </c>
      <c r="F3" s="11">
        <v>545000</v>
      </c>
      <c r="G3" s="11"/>
      <c r="H3" s="11">
        <v>50000</v>
      </c>
      <c r="I3" s="11"/>
      <c r="J3" s="11"/>
      <c r="K3" s="11">
        <v>495000</v>
      </c>
    </row>
    <row r="4" spans="1:11" ht="15.75">
      <c r="A4" s="2">
        <v>3</v>
      </c>
      <c r="B4" s="2" t="s">
        <v>5</v>
      </c>
      <c r="C4" s="5" t="s">
        <v>6</v>
      </c>
      <c r="D4" s="46">
        <v>43412</v>
      </c>
      <c r="E4" s="4" t="s">
        <v>2</v>
      </c>
      <c r="F4" s="11">
        <v>545000</v>
      </c>
      <c r="G4" s="10"/>
      <c r="H4" s="11">
        <v>50000</v>
      </c>
      <c r="I4" s="11"/>
      <c r="J4" s="10"/>
      <c r="K4" s="11">
        <v>495000</v>
      </c>
    </row>
    <row r="5" spans="1:11" ht="15.75">
      <c r="A5" s="2">
        <v>4</v>
      </c>
      <c r="B5" s="2" t="s">
        <v>7</v>
      </c>
      <c r="C5" s="5" t="s">
        <v>8</v>
      </c>
      <c r="D5" s="46">
        <v>43412</v>
      </c>
      <c r="E5" s="4" t="s">
        <v>2</v>
      </c>
      <c r="F5" s="11">
        <v>545000</v>
      </c>
      <c r="G5" s="10"/>
      <c r="H5" s="11">
        <v>50000</v>
      </c>
      <c r="I5" s="11"/>
      <c r="J5" s="10"/>
      <c r="K5" s="11">
        <v>495000</v>
      </c>
    </row>
    <row r="6" spans="1:11" ht="15.75">
      <c r="A6" s="2">
        <v>5</v>
      </c>
      <c r="B6" s="2" t="s">
        <v>9</v>
      </c>
      <c r="C6" s="5" t="s">
        <v>10</v>
      </c>
      <c r="D6" s="46">
        <v>43412</v>
      </c>
      <c r="E6" s="4" t="s">
        <v>2</v>
      </c>
      <c r="F6" s="11">
        <v>545000</v>
      </c>
      <c r="G6" s="10"/>
      <c r="H6" s="11">
        <v>50000</v>
      </c>
      <c r="I6" s="11"/>
      <c r="J6" s="10"/>
      <c r="K6" s="11">
        <v>495000</v>
      </c>
    </row>
    <row r="7" spans="1:11" ht="15.75">
      <c r="A7" s="2">
        <v>6</v>
      </c>
      <c r="B7" s="2" t="s">
        <v>11</v>
      </c>
      <c r="C7" s="5" t="s">
        <v>12</v>
      </c>
      <c r="D7" s="46">
        <v>43412</v>
      </c>
      <c r="E7" s="24" t="s">
        <v>2</v>
      </c>
      <c r="F7" s="22">
        <v>545000</v>
      </c>
      <c r="G7" s="16"/>
      <c r="H7" s="11">
        <v>50000</v>
      </c>
      <c r="I7" s="11"/>
      <c r="J7" s="10"/>
      <c r="K7" s="11">
        <v>495000</v>
      </c>
    </row>
    <row r="8" spans="1:11" ht="15.75">
      <c r="A8" s="2">
        <v>7</v>
      </c>
      <c r="B8" s="2" t="s">
        <v>13</v>
      </c>
      <c r="C8" s="12" t="s">
        <v>14</v>
      </c>
      <c r="D8" s="46">
        <v>43412</v>
      </c>
      <c r="E8" s="4" t="s">
        <v>2</v>
      </c>
      <c r="F8" s="11">
        <v>545000</v>
      </c>
      <c r="G8" s="10"/>
      <c r="H8" s="22">
        <v>50000</v>
      </c>
      <c r="I8" s="11"/>
      <c r="J8" s="16"/>
      <c r="K8" s="11">
        <v>495000</v>
      </c>
    </row>
    <row r="9" spans="1:11" ht="15.75">
      <c r="A9" s="2">
        <v>8</v>
      </c>
      <c r="B9" s="2" t="s">
        <v>15</v>
      </c>
      <c r="C9" s="8" t="s">
        <v>16</v>
      </c>
      <c r="D9" s="46">
        <v>43412</v>
      </c>
      <c r="E9" s="4" t="s">
        <v>2</v>
      </c>
      <c r="F9" s="11">
        <v>545000</v>
      </c>
      <c r="G9" s="10"/>
      <c r="H9" s="11">
        <v>50000</v>
      </c>
      <c r="I9" s="11"/>
      <c r="J9" s="10"/>
      <c r="K9" s="11">
        <v>495000</v>
      </c>
    </row>
    <row r="10" spans="1:11" ht="15.75">
      <c r="A10" s="2">
        <v>9</v>
      </c>
      <c r="B10" s="2" t="s">
        <v>17</v>
      </c>
      <c r="C10" s="5" t="s">
        <v>18</v>
      </c>
      <c r="D10" s="46">
        <v>43412</v>
      </c>
      <c r="E10" s="4" t="s">
        <v>2</v>
      </c>
      <c r="F10" s="11">
        <v>545000</v>
      </c>
      <c r="G10" s="10"/>
      <c r="H10" s="11">
        <v>50000</v>
      </c>
      <c r="I10" s="11"/>
      <c r="J10" s="10"/>
      <c r="K10" s="11">
        <v>495000</v>
      </c>
    </row>
    <row r="11" spans="1:11" ht="15.75">
      <c r="A11" s="2">
        <v>10</v>
      </c>
      <c r="B11" s="15" t="s">
        <v>19</v>
      </c>
      <c r="C11" s="9" t="s">
        <v>20</v>
      </c>
      <c r="D11" s="46">
        <v>43412</v>
      </c>
      <c r="E11" s="4" t="s">
        <v>2</v>
      </c>
      <c r="F11" s="11">
        <v>545000</v>
      </c>
      <c r="G11" s="10"/>
      <c r="H11" s="11">
        <v>50000</v>
      </c>
      <c r="I11" s="11"/>
      <c r="J11" s="10"/>
      <c r="K11" s="11">
        <v>495000</v>
      </c>
    </row>
    <row r="12" spans="1:11" ht="15.75">
      <c r="A12" s="2">
        <v>11</v>
      </c>
      <c r="B12" s="2" t="s">
        <v>21</v>
      </c>
      <c r="C12" s="5" t="s">
        <v>22</v>
      </c>
      <c r="D12" s="46">
        <v>43412</v>
      </c>
      <c r="E12" s="20" t="s">
        <v>2</v>
      </c>
      <c r="F12" s="19">
        <v>545000</v>
      </c>
      <c r="G12" s="18"/>
      <c r="H12" s="11">
        <v>50000</v>
      </c>
      <c r="I12" s="11"/>
      <c r="J12" s="18"/>
      <c r="K12" s="11">
        <v>495000</v>
      </c>
    </row>
    <row r="13" spans="1:11" ht="15.75">
      <c r="A13" s="2">
        <v>12</v>
      </c>
      <c r="B13" s="2" t="s">
        <v>23</v>
      </c>
      <c r="C13" s="5" t="s">
        <v>24</v>
      </c>
      <c r="D13" s="46">
        <v>43412</v>
      </c>
      <c r="E13" s="4" t="s">
        <v>2</v>
      </c>
      <c r="F13" s="11">
        <v>545000</v>
      </c>
      <c r="G13" s="10"/>
      <c r="H13" s="11">
        <v>50000</v>
      </c>
      <c r="I13" s="11"/>
      <c r="J13" s="10"/>
      <c r="K13" s="11">
        <v>495000</v>
      </c>
    </row>
    <row r="14" spans="1:11" ht="15.75">
      <c r="A14" s="2">
        <v>13</v>
      </c>
      <c r="B14" s="2" t="s">
        <v>25</v>
      </c>
      <c r="C14" s="5" t="s">
        <v>26</v>
      </c>
      <c r="D14" s="46">
        <v>43412</v>
      </c>
      <c r="E14" s="4" t="s">
        <v>2</v>
      </c>
      <c r="F14" s="11">
        <v>470000</v>
      </c>
      <c r="G14" s="10"/>
      <c r="H14" s="11">
        <v>50000</v>
      </c>
      <c r="I14" s="11"/>
      <c r="J14" s="10"/>
      <c r="K14" s="11">
        <v>420000</v>
      </c>
    </row>
    <row r="15" spans="1:11" ht="15.75">
      <c r="A15" s="2">
        <v>14</v>
      </c>
      <c r="B15" s="2" t="s">
        <v>27</v>
      </c>
      <c r="C15" s="5" t="s">
        <v>28</v>
      </c>
      <c r="D15" s="46">
        <v>43412</v>
      </c>
      <c r="E15" s="4" t="s">
        <v>29</v>
      </c>
      <c r="F15" s="11">
        <v>420000</v>
      </c>
      <c r="G15" s="10"/>
      <c r="H15" s="11">
        <v>50000</v>
      </c>
      <c r="I15" s="11"/>
      <c r="J15" s="10"/>
      <c r="K15" s="11">
        <v>370000</v>
      </c>
    </row>
    <row r="16" spans="1:11" ht="15.75">
      <c r="A16" s="2">
        <v>15</v>
      </c>
      <c r="B16" s="2" t="s">
        <v>30</v>
      </c>
      <c r="C16" s="5" t="s">
        <v>31</v>
      </c>
      <c r="D16" s="46">
        <v>43412</v>
      </c>
      <c r="E16" s="4" t="s">
        <v>2</v>
      </c>
      <c r="F16" s="11">
        <v>470000</v>
      </c>
      <c r="G16" s="10"/>
      <c r="H16" s="11">
        <v>50000</v>
      </c>
      <c r="I16" s="11"/>
      <c r="J16" s="10"/>
      <c r="K16" s="11">
        <v>420000</v>
      </c>
    </row>
    <row r="17" spans="1:11" ht="15.75">
      <c r="A17" s="2">
        <v>16</v>
      </c>
      <c r="B17" s="2" t="s">
        <v>32</v>
      </c>
      <c r="C17" s="5" t="s">
        <v>33</v>
      </c>
      <c r="D17" s="46">
        <v>43412</v>
      </c>
      <c r="E17" s="4" t="s">
        <v>29</v>
      </c>
      <c r="F17" s="11">
        <v>320000</v>
      </c>
      <c r="G17" s="10"/>
      <c r="H17" s="11">
        <v>50000</v>
      </c>
      <c r="I17" s="11"/>
      <c r="J17" s="10"/>
      <c r="K17" s="11">
        <v>270000</v>
      </c>
    </row>
    <row r="18" spans="1:11" ht="15.75">
      <c r="A18" s="2">
        <v>17</v>
      </c>
      <c r="B18" s="2" t="s">
        <v>34</v>
      </c>
      <c r="C18" s="5" t="s">
        <v>35</v>
      </c>
      <c r="D18" s="46">
        <v>43412</v>
      </c>
      <c r="E18" s="24" t="s">
        <v>2</v>
      </c>
      <c r="F18" s="22">
        <v>430000</v>
      </c>
      <c r="G18" s="10"/>
      <c r="H18" s="11">
        <v>50000</v>
      </c>
      <c r="I18" s="11"/>
      <c r="J18" s="10"/>
      <c r="K18" s="11">
        <v>380000</v>
      </c>
    </row>
    <row r="19" spans="1:11" ht="15.75">
      <c r="A19" s="2">
        <v>18</v>
      </c>
      <c r="B19" s="2" t="s">
        <v>36</v>
      </c>
      <c r="C19" s="12" t="s">
        <v>37</v>
      </c>
      <c r="D19" s="46">
        <v>43412</v>
      </c>
      <c r="E19" s="24" t="s">
        <v>2</v>
      </c>
      <c r="F19" s="16">
        <v>410000</v>
      </c>
      <c r="G19" s="16"/>
      <c r="H19" s="11">
        <v>50000</v>
      </c>
      <c r="I19" s="11"/>
      <c r="J19" s="16"/>
      <c r="K19" s="11">
        <v>360000</v>
      </c>
    </row>
    <row r="20" spans="1:11" ht="15.75">
      <c r="A20" s="2">
        <v>19</v>
      </c>
      <c r="B20" s="2" t="s">
        <v>38</v>
      </c>
      <c r="C20" s="5" t="s">
        <v>39</v>
      </c>
      <c r="D20" s="46">
        <v>43412</v>
      </c>
      <c r="E20" s="4" t="s">
        <v>29</v>
      </c>
      <c r="F20" s="10">
        <v>310000</v>
      </c>
      <c r="G20" s="10"/>
      <c r="H20" s="11">
        <v>50000</v>
      </c>
      <c r="I20" s="11"/>
      <c r="J20" s="10"/>
      <c r="K20" s="11">
        <v>260000</v>
      </c>
    </row>
    <row r="21" spans="1:11" ht="15.75">
      <c r="A21" s="2">
        <v>20</v>
      </c>
      <c r="B21" s="2" t="s">
        <v>40</v>
      </c>
      <c r="C21" s="5" t="s">
        <v>41</v>
      </c>
      <c r="D21" s="46">
        <v>43412</v>
      </c>
      <c r="E21" s="4" t="s">
        <v>2</v>
      </c>
      <c r="F21" s="11">
        <v>420000</v>
      </c>
      <c r="G21" s="11"/>
      <c r="H21" s="11">
        <v>50000</v>
      </c>
      <c r="I21" s="11"/>
      <c r="J21" s="11"/>
      <c r="K21" s="11">
        <v>370000</v>
      </c>
    </row>
    <row r="22" spans="1:11" ht="15.75">
      <c r="A22" s="2">
        <v>21</v>
      </c>
      <c r="B22" s="2" t="s">
        <v>42</v>
      </c>
      <c r="C22" s="5" t="s">
        <v>43</v>
      </c>
      <c r="D22" s="46">
        <v>43412</v>
      </c>
      <c r="E22" s="4" t="s">
        <v>2</v>
      </c>
      <c r="F22" s="11">
        <v>355000</v>
      </c>
      <c r="G22" s="11"/>
      <c r="H22" s="11">
        <v>50000</v>
      </c>
      <c r="I22" s="11"/>
      <c r="J22" s="11"/>
      <c r="K22" s="11">
        <v>305000</v>
      </c>
    </row>
    <row r="23" spans="1:11" ht="15.75">
      <c r="A23" s="2">
        <v>22</v>
      </c>
      <c r="B23" s="2" t="s">
        <v>44</v>
      </c>
      <c r="C23" s="5" t="s">
        <v>45</v>
      </c>
      <c r="D23" s="46">
        <v>43412</v>
      </c>
      <c r="E23" s="4" t="s">
        <v>2</v>
      </c>
      <c r="F23" s="11">
        <v>410000</v>
      </c>
      <c r="G23" s="10"/>
      <c r="H23" s="11">
        <v>50000</v>
      </c>
      <c r="I23" s="11"/>
      <c r="J23" s="10"/>
      <c r="K23" s="11">
        <v>360000</v>
      </c>
    </row>
    <row r="24" spans="1:11" ht="15.75">
      <c r="A24" s="2">
        <v>23</v>
      </c>
      <c r="B24" s="2" t="s">
        <v>46</v>
      </c>
      <c r="C24" s="3" t="s">
        <v>47</v>
      </c>
      <c r="D24" s="46">
        <v>43412</v>
      </c>
      <c r="E24" s="4" t="s">
        <v>2</v>
      </c>
      <c r="F24" s="11">
        <v>400000</v>
      </c>
      <c r="G24" s="10"/>
      <c r="H24" s="11">
        <v>50000</v>
      </c>
      <c r="I24" s="11"/>
      <c r="J24" s="10"/>
      <c r="K24" s="11">
        <v>350000</v>
      </c>
    </row>
    <row r="25" spans="1:11" ht="15.75">
      <c r="A25" s="2">
        <v>24</v>
      </c>
      <c r="B25" s="2" t="s">
        <v>48</v>
      </c>
      <c r="C25" s="5" t="s">
        <v>49</v>
      </c>
      <c r="D25" s="46">
        <v>43412</v>
      </c>
      <c r="E25" s="4" t="s">
        <v>2</v>
      </c>
      <c r="F25" s="11">
        <v>400000</v>
      </c>
      <c r="G25" s="11"/>
      <c r="H25" s="11">
        <v>50000</v>
      </c>
      <c r="I25" s="11">
        <v>26000</v>
      </c>
      <c r="J25" s="11"/>
      <c r="K25" s="11">
        <v>324000</v>
      </c>
    </row>
    <row r="26" spans="1:11" ht="15.75">
      <c r="A26" s="2">
        <v>25</v>
      </c>
      <c r="B26" s="2" t="s">
        <v>50</v>
      </c>
      <c r="C26" s="26" t="s">
        <v>51</v>
      </c>
      <c r="D26" s="46">
        <v>43412</v>
      </c>
      <c r="E26" s="24" t="s">
        <v>2</v>
      </c>
      <c r="F26" s="16">
        <v>410000</v>
      </c>
      <c r="G26" s="16"/>
      <c r="H26" s="22">
        <v>50000</v>
      </c>
      <c r="I26" s="22"/>
      <c r="J26" s="16"/>
      <c r="K26" s="22">
        <v>360000</v>
      </c>
    </row>
    <row r="27" spans="1:11" ht="15.75">
      <c r="A27" s="2">
        <v>26</v>
      </c>
      <c r="B27" s="2" t="s">
        <v>52</v>
      </c>
      <c r="C27" s="6" t="s">
        <v>53</v>
      </c>
      <c r="D27" s="46">
        <v>43412</v>
      </c>
      <c r="E27" s="4" t="s">
        <v>2</v>
      </c>
      <c r="F27" s="11">
        <v>415000</v>
      </c>
      <c r="G27" s="11"/>
      <c r="H27" s="11">
        <v>50000</v>
      </c>
      <c r="I27" s="11"/>
      <c r="J27" s="11"/>
      <c r="K27" s="11">
        <v>365000</v>
      </c>
    </row>
    <row r="28" spans="1:11" ht="15.75">
      <c r="A28" s="2">
        <v>27</v>
      </c>
      <c r="B28" s="2" t="s">
        <v>54</v>
      </c>
      <c r="C28" s="6" t="s">
        <v>55</v>
      </c>
      <c r="D28" s="46">
        <v>43412</v>
      </c>
      <c r="E28" s="4"/>
      <c r="F28" s="11"/>
      <c r="G28" s="11"/>
      <c r="H28" s="11"/>
      <c r="I28" s="11"/>
      <c r="J28" s="11"/>
      <c r="K28" s="11"/>
    </row>
    <row r="29" spans="1:11" ht="15.75">
      <c r="A29" s="2">
        <v>28</v>
      </c>
      <c r="B29" s="2" t="s">
        <v>56</v>
      </c>
      <c r="C29" s="6" t="s">
        <v>57</v>
      </c>
      <c r="D29" s="46">
        <v>43412</v>
      </c>
      <c r="E29" s="4" t="s">
        <v>29</v>
      </c>
      <c r="F29" s="11">
        <v>315000</v>
      </c>
      <c r="G29" s="11"/>
      <c r="H29" s="11">
        <v>50000</v>
      </c>
      <c r="I29" s="11"/>
      <c r="J29" s="11"/>
      <c r="K29" s="11">
        <v>265000</v>
      </c>
    </row>
    <row r="30" spans="1:11" ht="15.75">
      <c r="A30" s="2">
        <v>29</v>
      </c>
      <c r="B30" s="2" t="s">
        <v>58</v>
      </c>
      <c r="C30" s="21" t="s">
        <v>59</v>
      </c>
      <c r="D30" s="46">
        <v>43412</v>
      </c>
      <c r="E30" s="4" t="s">
        <v>29</v>
      </c>
      <c r="F30" s="10">
        <v>305000</v>
      </c>
      <c r="G30" s="10"/>
      <c r="H30" s="10">
        <v>50000</v>
      </c>
      <c r="I30" s="10"/>
      <c r="J30" s="10"/>
      <c r="K30" s="11">
        <v>255000</v>
      </c>
    </row>
    <row r="31" spans="1:11" ht="15.75">
      <c r="A31" s="2">
        <v>30</v>
      </c>
      <c r="B31" s="2" t="s">
        <v>60</v>
      </c>
      <c r="C31" s="1" t="s">
        <v>61</v>
      </c>
      <c r="D31" s="46">
        <v>43412</v>
      </c>
      <c r="E31" s="4" t="s">
        <v>2</v>
      </c>
      <c r="F31" s="10">
        <v>415000</v>
      </c>
      <c r="G31" s="10"/>
      <c r="H31" s="11"/>
      <c r="I31" s="11"/>
      <c r="J31" s="10"/>
      <c r="K31" s="11">
        <v>415000</v>
      </c>
    </row>
    <row r="32" spans="1:11" ht="15.75">
      <c r="A32" s="2">
        <v>31</v>
      </c>
      <c r="B32" s="2" t="s">
        <v>62</v>
      </c>
      <c r="C32" s="1" t="s">
        <v>63</v>
      </c>
      <c r="D32" s="46">
        <v>43412</v>
      </c>
      <c r="E32" s="4" t="s">
        <v>29</v>
      </c>
      <c r="F32" s="10">
        <v>310000</v>
      </c>
      <c r="G32" s="10"/>
      <c r="H32" s="11">
        <v>50000</v>
      </c>
      <c r="I32" s="11"/>
      <c r="J32" s="10"/>
      <c r="K32" s="11">
        <v>260000</v>
      </c>
    </row>
    <row r="33" spans="1:11" ht="15.75">
      <c r="A33" s="2">
        <v>32</v>
      </c>
      <c r="B33" s="2" t="s">
        <v>64</v>
      </c>
      <c r="C33" s="6" t="s">
        <v>65</v>
      </c>
      <c r="D33" s="46">
        <v>43412</v>
      </c>
      <c r="E33" s="4" t="s">
        <v>29</v>
      </c>
      <c r="F33" s="10">
        <v>420000</v>
      </c>
      <c r="G33" s="10"/>
      <c r="H33" s="11">
        <v>50000</v>
      </c>
      <c r="I33" s="11"/>
      <c r="J33" s="10"/>
      <c r="K33" s="11">
        <v>370000</v>
      </c>
    </row>
    <row r="34" spans="1:11" ht="15.75">
      <c r="A34" s="2">
        <v>33</v>
      </c>
      <c r="B34" s="2" t="s">
        <v>66</v>
      </c>
      <c r="C34" s="5" t="s">
        <v>67</v>
      </c>
      <c r="D34" s="46">
        <v>43412</v>
      </c>
      <c r="E34" s="4" t="s">
        <v>2</v>
      </c>
      <c r="F34" s="11">
        <v>495000</v>
      </c>
      <c r="G34" s="11"/>
      <c r="H34" s="11">
        <v>50000</v>
      </c>
      <c r="I34" s="11"/>
      <c r="J34" s="11"/>
      <c r="K34" s="11">
        <v>445000</v>
      </c>
    </row>
    <row r="35" spans="1:11" ht="15.75">
      <c r="A35" s="2">
        <v>34</v>
      </c>
      <c r="B35" s="2" t="s">
        <v>68</v>
      </c>
      <c r="C35" s="6" t="s">
        <v>69</v>
      </c>
      <c r="D35" s="46">
        <v>43412</v>
      </c>
      <c r="E35" s="4" t="s">
        <v>2</v>
      </c>
      <c r="F35" s="10">
        <v>545000</v>
      </c>
      <c r="G35" s="10"/>
      <c r="H35" s="11">
        <v>50000</v>
      </c>
      <c r="I35" s="11"/>
      <c r="J35" s="10"/>
      <c r="K35" s="11">
        <v>495000</v>
      </c>
    </row>
    <row r="36" spans="1:11" ht="15.75">
      <c r="A36" s="2">
        <v>35</v>
      </c>
      <c r="B36" s="2" t="s">
        <v>70</v>
      </c>
      <c r="C36" s="6" t="s">
        <v>71</v>
      </c>
      <c r="D36" s="46">
        <v>43412</v>
      </c>
      <c r="E36" s="4" t="s">
        <v>2</v>
      </c>
      <c r="F36" s="10">
        <v>545000</v>
      </c>
      <c r="G36" s="10"/>
      <c r="H36" s="11">
        <v>50000</v>
      </c>
      <c r="I36" s="11"/>
      <c r="J36" s="10"/>
      <c r="K36" s="11">
        <v>495000</v>
      </c>
    </row>
    <row r="37" spans="1:11" ht="15.75">
      <c r="A37" s="2">
        <v>36</v>
      </c>
      <c r="B37" s="2" t="s">
        <v>72</v>
      </c>
      <c r="C37" s="25" t="s">
        <v>73</v>
      </c>
      <c r="D37" s="46">
        <v>43412</v>
      </c>
      <c r="E37" s="4" t="s">
        <v>2</v>
      </c>
      <c r="F37" s="16">
        <v>545000</v>
      </c>
      <c r="G37" s="16"/>
      <c r="H37" s="11">
        <v>50000</v>
      </c>
      <c r="I37" s="11"/>
      <c r="J37" s="16"/>
      <c r="K37" s="11">
        <v>495000</v>
      </c>
    </row>
    <row r="38" spans="1:11" ht="15.75">
      <c r="A38" s="2">
        <v>37</v>
      </c>
      <c r="B38" s="2" t="s">
        <v>74</v>
      </c>
      <c r="C38" s="7" t="s">
        <v>75</v>
      </c>
      <c r="D38" s="46">
        <v>43412</v>
      </c>
      <c r="E38" s="4" t="s">
        <v>2</v>
      </c>
      <c r="F38" s="10">
        <v>545000</v>
      </c>
      <c r="G38" s="10"/>
      <c r="H38" s="11">
        <v>50000</v>
      </c>
      <c r="I38" s="11"/>
      <c r="J38" s="10"/>
      <c r="K38" s="11">
        <v>495000</v>
      </c>
    </row>
    <row r="39" spans="1:11" ht="15.75">
      <c r="A39" s="2">
        <v>38</v>
      </c>
      <c r="B39" s="2" t="s">
        <v>76</v>
      </c>
      <c r="C39" s="7" t="s">
        <v>77</v>
      </c>
      <c r="D39" s="46">
        <v>43412</v>
      </c>
      <c r="E39" s="4" t="s">
        <v>2</v>
      </c>
      <c r="F39" s="10">
        <v>480000</v>
      </c>
      <c r="G39" s="10"/>
      <c r="H39" s="11">
        <v>50000</v>
      </c>
      <c r="I39" s="11"/>
      <c r="J39" s="10"/>
      <c r="K39" s="11">
        <v>430000</v>
      </c>
    </row>
    <row r="40" spans="1:11" ht="15.75">
      <c r="A40" s="2">
        <v>39</v>
      </c>
      <c r="B40" s="2" t="s">
        <v>78</v>
      </c>
      <c r="C40" s="12" t="s">
        <v>79</v>
      </c>
      <c r="D40" s="46">
        <v>43412</v>
      </c>
      <c r="E40" s="24" t="s">
        <v>2</v>
      </c>
      <c r="F40" s="22">
        <v>545000</v>
      </c>
      <c r="G40" s="22"/>
      <c r="H40" s="22">
        <v>50000</v>
      </c>
      <c r="I40" s="11"/>
      <c r="J40" s="22"/>
      <c r="K40" s="22">
        <v>495000</v>
      </c>
    </row>
    <row r="41" spans="1:11" ht="15.75">
      <c r="A41" s="2">
        <v>40</v>
      </c>
      <c r="B41" s="2" t="s">
        <v>80</v>
      </c>
      <c r="C41" s="5" t="s">
        <v>81</v>
      </c>
      <c r="D41" s="46">
        <v>43412</v>
      </c>
      <c r="E41" s="4" t="s">
        <v>2</v>
      </c>
      <c r="F41" s="11">
        <v>445000</v>
      </c>
      <c r="G41" s="11"/>
      <c r="H41" s="11">
        <v>50000</v>
      </c>
      <c r="I41" s="11"/>
      <c r="J41" s="11"/>
      <c r="K41" s="11">
        <v>395000</v>
      </c>
    </row>
    <row r="42" spans="1:11" ht="15.75">
      <c r="A42" s="2">
        <v>41</v>
      </c>
      <c r="B42" s="2" t="s">
        <v>82</v>
      </c>
      <c r="C42" s="5" t="s">
        <v>83</v>
      </c>
      <c r="D42" s="46">
        <v>43412</v>
      </c>
      <c r="E42" s="4" t="s">
        <v>2</v>
      </c>
      <c r="F42" s="11">
        <v>445000</v>
      </c>
      <c r="G42" s="11"/>
      <c r="H42" s="11">
        <v>50000</v>
      </c>
      <c r="I42" s="11"/>
      <c r="J42" s="11"/>
      <c r="K42" s="11">
        <v>395000</v>
      </c>
    </row>
    <row r="43" spans="1:11" ht="15.75">
      <c r="A43" s="2">
        <v>42</v>
      </c>
      <c r="B43" s="2" t="s">
        <v>84</v>
      </c>
      <c r="C43" s="12" t="s">
        <v>85</v>
      </c>
      <c r="D43" s="46">
        <v>43412</v>
      </c>
      <c r="E43" s="4" t="s">
        <v>2</v>
      </c>
      <c r="F43" s="11">
        <v>430000</v>
      </c>
      <c r="G43" s="11"/>
      <c r="H43" s="11">
        <v>50000</v>
      </c>
      <c r="I43" s="11"/>
      <c r="J43" s="11"/>
      <c r="K43" s="11">
        <v>380000</v>
      </c>
    </row>
    <row r="44" spans="1:11" ht="15.75">
      <c r="A44" s="2">
        <v>43</v>
      </c>
      <c r="B44" s="2" t="s">
        <v>86</v>
      </c>
      <c r="C44" s="17" t="s">
        <v>87</v>
      </c>
      <c r="D44" s="46">
        <v>43412</v>
      </c>
      <c r="E44" s="24" t="s">
        <v>2</v>
      </c>
      <c r="F44" s="22">
        <v>410000</v>
      </c>
      <c r="G44" s="22"/>
      <c r="H44" s="11">
        <v>50000</v>
      </c>
      <c r="I44" s="11"/>
      <c r="J44" s="22"/>
      <c r="K44" s="11">
        <v>360000</v>
      </c>
    </row>
    <row r="45" spans="1:11" ht="15.75">
      <c r="A45" s="2">
        <v>44</v>
      </c>
      <c r="B45" s="2" t="s">
        <v>88</v>
      </c>
      <c r="C45" s="5" t="s">
        <v>89</v>
      </c>
      <c r="D45" s="46">
        <v>43412</v>
      </c>
      <c r="E45" s="4" t="s">
        <v>2</v>
      </c>
      <c r="F45" s="10">
        <v>545000</v>
      </c>
      <c r="G45" s="10"/>
      <c r="H45" s="11">
        <v>50000</v>
      </c>
      <c r="I45" s="11"/>
      <c r="J45" s="10"/>
      <c r="K45" s="11">
        <v>495000</v>
      </c>
    </row>
    <row r="46" spans="1:11" ht="15.75">
      <c r="A46" s="2">
        <v>45</v>
      </c>
      <c r="B46" s="2" t="s">
        <v>90</v>
      </c>
      <c r="C46" s="1" t="s">
        <v>91</v>
      </c>
      <c r="D46" s="46">
        <v>43412</v>
      </c>
      <c r="E46" s="4" t="s">
        <v>2</v>
      </c>
      <c r="F46" s="10">
        <v>545000</v>
      </c>
      <c r="G46" s="10"/>
      <c r="H46" s="11">
        <v>50000</v>
      </c>
      <c r="I46" s="11"/>
      <c r="J46" s="10"/>
      <c r="K46" s="11">
        <v>495000</v>
      </c>
    </row>
    <row r="47" spans="1:11" ht="15.75">
      <c r="A47" s="2">
        <v>46</v>
      </c>
      <c r="B47" s="2" t="s">
        <v>127</v>
      </c>
      <c r="C47" s="1" t="s">
        <v>100</v>
      </c>
      <c r="D47" s="46">
        <v>43412</v>
      </c>
      <c r="E47" s="4" t="s">
        <v>29</v>
      </c>
      <c r="F47" s="10">
        <v>300000</v>
      </c>
      <c r="G47" s="10"/>
      <c r="H47" s="11">
        <v>50000</v>
      </c>
      <c r="I47" s="11"/>
      <c r="J47" s="10"/>
      <c r="K47" s="11">
        <v>250000</v>
      </c>
    </row>
    <row r="48" spans="1:11" ht="15.75">
      <c r="A48" s="2">
        <v>47</v>
      </c>
      <c r="B48" s="2" t="s">
        <v>128</v>
      </c>
      <c r="C48" s="1" t="s">
        <v>101</v>
      </c>
      <c r="D48" s="46">
        <v>43412</v>
      </c>
      <c r="E48" s="4" t="s">
        <v>29</v>
      </c>
      <c r="F48" s="10">
        <v>305000</v>
      </c>
      <c r="G48" s="10"/>
      <c r="H48" s="11">
        <v>50000</v>
      </c>
      <c r="I48" s="11"/>
      <c r="J48" s="10"/>
      <c r="K48" s="11">
        <v>255000</v>
      </c>
    </row>
    <row r="49" spans="1:11" ht="15.75">
      <c r="A49" s="2">
        <v>48</v>
      </c>
      <c r="B49" s="2" t="s">
        <v>129</v>
      </c>
      <c r="C49" s="17" t="s">
        <v>102</v>
      </c>
      <c r="D49" s="46">
        <v>43412</v>
      </c>
      <c r="E49" s="24" t="s">
        <v>2</v>
      </c>
      <c r="F49" s="16">
        <v>400000</v>
      </c>
      <c r="G49" s="16"/>
      <c r="H49" s="11">
        <v>50000</v>
      </c>
      <c r="I49" s="11"/>
      <c r="J49" s="16"/>
      <c r="K49" s="11">
        <v>350000</v>
      </c>
    </row>
    <row r="50" spans="1:11" ht="15.75">
      <c r="A50" s="2">
        <v>49</v>
      </c>
      <c r="B50" s="2" t="s">
        <v>130</v>
      </c>
      <c r="C50" s="1" t="s">
        <v>103</v>
      </c>
      <c r="D50" s="46">
        <v>43412</v>
      </c>
      <c r="E50" s="4" t="s">
        <v>2</v>
      </c>
      <c r="F50" s="10">
        <v>430000</v>
      </c>
      <c r="G50" s="10"/>
      <c r="H50" s="11">
        <v>50000</v>
      </c>
      <c r="I50" s="11"/>
      <c r="J50" s="10"/>
      <c r="K50" s="11">
        <v>380000</v>
      </c>
    </row>
    <row r="51" spans="1:11" ht="15.75">
      <c r="A51" s="2">
        <v>50</v>
      </c>
      <c r="B51" s="2" t="s">
        <v>131</v>
      </c>
      <c r="C51" s="1" t="s">
        <v>104</v>
      </c>
      <c r="D51" s="46">
        <v>43412</v>
      </c>
      <c r="E51" s="4" t="s">
        <v>2</v>
      </c>
      <c r="F51" s="10">
        <v>395000</v>
      </c>
      <c r="G51" s="10"/>
      <c r="H51" s="11">
        <v>50000</v>
      </c>
      <c r="I51" s="11"/>
      <c r="J51" s="10"/>
      <c r="K51" s="11">
        <v>345000</v>
      </c>
    </row>
    <row r="52" spans="1:11" ht="15.75">
      <c r="A52" s="2">
        <v>51</v>
      </c>
      <c r="B52" s="2" t="s">
        <v>132</v>
      </c>
      <c r="C52" s="1" t="s">
        <v>105</v>
      </c>
      <c r="D52" s="46">
        <v>43412</v>
      </c>
      <c r="E52" s="4" t="s">
        <v>2</v>
      </c>
      <c r="F52" s="10">
        <v>390000</v>
      </c>
      <c r="G52" s="10"/>
      <c r="H52" s="11"/>
      <c r="I52" s="11"/>
      <c r="J52" s="10"/>
      <c r="K52" s="11">
        <v>390000</v>
      </c>
    </row>
    <row r="53" spans="1:11" ht="15.75">
      <c r="A53" s="2">
        <v>52</v>
      </c>
      <c r="B53" s="2" t="s">
        <v>133</v>
      </c>
      <c r="C53" s="1" t="s">
        <v>106</v>
      </c>
      <c r="D53" s="46">
        <v>43412</v>
      </c>
      <c r="E53" s="4" t="s">
        <v>2</v>
      </c>
      <c r="F53" s="10">
        <v>430000</v>
      </c>
      <c r="G53" s="10"/>
      <c r="H53" s="11">
        <v>50000</v>
      </c>
      <c r="I53" s="11"/>
      <c r="J53" s="10"/>
      <c r="K53" s="11">
        <v>380000</v>
      </c>
    </row>
    <row r="54" spans="1:11" ht="15.75">
      <c r="A54" s="2">
        <v>53</v>
      </c>
      <c r="B54" s="2" t="s">
        <v>134</v>
      </c>
      <c r="C54" s="1" t="s">
        <v>107</v>
      </c>
      <c r="D54" s="46">
        <v>43412</v>
      </c>
      <c r="E54" s="4" t="s">
        <v>29</v>
      </c>
      <c r="F54" s="10">
        <v>295000</v>
      </c>
      <c r="G54" s="10"/>
      <c r="H54" s="11"/>
      <c r="I54" s="11"/>
      <c r="J54" s="10"/>
      <c r="K54" s="11">
        <v>295000</v>
      </c>
    </row>
    <row r="55" spans="1:11" ht="15.75">
      <c r="A55" s="2">
        <v>54</v>
      </c>
      <c r="B55" s="2" t="s">
        <v>135</v>
      </c>
      <c r="C55" s="1" t="s">
        <v>108</v>
      </c>
      <c r="D55" s="46">
        <v>43412</v>
      </c>
      <c r="E55" s="4" t="s">
        <v>109</v>
      </c>
      <c r="F55" s="10">
        <v>205000</v>
      </c>
      <c r="G55" s="10"/>
      <c r="H55" s="11"/>
      <c r="I55" s="11"/>
      <c r="J55" s="10"/>
      <c r="K55" s="11">
        <v>205000</v>
      </c>
    </row>
    <row r="56" spans="1:11" ht="15.75">
      <c r="A56" s="2">
        <v>55</v>
      </c>
      <c r="B56" s="2" t="s">
        <v>136</v>
      </c>
      <c r="C56" s="23" t="s">
        <v>110</v>
      </c>
      <c r="D56" s="46">
        <v>43412</v>
      </c>
      <c r="E56" s="2" t="s">
        <v>2</v>
      </c>
      <c r="F56" s="10">
        <v>400000</v>
      </c>
      <c r="G56" s="10"/>
      <c r="H56" s="11">
        <v>50000</v>
      </c>
      <c r="I56" s="11"/>
      <c r="J56" s="10"/>
      <c r="K56" s="11">
        <v>350000</v>
      </c>
    </row>
    <row r="57" spans="1:11" ht="15.75">
      <c r="A57" s="2">
        <v>56</v>
      </c>
      <c r="B57" s="2" t="s">
        <v>137</v>
      </c>
      <c r="C57" s="1" t="s">
        <v>111</v>
      </c>
      <c r="D57" s="46">
        <v>43412</v>
      </c>
      <c r="E57" s="4" t="s">
        <v>2</v>
      </c>
      <c r="F57" s="10">
        <v>290000</v>
      </c>
      <c r="G57" s="10"/>
      <c r="H57" s="11"/>
      <c r="I57" s="11"/>
      <c r="J57" s="10"/>
      <c r="K57" s="11">
        <v>290000</v>
      </c>
    </row>
    <row r="58" spans="1:11" ht="15.75">
      <c r="A58" s="2">
        <v>57</v>
      </c>
      <c r="B58" s="2" t="s">
        <v>138</v>
      </c>
      <c r="C58" s="1" t="s">
        <v>112</v>
      </c>
      <c r="D58" s="46">
        <v>43412</v>
      </c>
      <c r="E58" s="4" t="s">
        <v>2</v>
      </c>
      <c r="F58" s="10">
        <v>275000</v>
      </c>
      <c r="G58" s="10"/>
      <c r="H58" s="11"/>
      <c r="I58" s="11"/>
      <c r="J58" s="10"/>
      <c r="K58" s="11">
        <v>275000</v>
      </c>
    </row>
    <row r="59" spans="1:11" ht="15.75">
      <c r="A59" s="2">
        <v>58</v>
      </c>
      <c r="B59" s="2" t="s">
        <v>139</v>
      </c>
      <c r="C59" s="1" t="s">
        <v>113</v>
      </c>
      <c r="D59" s="46">
        <v>43412</v>
      </c>
      <c r="E59" s="4" t="s">
        <v>2</v>
      </c>
      <c r="F59" s="10">
        <v>240000</v>
      </c>
      <c r="G59" s="10"/>
      <c r="H59" s="11"/>
      <c r="I59" s="11"/>
      <c r="J59" s="10"/>
      <c r="K59" s="11">
        <v>240000</v>
      </c>
    </row>
    <row r="60" spans="1:11" ht="15.75">
      <c r="A60" s="2">
        <v>59</v>
      </c>
      <c r="B60" s="2" t="s">
        <v>140</v>
      </c>
      <c r="C60" s="1" t="s">
        <v>114</v>
      </c>
      <c r="D60" s="46">
        <v>43412</v>
      </c>
      <c r="E60" s="24" t="s">
        <v>2</v>
      </c>
      <c r="F60" s="22">
        <v>470000</v>
      </c>
      <c r="G60" s="11"/>
      <c r="H60" s="11">
        <v>50000</v>
      </c>
      <c r="I60" s="11"/>
      <c r="J60" s="11"/>
      <c r="K60" s="11">
        <v>420000</v>
      </c>
    </row>
    <row r="61" spans="1:11" ht="15.75">
      <c r="A61" s="2">
        <v>60</v>
      </c>
      <c r="B61" s="2" t="s">
        <v>158</v>
      </c>
      <c r="C61" s="17" t="s">
        <v>115</v>
      </c>
      <c r="D61" s="46">
        <v>43412</v>
      </c>
      <c r="E61" s="13" t="s">
        <v>2</v>
      </c>
      <c r="F61" s="11">
        <v>260000</v>
      </c>
      <c r="G61" s="11"/>
      <c r="H61" s="11"/>
      <c r="I61" s="11"/>
      <c r="J61" s="11"/>
      <c r="K61" s="14">
        <v>260000</v>
      </c>
    </row>
    <row r="62" spans="1:11" ht="15.75">
      <c r="A62" s="2">
        <v>61</v>
      </c>
      <c r="B62" s="2" t="s">
        <v>141</v>
      </c>
      <c r="C62" s="17" t="s">
        <v>116</v>
      </c>
      <c r="D62" s="46">
        <v>43412</v>
      </c>
      <c r="E62" s="13" t="s">
        <v>2</v>
      </c>
      <c r="F62" s="11">
        <v>250000</v>
      </c>
      <c r="G62" s="11"/>
      <c r="H62" s="11"/>
      <c r="I62" s="11"/>
      <c r="J62" s="11"/>
      <c r="K62" s="14">
        <v>250000</v>
      </c>
    </row>
    <row r="63" spans="1:11" ht="15.75">
      <c r="A63" s="2">
        <v>62</v>
      </c>
      <c r="B63" s="2" t="s">
        <v>142</v>
      </c>
      <c r="C63" s="17" t="s">
        <v>117</v>
      </c>
      <c r="D63" s="46">
        <v>43412</v>
      </c>
      <c r="E63" s="13" t="s">
        <v>2</v>
      </c>
      <c r="F63" s="11">
        <v>235000</v>
      </c>
      <c r="G63" s="11"/>
      <c r="H63" s="11"/>
      <c r="I63" s="11"/>
      <c r="J63" s="11"/>
      <c r="K63" s="14">
        <v>235000</v>
      </c>
    </row>
    <row r="64" spans="1:11" ht="15.75">
      <c r="A64" s="2">
        <v>63</v>
      </c>
      <c r="B64" s="2" t="s">
        <v>143</v>
      </c>
      <c r="C64" s="17" t="s">
        <v>118</v>
      </c>
      <c r="D64" s="46">
        <v>43412</v>
      </c>
      <c r="E64" s="13" t="s">
        <v>2</v>
      </c>
      <c r="F64" s="11">
        <v>235000</v>
      </c>
      <c r="G64" s="11"/>
      <c r="H64" s="11"/>
      <c r="I64" s="11"/>
      <c r="J64" s="11"/>
      <c r="K64" s="14">
        <v>235000</v>
      </c>
    </row>
    <row r="65" spans="1:11" ht="15.75">
      <c r="A65" s="2">
        <v>64</v>
      </c>
      <c r="B65" s="2" t="s">
        <v>144</v>
      </c>
      <c r="C65" s="17" t="s">
        <v>119</v>
      </c>
      <c r="D65" s="46">
        <v>43412</v>
      </c>
      <c r="E65" s="13" t="s">
        <v>2</v>
      </c>
      <c r="F65" s="11">
        <v>235000</v>
      </c>
      <c r="G65" s="11"/>
      <c r="H65" s="11"/>
      <c r="I65" s="11"/>
      <c r="J65" s="11"/>
      <c r="K65" s="14">
        <v>235000</v>
      </c>
    </row>
    <row r="66" spans="1:11" ht="15.75">
      <c r="A66" s="2">
        <v>65</v>
      </c>
      <c r="B66" s="2" t="s">
        <v>145</v>
      </c>
      <c r="C66" s="17" t="s">
        <v>120</v>
      </c>
      <c r="D66" s="46">
        <v>43412</v>
      </c>
      <c r="E66" s="13" t="s">
        <v>2</v>
      </c>
      <c r="F66" s="11">
        <v>220000</v>
      </c>
      <c r="G66" s="11"/>
      <c r="H66" s="11"/>
      <c r="I66" s="11"/>
      <c r="J66" s="11"/>
      <c r="K66" s="14">
        <v>220000</v>
      </c>
    </row>
    <row r="67" spans="1:11" ht="15.75">
      <c r="A67" s="2">
        <v>66</v>
      </c>
      <c r="B67" s="2" t="s">
        <v>146</v>
      </c>
      <c r="C67" s="17" t="s">
        <v>121</v>
      </c>
      <c r="D67" s="46">
        <v>43412</v>
      </c>
      <c r="E67" s="13" t="s">
        <v>109</v>
      </c>
      <c r="F67" s="11">
        <v>115000</v>
      </c>
      <c r="G67" s="11"/>
      <c r="H67" s="11"/>
      <c r="I67" s="11"/>
      <c r="J67" s="11"/>
      <c r="K67" s="14">
        <v>115000</v>
      </c>
    </row>
    <row r="68" spans="1:11" ht="15.75">
      <c r="A68" s="2">
        <v>67</v>
      </c>
      <c r="B68" s="4" t="s">
        <v>147</v>
      </c>
      <c r="C68" s="27" t="s">
        <v>122</v>
      </c>
      <c r="D68" s="46">
        <v>43412</v>
      </c>
      <c r="E68" s="13" t="s">
        <v>123</v>
      </c>
      <c r="F68" s="11">
        <v>65000</v>
      </c>
      <c r="G68" s="11"/>
      <c r="H68" s="11"/>
      <c r="I68" s="11"/>
      <c r="J68" s="11"/>
      <c r="K68" s="14">
        <v>65000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56"/>
  <sheetViews>
    <sheetView topLeftCell="A117" zoomScale="85" zoomScaleNormal="85" workbookViewId="0">
      <selection activeCell="A122" sqref="A122:N153"/>
    </sheetView>
  </sheetViews>
  <sheetFormatPr defaultRowHeight="15"/>
  <cols>
    <col min="1" max="1" width="11.42578125" customWidth="1"/>
    <col min="2" max="2" width="17.5703125" customWidth="1"/>
    <col min="3" max="3" width="1.28515625" customWidth="1"/>
    <col min="4" max="4" width="11.42578125" style="31" customWidth="1"/>
    <col min="5" max="5" width="18.140625" style="31" customWidth="1"/>
    <col min="6" max="6" width="1.42578125" customWidth="1"/>
    <col min="7" max="7" width="11.42578125" style="31" customWidth="1"/>
    <col min="8" max="8" width="18.42578125" style="31" customWidth="1"/>
    <col min="9" max="9" width="1.28515625" customWidth="1"/>
    <col min="10" max="10" width="11.28515625" style="31" customWidth="1"/>
    <col min="11" max="11" width="18.42578125" style="31" customWidth="1"/>
    <col min="12" max="12" width="1.28515625" customWidth="1"/>
    <col min="13" max="13" width="13.42578125" style="31" customWidth="1"/>
    <col min="14" max="14" width="19.28515625" style="31" customWidth="1"/>
  </cols>
  <sheetData>
    <row r="1" spans="1:14">
      <c r="A1" s="40" t="s">
        <v>124</v>
      </c>
      <c r="B1" s="41"/>
      <c r="D1" s="40" t="s">
        <v>124</v>
      </c>
      <c r="E1" s="41"/>
      <c r="G1" s="40" t="s">
        <v>124</v>
      </c>
      <c r="H1" s="41"/>
      <c r="J1" s="40" t="s">
        <v>124</v>
      </c>
      <c r="K1" s="41"/>
      <c r="M1" s="40" t="s">
        <v>124</v>
      </c>
      <c r="N1" s="41"/>
    </row>
    <row r="2" spans="1:14">
      <c r="A2" s="33" t="s">
        <v>155</v>
      </c>
      <c r="B2" s="42">
        <v>43412</v>
      </c>
      <c r="D2" s="33" t="s">
        <v>155</v>
      </c>
      <c r="E2" s="42">
        <v>43412</v>
      </c>
      <c r="G2" s="33" t="s">
        <v>155</v>
      </c>
      <c r="H2" s="42">
        <v>43412</v>
      </c>
      <c r="J2" s="33" t="s">
        <v>155</v>
      </c>
      <c r="K2" s="42">
        <v>43412</v>
      </c>
      <c r="M2" s="33" t="s">
        <v>155</v>
      </c>
      <c r="N2" s="42">
        <v>43412</v>
      </c>
    </row>
    <row r="3" spans="1:14">
      <c r="A3" s="33" t="s">
        <v>154</v>
      </c>
      <c r="B3" s="34" t="str">
        <f>VLOOKUP(B4,'gaji karyawan'!B2:K68,2,FALSE)</f>
        <v>Novita Nur Susanti</v>
      </c>
      <c r="D3" s="33" t="s">
        <v>154</v>
      </c>
      <c r="E3" s="34" t="str">
        <f>VLOOKUP(E4,'gaji karyawan'!B2:K68,2,FALSE)</f>
        <v>Assyfatus Sholihah</v>
      </c>
      <c r="G3" s="33" t="s">
        <v>154</v>
      </c>
      <c r="H3" s="34" t="str">
        <f>VLOOKUP(H4,'gaji karyawan'!B2:K68,2,FALSE)</f>
        <v>Indrawati</v>
      </c>
      <c r="J3" s="33" t="s">
        <v>154</v>
      </c>
      <c r="K3" s="34" t="str">
        <f>VLOOKUP(K4,'gaji karyawan'!B2:K68,2,FALSE)</f>
        <v>Julaikha</v>
      </c>
      <c r="M3" s="33" t="s">
        <v>154</v>
      </c>
      <c r="N3" s="34" t="str">
        <f>VLOOKUP(N4,'gaji karyawan'!B2:K68,2,FALSE)</f>
        <v>Yuni Sugiarti</v>
      </c>
    </row>
    <row r="4" spans="1:14">
      <c r="A4" s="35" t="s">
        <v>153</v>
      </c>
      <c r="B4" s="36" t="s">
        <v>0</v>
      </c>
      <c r="D4" s="35" t="s">
        <v>153</v>
      </c>
      <c r="E4" s="36" t="s">
        <v>3</v>
      </c>
      <c r="G4" s="35" t="s">
        <v>153</v>
      </c>
      <c r="H4" s="36" t="s">
        <v>7</v>
      </c>
      <c r="J4" s="35" t="s">
        <v>153</v>
      </c>
      <c r="K4" s="36" t="s">
        <v>9</v>
      </c>
      <c r="M4" s="35" t="s">
        <v>153</v>
      </c>
      <c r="N4" s="36" t="s">
        <v>11</v>
      </c>
    </row>
    <row r="5" spans="1:14">
      <c r="A5" s="35" t="s">
        <v>152</v>
      </c>
      <c r="B5" s="37" t="str">
        <f>VLOOKUP(B4,'gaji karyawan'!B2:K68,4,FALSE)</f>
        <v>4H</v>
      </c>
      <c r="D5" s="35" t="s">
        <v>152</v>
      </c>
      <c r="E5" s="37" t="str">
        <f>VLOOKUP(E4,'gaji karyawan'!B2:K68,4,FALSE)</f>
        <v>4H</v>
      </c>
      <c r="G5" s="35" t="s">
        <v>152</v>
      </c>
      <c r="H5" s="37" t="str">
        <f>VLOOKUP(H4,'gaji karyawan'!B2:K68,4,FALSE)</f>
        <v>4H</v>
      </c>
      <c r="J5" s="35" t="s">
        <v>152</v>
      </c>
      <c r="K5" s="37" t="str">
        <f>VLOOKUP(K4,'gaji karyawan'!B2:K68,4,FALSE)</f>
        <v>4H</v>
      </c>
      <c r="M5" s="35" t="s">
        <v>152</v>
      </c>
      <c r="N5" s="37" t="str">
        <f>VLOOKUP(N4,'gaji karyawan'!B2:K68,4,FALSE)</f>
        <v>4H</v>
      </c>
    </row>
    <row r="6" spans="1:14">
      <c r="A6" s="35" t="s">
        <v>151</v>
      </c>
      <c r="B6" s="37">
        <f>VLOOKUP(B4,'gaji karyawan'!B2:K68,5,FALSE)</f>
        <v>545000</v>
      </c>
      <c r="D6" s="35" t="s">
        <v>151</v>
      </c>
      <c r="E6" s="37">
        <f>VLOOKUP(E4,'gaji karyawan'!B2:K68,5,FALSE)</f>
        <v>545000</v>
      </c>
      <c r="G6" s="35" t="s">
        <v>151</v>
      </c>
      <c r="H6" s="37">
        <f>VLOOKUP(H4,'gaji karyawan'!B2:K68,5,FALSE)</f>
        <v>545000</v>
      </c>
      <c r="J6" s="35" t="s">
        <v>151</v>
      </c>
      <c r="K6" s="37">
        <f>VLOOKUP(K4,'gaji karyawan'!B2:K68,5,FALSE)</f>
        <v>545000</v>
      </c>
      <c r="M6" s="35" t="s">
        <v>151</v>
      </c>
      <c r="N6" s="37">
        <f>VLOOKUP(N4,'gaji karyawan'!B2:K68,5,FALSE)</f>
        <v>545000</v>
      </c>
    </row>
    <row r="7" spans="1:14">
      <c r="A7" s="35" t="s">
        <v>150</v>
      </c>
      <c r="B7" s="37">
        <f>VLOOKUP(B4,'gaji karyawan'!B2:K68,6,FALSE)</f>
        <v>0</v>
      </c>
      <c r="D7" s="35" t="s">
        <v>150</v>
      </c>
      <c r="E7" s="37">
        <f>VLOOKUP(E4,'gaji karyawan'!B2:K68,6,FALSE)</f>
        <v>0</v>
      </c>
      <c r="G7" s="35" t="s">
        <v>150</v>
      </c>
      <c r="H7" s="37">
        <f>VLOOKUP(H4,'gaji karyawan'!B2:K68,6,FALSE)</f>
        <v>0</v>
      </c>
      <c r="J7" s="35" t="s">
        <v>150</v>
      </c>
      <c r="K7" s="37">
        <f>VLOOKUP(K4,'gaji karyawan'!B2:K68,6,FALSE)</f>
        <v>0</v>
      </c>
      <c r="M7" s="35" t="s">
        <v>150</v>
      </c>
      <c r="N7" s="37">
        <f>VLOOKUP(N4,'gaji karyawan'!B2:K68,6,FALSE)</f>
        <v>0</v>
      </c>
    </row>
    <row r="8" spans="1:14">
      <c r="A8" s="35" t="s">
        <v>149</v>
      </c>
      <c r="B8" s="37">
        <f>VLOOKUP(B4,'gaji karyawan'!B2:K68,7,FALSE)</f>
        <v>50000</v>
      </c>
      <c r="D8" s="35" t="s">
        <v>149</v>
      </c>
      <c r="E8" s="37">
        <f>VLOOKUP(E4,'gaji karyawan'!B2:K68,7,FALSE)</f>
        <v>50000</v>
      </c>
      <c r="G8" s="35" t="s">
        <v>149</v>
      </c>
      <c r="H8" s="37">
        <f>VLOOKUP(H4,'gaji karyawan'!B2:K68,7,FALSE)</f>
        <v>50000</v>
      </c>
      <c r="J8" s="35" t="s">
        <v>149</v>
      </c>
      <c r="K8" s="37">
        <f>VLOOKUP(K4,'gaji karyawan'!B2:K68,7,FALSE)</f>
        <v>50000</v>
      </c>
      <c r="M8" s="35" t="s">
        <v>149</v>
      </c>
      <c r="N8" s="37">
        <f>VLOOKUP(N4,'gaji karyawan'!B2:K68,7,FALSE)</f>
        <v>50000</v>
      </c>
    </row>
    <row r="9" spans="1:14" ht="15.75" thickBot="1">
      <c r="A9" s="38" t="s">
        <v>148</v>
      </c>
      <c r="B9" s="39">
        <f>VLOOKUP(B4,'gaji karyawan'!B2:K68,8,FALSE)</f>
        <v>0</v>
      </c>
      <c r="D9" s="38" t="s">
        <v>148</v>
      </c>
      <c r="E9" s="39">
        <f>VLOOKUP(E4,'gaji karyawan'!B2:K68,8,FALSE)</f>
        <v>0</v>
      </c>
      <c r="G9" s="38" t="s">
        <v>148</v>
      </c>
      <c r="H9" s="39">
        <f>VLOOKUP(H4,'gaji karyawan'!B2:K68,8,FALSE)</f>
        <v>0</v>
      </c>
      <c r="J9" s="38" t="s">
        <v>148</v>
      </c>
      <c r="K9" s="39">
        <f>VLOOKUP(K4,'gaji karyawan'!B2:K68,8,FALSE)</f>
        <v>0</v>
      </c>
      <c r="M9" s="38" t="s">
        <v>148</v>
      </c>
      <c r="N9" s="39">
        <f>VLOOKUP(N4,'gaji karyawan'!B2:K68,8,FALSE)</f>
        <v>0</v>
      </c>
    </row>
    <row r="10" spans="1:14" ht="15.75" thickBot="1">
      <c r="A10" s="38" t="s">
        <v>126</v>
      </c>
      <c r="B10" s="39" t="e">
        <f>B5-B6-B7-B8-B9</f>
        <v>#VALUE!</v>
      </c>
      <c r="D10" s="38" t="s">
        <v>126</v>
      </c>
      <c r="E10" s="39" t="e">
        <f>E5-E6-E7-E8-E9</f>
        <v>#VALUE!</v>
      </c>
      <c r="G10" s="38" t="s">
        <v>126</v>
      </c>
      <c r="H10" s="39" t="e">
        <f>H5-H6-H7-H8-H9</f>
        <v>#VALUE!</v>
      </c>
      <c r="J10" s="38" t="s">
        <v>126</v>
      </c>
      <c r="K10" s="39" t="e">
        <f>K5-K6-K7-K8-K9</f>
        <v>#VALUE!</v>
      </c>
      <c r="M10" s="38" t="s">
        <v>126</v>
      </c>
      <c r="N10" s="39" t="e">
        <f>N5-N6-N7-N8-N9</f>
        <v>#VALUE!</v>
      </c>
    </row>
    <row r="11" spans="1:14" ht="15.75" thickBot="1"/>
    <row r="12" spans="1:14" s="31" customFormat="1">
      <c r="A12" s="40" t="s">
        <v>124</v>
      </c>
      <c r="B12" s="41"/>
      <c r="D12" s="40" t="s">
        <v>124</v>
      </c>
      <c r="E12" s="41"/>
      <c r="G12" s="40" t="s">
        <v>124</v>
      </c>
      <c r="H12" s="41"/>
      <c r="J12" s="40" t="s">
        <v>124</v>
      </c>
      <c r="K12" s="41"/>
      <c r="M12" s="40" t="s">
        <v>124</v>
      </c>
      <c r="N12" s="41"/>
    </row>
    <row r="13" spans="1:14" s="31" customFormat="1">
      <c r="A13" s="33" t="s">
        <v>155</v>
      </c>
      <c r="B13" s="42">
        <v>43412</v>
      </c>
      <c r="D13" s="33" t="s">
        <v>155</v>
      </c>
      <c r="E13" s="42">
        <v>43412</v>
      </c>
      <c r="G13" s="33" t="s">
        <v>155</v>
      </c>
      <c r="H13" s="42">
        <v>43412</v>
      </c>
      <c r="J13" s="33" t="s">
        <v>155</v>
      </c>
      <c r="K13" s="42">
        <v>43412</v>
      </c>
      <c r="M13" s="33" t="s">
        <v>155</v>
      </c>
      <c r="N13" s="42">
        <v>43412</v>
      </c>
    </row>
    <row r="14" spans="1:14" s="31" customFormat="1">
      <c r="A14" s="33" t="s">
        <v>154</v>
      </c>
      <c r="B14" s="34" t="str">
        <f>VLOOKUP(B15,'gaji karyawan'!B2:K68,2,FALSE)</f>
        <v>Khiftia Sri Wulan</v>
      </c>
      <c r="D14" s="33" t="s">
        <v>154</v>
      </c>
      <c r="E14" s="34" t="str">
        <f>VLOOKUP(E15,'gaji karyawan'!B2:K68,2,FALSE)</f>
        <v>Devi Luluk Wulandari</v>
      </c>
      <c r="G14" s="33" t="s">
        <v>154</v>
      </c>
      <c r="H14" s="34" t="str">
        <f>VLOOKUP(H15,'gaji karyawan'!B2:K68,2,FALSE)</f>
        <v>Maurita Mujiati</v>
      </c>
      <c r="J14" s="33" t="s">
        <v>154</v>
      </c>
      <c r="K14" s="34" t="str">
        <f>VLOOKUP(K15,'gaji karyawan'!B2:K68,2,FALSE)</f>
        <v>Rendar Helingsa S.</v>
      </c>
      <c r="M14" s="33" t="s">
        <v>154</v>
      </c>
      <c r="N14" s="34" t="str">
        <f>VLOOKUP(N15,'gaji karyawan'!B2:K68,2,FALSE)</f>
        <v xml:space="preserve">Laila Cahya </v>
      </c>
    </row>
    <row r="15" spans="1:14" s="31" customFormat="1">
      <c r="A15" s="35" t="s">
        <v>153</v>
      </c>
      <c r="B15" s="36" t="s">
        <v>13</v>
      </c>
      <c r="D15" s="35" t="s">
        <v>153</v>
      </c>
      <c r="E15" s="36" t="s">
        <v>15</v>
      </c>
      <c r="G15" s="35" t="s">
        <v>153</v>
      </c>
      <c r="H15" s="36" t="s">
        <v>17</v>
      </c>
      <c r="J15" s="35" t="s">
        <v>153</v>
      </c>
      <c r="K15" s="36" t="s">
        <v>19</v>
      </c>
      <c r="M15" s="35" t="s">
        <v>153</v>
      </c>
      <c r="N15" s="36" t="s">
        <v>21</v>
      </c>
    </row>
    <row r="16" spans="1:14" s="31" customFormat="1">
      <c r="A16" s="35" t="s">
        <v>152</v>
      </c>
      <c r="B16" s="37" t="str">
        <f>VLOOKUP(B15,'gaji karyawan'!B2:K68,4,FALSE)</f>
        <v>4H</v>
      </c>
      <c r="D16" s="35" t="s">
        <v>152</v>
      </c>
      <c r="E16" s="37" t="str">
        <f>VLOOKUP(E15,'gaji karyawan'!B2:K68,4,FALSE)</f>
        <v>4H</v>
      </c>
      <c r="G16" s="35" t="s">
        <v>152</v>
      </c>
      <c r="H16" s="37" t="str">
        <f>VLOOKUP(H15,'gaji karyawan'!B2:K68,4,FALSE)</f>
        <v>4H</v>
      </c>
      <c r="J16" s="35" t="s">
        <v>152</v>
      </c>
      <c r="K16" s="37" t="str">
        <f>VLOOKUP(K15,'gaji karyawan'!B2:K68,4,FALSE)</f>
        <v>4H</v>
      </c>
      <c r="M16" s="35" t="s">
        <v>152</v>
      </c>
      <c r="N16" s="37" t="str">
        <f>VLOOKUP(N15,'gaji karyawan'!B2:K68,4,FALSE)</f>
        <v>4H</v>
      </c>
    </row>
    <row r="17" spans="1:14" s="31" customFormat="1">
      <c r="A17" s="35" t="s">
        <v>151</v>
      </c>
      <c r="B17" s="37">
        <f>VLOOKUP(B15,'gaji karyawan'!B2:K68,5,FALSE)</f>
        <v>545000</v>
      </c>
      <c r="D17" s="35" t="s">
        <v>151</v>
      </c>
      <c r="E17" s="37">
        <f>VLOOKUP(E15,'gaji karyawan'!B2:K68,5,FALSE)</f>
        <v>545000</v>
      </c>
      <c r="G17" s="35" t="s">
        <v>151</v>
      </c>
      <c r="H17" s="37">
        <f>VLOOKUP(H15,'gaji karyawan'!B2:K68,5,FALSE)</f>
        <v>545000</v>
      </c>
      <c r="J17" s="35" t="s">
        <v>151</v>
      </c>
      <c r="K17" s="37">
        <f>VLOOKUP(K15,'gaji karyawan'!B2:K68,5,FALSE)</f>
        <v>545000</v>
      </c>
      <c r="M17" s="35" t="s">
        <v>151</v>
      </c>
      <c r="N17" s="37">
        <f>VLOOKUP(N15,'gaji karyawan'!B2:K68,5,FALSE)</f>
        <v>545000</v>
      </c>
    </row>
    <row r="18" spans="1:14" s="31" customFormat="1">
      <c r="A18" s="35" t="s">
        <v>150</v>
      </c>
      <c r="B18" s="37">
        <f>VLOOKUP(B15,'gaji karyawan'!B2:K68,6,FALSE)</f>
        <v>0</v>
      </c>
      <c r="D18" s="35" t="s">
        <v>150</v>
      </c>
      <c r="E18" s="37">
        <f>VLOOKUP(E15,'gaji karyawan'!B2:K68,6,FALSE)</f>
        <v>0</v>
      </c>
      <c r="G18" s="35" t="s">
        <v>150</v>
      </c>
      <c r="H18" s="37">
        <f>VLOOKUP(H15,'gaji karyawan'!B2:K68,6,FALSE)</f>
        <v>0</v>
      </c>
      <c r="J18" s="35" t="s">
        <v>150</v>
      </c>
      <c r="K18" s="37">
        <f>VLOOKUP(K15,'gaji karyawan'!B2:K68,6,FALSE)</f>
        <v>0</v>
      </c>
      <c r="M18" s="35" t="s">
        <v>150</v>
      </c>
      <c r="N18" s="37">
        <f>VLOOKUP(N15,'gaji karyawan'!B2:K68,6,FALSE)</f>
        <v>0</v>
      </c>
    </row>
    <row r="19" spans="1:14" s="31" customFormat="1">
      <c r="A19" s="35" t="s">
        <v>149</v>
      </c>
      <c r="B19" s="37">
        <f>VLOOKUP(B15,'gaji karyawan'!B2:K68,7,FALSE)</f>
        <v>50000</v>
      </c>
      <c r="D19" s="35" t="s">
        <v>149</v>
      </c>
      <c r="E19" s="37">
        <f>VLOOKUP(E15,'gaji karyawan'!B2:K68,7,FALSE)</f>
        <v>50000</v>
      </c>
      <c r="G19" s="35" t="s">
        <v>149</v>
      </c>
      <c r="H19" s="37">
        <f>VLOOKUP(H15,'gaji karyawan'!B2:K68,7,FALSE)</f>
        <v>50000</v>
      </c>
      <c r="J19" s="35" t="s">
        <v>149</v>
      </c>
      <c r="K19" s="37">
        <f>VLOOKUP(K15,'gaji karyawan'!B2:K68,7,FALSE)</f>
        <v>50000</v>
      </c>
      <c r="M19" s="35" t="s">
        <v>149</v>
      </c>
      <c r="N19" s="37">
        <f>VLOOKUP(N15,'gaji karyawan'!B2:K68,7,FALSE)</f>
        <v>50000</v>
      </c>
    </row>
    <row r="20" spans="1:14" s="31" customFormat="1" ht="15.75" thickBot="1">
      <c r="A20" s="38" t="s">
        <v>148</v>
      </c>
      <c r="B20" s="39">
        <f>VLOOKUP(B15,'gaji karyawan'!B2:K68,8,FALSE)</f>
        <v>0</v>
      </c>
      <c r="D20" s="38" t="s">
        <v>148</v>
      </c>
      <c r="E20" s="39">
        <f>VLOOKUP(E15,'gaji karyawan'!B2:K68,8,FALSE)</f>
        <v>0</v>
      </c>
      <c r="G20" s="38" t="s">
        <v>148</v>
      </c>
      <c r="H20" s="39">
        <f>VLOOKUP(H15,'gaji karyawan'!B2:K68,8,FALSE)</f>
        <v>0</v>
      </c>
      <c r="J20" s="38" t="s">
        <v>148</v>
      </c>
      <c r="K20" s="39">
        <f>VLOOKUP(K15,'gaji karyawan'!B2:K68,8,FALSE)</f>
        <v>0</v>
      </c>
      <c r="M20" s="38" t="s">
        <v>148</v>
      </c>
      <c r="N20" s="39">
        <f>VLOOKUP(N15,'gaji karyawan'!B2:K68,8,FALSE)</f>
        <v>0</v>
      </c>
    </row>
    <row r="21" spans="1:14" s="31" customFormat="1" ht="15.75" thickBot="1">
      <c r="A21" s="38" t="s">
        <v>126</v>
      </c>
      <c r="B21" s="39" t="e">
        <f>B16-B17-B18-B19-B20</f>
        <v>#VALUE!</v>
      </c>
      <c r="D21" s="38" t="s">
        <v>126</v>
      </c>
      <c r="E21" s="39" t="e">
        <f>E16-E17-E18-E19-E20</f>
        <v>#VALUE!</v>
      </c>
      <c r="G21" s="38" t="s">
        <v>126</v>
      </c>
      <c r="H21" s="39" t="e">
        <f>H16-H17-H18-H19-H20</f>
        <v>#VALUE!</v>
      </c>
      <c r="J21" s="38" t="s">
        <v>126</v>
      </c>
      <c r="K21" s="39" t="e">
        <f>K16-K17-K18-K19-K20</f>
        <v>#VALUE!</v>
      </c>
      <c r="M21" s="38" t="s">
        <v>126</v>
      </c>
      <c r="N21" s="39" t="e">
        <f>N16-N17-N18-N19-N20</f>
        <v>#VALUE!</v>
      </c>
    </row>
    <row r="22" spans="1:14" ht="15.75" thickBot="1"/>
    <row r="23" spans="1:14" s="31" customFormat="1">
      <c r="A23" s="40" t="s">
        <v>124</v>
      </c>
      <c r="B23" s="41"/>
      <c r="D23" s="40" t="s">
        <v>124</v>
      </c>
      <c r="E23" s="41"/>
      <c r="G23" s="40" t="s">
        <v>124</v>
      </c>
      <c r="H23" s="41"/>
      <c r="J23" s="40" t="s">
        <v>124</v>
      </c>
      <c r="K23" s="41"/>
      <c r="M23" s="40" t="s">
        <v>124</v>
      </c>
      <c r="N23" s="41"/>
    </row>
    <row r="24" spans="1:14" s="31" customFormat="1">
      <c r="A24" s="33" t="s">
        <v>155</v>
      </c>
      <c r="B24" s="42">
        <v>43412</v>
      </c>
      <c r="D24" s="33" t="s">
        <v>155</v>
      </c>
      <c r="E24" s="42">
        <v>43412</v>
      </c>
      <c r="G24" s="33" t="s">
        <v>155</v>
      </c>
      <c r="H24" s="42">
        <v>43412</v>
      </c>
      <c r="J24" s="33" t="s">
        <v>155</v>
      </c>
      <c r="K24" s="42">
        <v>43412</v>
      </c>
      <c r="M24" s="33" t="s">
        <v>155</v>
      </c>
      <c r="N24" s="42">
        <v>43412</v>
      </c>
    </row>
    <row r="25" spans="1:14" s="31" customFormat="1">
      <c r="A25" s="33" t="s">
        <v>154</v>
      </c>
      <c r="B25" s="34" t="str">
        <f>VLOOKUP(B26,'gaji karyawan'!B2:K86,2,FALSE)</f>
        <v>Choirun Nisa</v>
      </c>
      <c r="D25" s="33" t="s">
        <v>154</v>
      </c>
      <c r="E25" s="34" t="str">
        <f>VLOOKUP(E26,'gaji karyawan'!B2:K68,2,FALSE)</f>
        <v>Luluk Nur Farida</v>
      </c>
      <c r="G25" s="33" t="s">
        <v>154</v>
      </c>
      <c r="H25" s="34" t="str">
        <f>VLOOKUP(H26,'gaji karyawan'!B2:K68,2,FALSE)</f>
        <v>Cahyaningtyas</v>
      </c>
      <c r="J25" s="33" t="s">
        <v>154</v>
      </c>
      <c r="K25" s="34" t="str">
        <f>VLOOKUP(K26,'gaji karyawan'!B2:K68,2,FALSE)</f>
        <v>Su'aida Rahmania</v>
      </c>
      <c r="M25" s="33" t="s">
        <v>154</v>
      </c>
      <c r="N25" s="34" t="str">
        <f>VLOOKUP(N26,'gaji karyawan'!B2:K68,2,FALSE)</f>
        <v>Miftahul Husna</v>
      </c>
    </row>
    <row r="26" spans="1:14" s="31" customFormat="1">
      <c r="A26" s="35" t="s">
        <v>153</v>
      </c>
      <c r="B26" s="36" t="s">
        <v>23</v>
      </c>
      <c r="D26" s="35" t="s">
        <v>153</v>
      </c>
      <c r="E26" s="36" t="s">
        <v>25</v>
      </c>
      <c r="G26" s="35" t="s">
        <v>153</v>
      </c>
      <c r="H26" s="36" t="s">
        <v>27</v>
      </c>
      <c r="J26" s="35" t="s">
        <v>153</v>
      </c>
      <c r="K26" s="36" t="s">
        <v>30</v>
      </c>
      <c r="M26" s="35" t="s">
        <v>153</v>
      </c>
      <c r="N26" s="36" t="s">
        <v>32</v>
      </c>
    </row>
    <row r="27" spans="1:14" s="31" customFormat="1">
      <c r="A27" s="35" t="s">
        <v>152</v>
      </c>
      <c r="B27" s="37" t="str">
        <f>VLOOKUP(B26,'gaji karyawan'!B2:K68,4,FALSE)</f>
        <v>4H</v>
      </c>
      <c r="D27" s="35" t="s">
        <v>152</v>
      </c>
      <c r="E27" s="37" t="str">
        <f>VLOOKUP(E26,'gaji karyawan'!B13:K79,4,FALSE)</f>
        <v>4H</v>
      </c>
      <c r="G27" s="35" t="s">
        <v>152</v>
      </c>
      <c r="H27" s="37" t="str">
        <f>VLOOKUP(H26,'gaji karyawan'!B13:K79,4,FALSE)</f>
        <v>3H</v>
      </c>
      <c r="J27" s="35" t="s">
        <v>152</v>
      </c>
      <c r="K27" s="37" t="str">
        <f>VLOOKUP(K26,'gaji karyawan'!B13:K79,4,FALSE)</f>
        <v>4H</v>
      </c>
      <c r="M27" s="35" t="s">
        <v>152</v>
      </c>
      <c r="N27" s="37" t="str">
        <f>VLOOKUP(N26,'gaji karyawan'!B13:K79,4,FALSE)</f>
        <v>3H</v>
      </c>
    </row>
    <row r="28" spans="1:14" s="31" customFormat="1">
      <c r="A28" s="35" t="s">
        <v>151</v>
      </c>
      <c r="B28" s="37">
        <f>VLOOKUP(B26,'gaji karyawan'!B2:K68,5,FALSE)</f>
        <v>545000</v>
      </c>
      <c r="D28" s="35" t="s">
        <v>151</v>
      </c>
      <c r="E28" s="37">
        <f>VLOOKUP(E26,'gaji karyawan'!B13:K79,5,FALSE)</f>
        <v>470000</v>
      </c>
      <c r="G28" s="35" t="s">
        <v>151</v>
      </c>
      <c r="H28" s="37">
        <f>VLOOKUP(H26,'gaji karyawan'!B13:K79,5,FALSE)</f>
        <v>420000</v>
      </c>
      <c r="J28" s="35" t="s">
        <v>151</v>
      </c>
      <c r="K28" s="37">
        <f>VLOOKUP(K26,'gaji karyawan'!B13:K79,5,FALSE)</f>
        <v>470000</v>
      </c>
      <c r="M28" s="35" t="s">
        <v>151</v>
      </c>
      <c r="N28" s="37">
        <f>VLOOKUP(N26,'gaji karyawan'!B13:K79,5,FALSE)</f>
        <v>320000</v>
      </c>
    </row>
    <row r="29" spans="1:14" s="31" customFormat="1">
      <c r="A29" s="35" t="s">
        <v>150</v>
      </c>
      <c r="B29" s="37">
        <f>VLOOKUP(B26,'gaji karyawan'!B2:K68,6,FALSE)</f>
        <v>0</v>
      </c>
      <c r="D29" s="35" t="s">
        <v>150</v>
      </c>
      <c r="E29" s="37">
        <f>VLOOKUP(E26,'gaji karyawan'!B13:K79,6,FALSE)</f>
        <v>0</v>
      </c>
      <c r="G29" s="35" t="s">
        <v>150</v>
      </c>
      <c r="H29" s="37">
        <f>VLOOKUP(H26,'gaji karyawan'!B13:K79,6,FALSE)</f>
        <v>0</v>
      </c>
      <c r="J29" s="35" t="s">
        <v>150</v>
      </c>
      <c r="K29" s="37">
        <f>VLOOKUP(K26,'gaji karyawan'!B13:K79,6,FALSE)</f>
        <v>0</v>
      </c>
      <c r="M29" s="35" t="s">
        <v>150</v>
      </c>
      <c r="N29" s="37">
        <f>VLOOKUP(N26,'gaji karyawan'!B13:K79,6,FALSE)</f>
        <v>0</v>
      </c>
    </row>
    <row r="30" spans="1:14" s="31" customFormat="1">
      <c r="A30" s="35" t="s">
        <v>149</v>
      </c>
      <c r="B30" s="37">
        <f>VLOOKUP(B26,'gaji karyawan'!B2:K68,7,FALSE)</f>
        <v>50000</v>
      </c>
      <c r="D30" s="35" t="s">
        <v>149</v>
      </c>
      <c r="E30" s="37">
        <f>VLOOKUP(E26,'gaji karyawan'!B13:K79,7,FALSE)</f>
        <v>50000</v>
      </c>
      <c r="G30" s="35" t="s">
        <v>149</v>
      </c>
      <c r="H30" s="37">
        <f>VLOOKUP(H26,'gaji karyawan'!B13:K79,7,FALSE)</f>
        <v>50000</v>
      </c>
      <c r="J30" s="35" t="s">
        <v>149</v>
      </c>
      <c r="K30" s="37">
        <f>VLOOKUP(K26,'gaji karyawan'!B13:K79,7,FALSE)</f>
        <v>50000</v>
      </c>
      <c r="M30" s="35" t="s">
        <v>149</v>
      </c>
      <c r="N30" s="37">
        <f>VLOOKUP(N26,'gaji karyawan'!B13:K79,7,FALSE)</f>
        <v>50000</v>
      </c>
    </row>
    <row r="31" spans="1:14" s="31" customFormat="1" ht="15.75" thickBot="1">
      <c r="A31" s="38" t="s">
        <v>148</v>
      </c>
      <c r="B31" s="39">
        <f>VLOOKUP(B26,'gaji karyawan'!B2:K68,8,FALSE)</f>
        <v>0</v>
      </c>
      <c r="D31" s="38" t="s">
        <v>148</v>
      </c>
      <c r="E31" s="39">
        <f>VLOOKUP(E26,'gaji karyawan'!B13:K79,8,FALSE)</f>
        <v>0</v>
      </c>
      <c r="G31" s="38" t="s">
        <v>148</v>
      </c>
      <c r="H31" s="39">
        <f>VLOOKUP(H26,'gaji karyawan'!B13:K79,8,FALSE)</f>
        <v>0</v>
      </c>
      <c r="J31" s="38" t="s">
        <v>148</v>
      </c>
      <c r="K31" s="39">
        <f>VLOOKUP(K26,'gaji karyawan'!B13:K79,8,FALSE)</f>
        <v>0</v>
      </c>
      <c r="M31" s="38" t="s">
        <v>148</v>
      </c>
      <c r="N31" s="39">
        <f>VLOOKUP(N26,'gaji karyawan'!B13:K79,8,FALSE)</f>
        <v>0</v>
      </c>
    </row>
    <row r="32" spans="1:14" s="31" customFormat="1" ht="15.75" thickBot="1">
      <c r="A32" s="38" t="s">
        <v>126</v>
      </c>
      <c r="B32" s="39" t="e">
        <f>B27-B28-B29-B30-B31</f>
        <v>#VALUE!</v>
      </c>
      <c r="D32" s="38" t="s">
        <v>126</v>
      </c>
      <c r="E32" s="39" t="e">
        <f>E27-E28-E29-E30-E31</f>
        <v>#VALUE!</v>
      </c>
      <c r="G32" s="38" t="s">
        <v>126</v>
      </c>
      <c r="H32" s="39" t="e">
        <f>H27-H28-H29-H30-H31</f>
        <v>#VALUE!</v>
      </c>
      <c r="J32" s="38" t="s">
        <v>126</v>
      </c>
      <c r="K32" s="39" t="e">
        <f>K27-K28-K29-K30-K31</f>
        <v>#VALUE!</v>
      </c>
      <c r="M32" s="38" t="s">
        <v>126</v>
      </c>
      <c r="N32" s="39" t="e">
        <f>N27-N28-N29-N30-N31</f>
        <v>#VALUE!</v>
      </c>
    </row>
    <row r="33" spans="1:14" ht="15.75" thickBot="1"/>
    <row r="34" spans="1:14" s="31" customFormat="1">
      <c r="A34" s="40" t="s">
        <v>124</v>
      </c>
      <c r="B34" s="41"/>
      <c r="D34" s="40" t="s">
        <v>124</v>
      </c>
      <c r="E34" s="41"/>
      <c r="G34" s="40" t="s">
        <v>124</v>
      </c>
      <c r="H34" s="41"/>
      <c r="J34" s="40" t="s">
        <v>124</v>
      </c>
      <c r="K34" s="41"/>
      <c r="M34" s="40" t="s">
        <v>124</v>
      </c>
      <c r="N34" s="41"/>
    </row>
    <row r="35" spans="1:14" s="31" customFormat="1">
      <c r="A35" s="33" t="s">
        <v>155</v>
      </c>
      <c r="B35" s="42">
        <v>43412</v>
      </c>
      <c r="D35" s="33" t="s">
        <v>155</v>
      </c>
      <c r="E35" s="42">
        <v>43412</v>
      </c>
      <c r="G35" s="33" t="s">
        <v>155</v>
      </c>
      <c r="H35" s="42">
        <v>43412</v>
      </c>
      <c r="J35" s="33" t="s">
        <v>155</v>
      </c>
      <c r="K35" s="42">
        <v>43412</v>
      </c>
      <c r="M35" s="33" t="s">
        <v>155</v>
      </c>
      <c r="N35" s="42">
        <v>43412</v>
      </c>
    </row>
    <row r="36" spans="1:14" s="31" customFormat="1">
      <c r="A36" s="33" t="s">
        <v>154</v>
      </c>
      <c r="B36" s="34" t="str">
        <f>VLOOKUP(B37,'gaji karyawan'!B13:K97,2,FALSE)</f>
        <v>Windri Alifah</v>
      </c>
      <c r="D36" s="33" t="s">
        <v>154</v>
      </c>
      <c r="E36" s="34" t="str">
        <f>VLOOKUP(E37,'gaji karyawan'!B13:K79,2,FALSE)</f>
        <v>Anis Safa'ati</v>
      </c>
      <c r="G36" s="33" t="s">
        <v>154</v>
      </c>
      <c r="H36" s="34" t="str">
        <f>VLOOKUP(H37,'gaji karyawan'!B13:K79,2,FALSE)</f>
        <v>Risqa</v>
      </c>
      <c r="J36" s="33" t="s">
        <v>154</v>
      </c>
      <c r="K36" s="34" t="str">
        <f>VLOOKUP(K37,'gaji karyawan'!B13:K79,2,FALSE)</f>
        <v>Maria Ulfa</v>
      </c>
      <c r="M36" s="33" t="s">
        <v>154</v>
      </c>
      <c r="N36" s="34" t="str">
        <f>VLOOKUP(N37,'gaji karyawan'!B13:K79,2,FALSE)</f>
        <v>Nur itami</v>
      </c>
    </row>
    <row r="37" spans="1:14" s="31" customFormat="1">
      <c r="A37" s="35" t="s">
        <v>153</v>
      </c>
      <c r="B37" s="36" t="s">
        <v>34</v>
      </c>
      <c r="D37" s="35" t="s">
        <v>153</v>
      </c>
      <c r="E37" s="36" t="s">
        <v>36</v>
      </c>
      <c r="G37" s="35" t="s">
        <v>153</v>
      </c>
      <c r="H37" s="36" t="s">
        <v>38</v>
      </c>
      <c r="J37" s="35" t="s">
        <v>153</v>
      </c>
      <c r="K37" s="36" t="s">
        <v>40</v>
      </c>
      <c r="M37" s="35" t="s">
        <v>153</v>
      </c>
      <c r="N37" s="36" t="s">
        <v>42</v>
      </c>
    </row>
    <row r="38" spans="1:14" s="31" customFormat="1">
      <c r="A38" s="35" t="s">
        <v>152</v>
      </c>
      <c r="B38" s="37" t="str">
        <f>VLOOKUP(B37,'gaji karyawan'!B13:K79,4,FALSE)</f>
        <v>4H</v>
      </c>
      <c r="D38" s="35" t="s">
        <v>152</v>
      </c>
      <c r="E38" s="37" t="str">
        <f>VLOOKUP(E37,'gaji karyawan'!B2:K86,4,FALSE)</f>
        <v>4H</v>
      </c>
      <c r="G38" s="35" t="s">
        <v>152</v>
      </c>
      <c r="H38" s="37" t="str">
        <f>VLOOKUP(H37,'gaji karyawan'!B2:K68,4,FALSE)</f>
        <v>3H</v>
      </c>
      <c r="J38" s="35" t="s">
        <v>152</v>
      </c>
      <c r="K38" s="37" t="str">
        <f>VLOOKUP(K37,'gaji karyawan'!B2:K86,4,FALSE)</f>
        <v>4H</v>
      </c>
      <c r="M38" s="35" t="s">
        <v>152</v>
      </c>
      <c r="N38" s="37" t="str">
        <f>VLOOKUP(N37,'gaji karyawan'!B2:K86,4,FALSE)</f>
        <v>4H</v>
      </c>
    </row>
    <row r="39" spans="1:14" s="31" customFormat="1">
      <c r="A39" s="35" t="s">
        <v>151</v>
      </c>
      <c r="B39" s="37">
        <f>VLOOKUP(B37,'gaji karyawan'!B13:K79,5,FALSE)</f>
        <v>430000</v>
      </c>
      <c r="D39" s="35" t="s">
        <v>151</v>
      </c>
      <c r="E39" s="37">
        <f>VLOOKUP(E37,'gaji karyawan'!B2:K68,5,FALSE)</f>
        <v>410000</v>
      </c>
      <c r="G39" s="35" t="s">
        <v>151</v>
      </c>
      <c r="H39" s="37">
        <f>VLOOKUP(H37,'gaji karyawan'!B2:K68,5,FALSE)</f>
        <v>310000</v>
      </c>
      <c r="J39" s="35" t="s">
        <v>151</v>
      </c>
      <c r="K39" s="37">
        <f>VLOOKUP(K37,'gaji karyawan'!B2:K86,5,FALSE)</f>
        <v>420000</v>
      </c>
      <c r="M39" s="35" t="s">
        <v>151</v>
      </c>
      <c r="N39" s="37">
        <f>VLOOKUP(N37,'gaji karyawan'!B22:K86,5,FALSE)</f>
        <v>355000</v>
      </c>
    </row>
    <row r="40" spans="1:14" s="31" customFormat="1">
      <c r="A40" s="35" t="s">
        <v>150</v>
      </c>
      <c r="B40" s="37">
        <f>VLOOKUP(B37,'gaji karyawan'!B13:K79,6,FALSE)</f>
        <v>0</v>
      </c>
      <c r="D40" s="35" t="s">
        <v>150</v>
      </c>
      <c r="E40" s="37">
        <f>VLOOKUP(E37,'gaji karyawan'!B2:K68,6,FALSE)</f>
        <v>0</v>
      </c>
      <c r="G40" s="35" t="s">
        <v>150</v>
      </c>
      <c r="H40" s="37">
        <f>VLOOKUP(H37,'gaji karyawan'!B2:K68,6,FALSE)</f>
        <v>0</v>
      </c>
      <c r="J40" s="35" t="s">
        <v>150</v>
      </c>
      <c r="K40" s="37">
        <f>VLOOKUP(K37,'gaji karyawan'!B2:K86,6,FALSE)</f>
        <v>0</v>
      </c>
      <c r="M40" s="35" t="s">
        <v>150</v>
      </c>
      <c r="N40" s="37">
        <f>VLOOKUP(N37,'gaji karyawan'!B2:K86,6,FALSE)</f>
        <v>0</v>
      </c>
    </row>
    <row r="41" spans="1:14" s="31" customFormat="1">
      <c r="A41" s="35" t="s">
        <v>149</v>
      </c>
      <c r="B41" s="37">
        <f>VLOOKUP(B37,'gaji karyawan'!B13:K79,7,FALSE)</f>
        <v>50000</v>
      </c>
      <c r="D41" s="35" t="s">
        <v>149</v>
      </c>
      <c r="E41" s="37">
        <f>VLOOKUP(E37,'gaji karyawan'!B2:K68,7,FALSE)</f>
        <v>50000</v>
      </c>
      <c r="G41" s="35" t="s">
        <v>149</v>
      </c>
      <c r="H41" s="37">
        <f>VLOOKUP(H37,'gaji karyawan'!B2:K68,7,FALSE)</f>
        <v>50000</v>
      </c>
      <c r="J41" s="35" t="s">
        <v>149</v>
      </c>
      <c r="K41" s="37">
        <f>VLOOKUP(K37,'gaji karyawan'!B2:K86,7,FALSE)</f>
        <v>50000</v>
      </c>
      <c r="M41" s="35" t="s">
        <v>149</v>
      </c>
      <c r="N41" s="37">
        <f>VLOOKUP(N37,'gaji karyawan'!B2:K86,7,FALSE)</f>
        <v>50000</v>
      </c>
    </row>
    <row r="42" spans="1:14" s="31" customFormat="1" ht="15.75" thickBot="1">
      <c r="A42" s="38" t="s">
        <v>148</v>
      </c>
      <c r="B42" s="39">
        <f>VLOOKUP(B37,'gaji karyawan'!B13:K79,8,FALSE)</f>
        <v>0</v>
      </c>
      <c r="D42" s="38" t="s">
        <v>148</v>
      </c>
      <c r="E42" s="39">
        <f>VLOOKUP(E37,'gaji karyawan'!B2:K68,8,FALSE)</f>
        <v>0</v>
      </c>
      <c r="G42" s="38" t="s">
        <v>148</v>
      </c>
      <c r="H42" s="39">
        <f>VLOOKUP(H37,'gaji karyawan'!B2:K68,8,FALSE)</f>
        <v>0</v>
      </c>
      <c r="J42" s="38" t="s">
        <v>148</v>
      </c>
      <c r="K42" s="39">
        <f>VLOOKUP(K37,'gaji karyawan'!B2:K86,8,FALSE)</f>
        <v>0</v>
      </c>
      <c r="M42" s="38" t="s">
        <v>148</v>
      </c>
      <c r="N42" s="39">
        <f>VLOOKUP(N37,'gaji karyawan'!B2:K86,8,FALSE)</f>
        <v>0</v>
      </c>
    </row>
    <row r="43" spans="1:14" s="31" customFormat="1" ht="15.75" thickBot="1">
      <c r="A43" s="38" t="s">
        <v>126</v>
      </c>
      <c r="B43" s="39" t="e">
        <f>B38-B39-B40-B41-B42</f>
        <v>#VALUE!</v>
      </c>
      <c r="D43" s="38" t="s">
        <v>126</v>
      </c>
      <c r="E43" s="39" t="e">
        <f>E38-E39-E40-E41-E42</f>
        <v>#VALUE!</v>
      </c>
      <c r="G43" s="38" t="s">
        <v>126</v>
      </c>
      <c r="H43" s="39" t="e">
        <f>H38-H39-H40-H41-H42</f>
        <v>#VALUE!</v>
      </c>
      <c r="J43" s="38" t="s">
        <v>126</v>
      </c>
      <c r="K43" s="39" t="e">
        <f>K38-K39-K40-K41-K42</f>
        <v>#VALUE!</v>
      </c>
      <c r="M43" s="38" t="s">
        <v>126</v>
      </c>
      <c r="N43" s="39" t="e">
        <f>N38-N39-N40-N41-N42</f>
        <v>#VALUE!</v>
      </c>
    </row>
    <row r="44" spans="1:14" ht="15.75" thickBot="1"/>
    <row r="45" spans="1:14" s="31" customFormat="1">
      <c r="A45" s="40" t="s">
        <v>124</v>
      </c>
      <c r="B45" s="41"/>
      <c r="D45" s="40" t="s">
        <v>124</v>
      </c>
      <c r="E45" s="41"/>
      <c r="G45" s="40" t="s">
        <v>124</v>
      </c>
      <c r="H45" s="41"/>
      <c r="J45" s="40" t="s">
        <v>124</v>
      </c>
      <c r="K45" s="41"/>
      <c r="M45" s="40" t="s">
        <v>124</v>
      </c>
      <c r="N45" s="41"/>
    </row>
    <row r="46" spans="1:14" s="31" customFormat="1">
      <c r="A46" s="33" t="s">
        <v>155</v>
      </c>
      <c r="B46" s="42">
        <v>43412</v>
      </c>
      <c r="D46" s="33" t="s">
        <v>155</v>
      </c>
      <c r="E46" s="42">
        <v>43412</v>
      </c>
      <c r="G46" s="33" t="s">
        <v>155</v>
      </c>
      <c r="H46" s="42">
        <v>43412</v>
      </c>
      <c r="J46" s="33" t="s">
        <v>155</v>
      </c>
      <c r="K46" s="42">
        <v>43412</v>
      </c>
      <c r="M46" s="33" t="s">
        <v>155</v>
      </c>
      <c r="N46" s="42">
        <v>43412</v>
      </c>
    </row>
    <row r="47" spans="1:14" s="31" customFormat="1">
      <c r="A47" s="33" t="s">
        <v>154</v>
      </c>
      <c r="B47" s="34" t="str">
        <f>VLOOKUP(B48,'gaji karyawan'!B2:K68,2,FALSE)</f>
        <v>Endah Kusnul</v>
      </c>
      <c r="D47" s="33" t="s">
        <v>154</v>
      </c>
      <c r="E47" s="34" t="str">
        <f>VLOOKUP(E48,'gaji karyawan'!B2:K68,2,FALSE)</f>
        <v>Puji Lestari</v>
      </c>
      <c r="G47" s="33" t="s">
        <v>154</v>
      </c>
      <c r="H47" s="34" t="str">
        <f>VLOOKUP(H48,'gaji karyawan'!B2:K68,2,FALSE)</f>
        <v>Ika Wahyu</v>
      </c>
      <c r="J47" s="33" t="s">
        <v>154</v>
      </c>
      <c r="K47" s="34" t="str">
        <f>VLOOKUP(K48,'gaji karyawan'!B2:K68,2,FALSE)</f>
        <v>Agustina</v>
      </c>
      <c r="M47" s="33" t="s">
        <v>154</v>
      </c>
      <c r="N47" s="34" t="str">
        <f>VLOOKUP(N48,'gaji karyawan'!B2:K68,2,FALSE)</f>
        <v>Vivi Safitri</v>
      </c>
    </row>
    <row r="48" spans="1:14" s="31" customFormat="1">
      <c r="A48" s="35" t="s">
        <v>153</v>
      </c>
      <c r="B48" s="36" t="s">
        <v>44</v>
      </c>
      <c r="D48" s="35" t="s">
        <v>153</v>
      </c>
      <c r="E48" s="36" t="s">
        <v>46</v>
      </c>
      <c r="G48" s="35" t="s">
        <v>153</v>
      </c>
      <c r="H48" s="36" t="s">
        <v>48</v>
      </c>
      <c r="J48" s="35" t="s">
        <v>153</v>
      </c>
      <c r="K48" s="36" t="s">
        <v>50</v>
      </c>
      <c r="M48" s="35" t="s">
        <v>153</v>
      </c>
      <c r="N48" s="36" t="s">
        <v>52</v>
      </c>
    </row>
    <row r="49" spans="1:14" s="31" customFormat="1">
      <c r="A49" s="35" t="s">
        <v>152</v>
      </c>
      <c r="B49" s="37" t="str">
        <f>VLOOKUP(B48,'gaji karyawan'!B2:K68,4,FALSE)</f>
        <v>4H</v>
      </c>
      <c r="D49" s="35" t="s">
        <v>152</v>
      </c>
      <c r="E49" s="37" t="str">
        <f>VLOOKUP(E48,'gaji karyawan'!B2:K68,4,FALSE)</f>
        <v>4H</v>
      </c>
      <c r="G49" s="35" t="s">
        <v>152</v>
      </c>
      <c r="H49" s="37" t="str">
        <f>VLOOKUP(H48,'gaji karyawan'!B2:K68,4,FALSE)</f>
        <v>4H</v>
      </c>
      <c r="J49" s="35" t="s">
        <v>152</v>
      </c>
      <c r="K49" s="37" t="str">
        <f>VLOOKUP(K48,'gaji karyawan'!B2:K68,4,FALSE)</f>
        <v>4H</v>
      </c>
      <c r="M49" s="35" t="s">
        <v>152</v>
      </c>
      <c r="N49" s="37" t="str">
        <f>VLOOKUP(N48,'gaji karyawan'!B2:K86,4,FALSE)</f>
        <v>4H</v>
      </c>
    </row>
    <row r="50" spans="1:14" s="31" customFormat="1">
      <c r="A50" s="35" t="s">
        <v>151</v>
      </c>
      <c r="B50" s="37">
        <f>VLOOKUP(B48,'gaji karyawan'!B2:K68,5,FALSE)</f>
        <v>410000</v>
      </c>
      <c r="D50" s="35" t="s">
        <v>151</v>
      </c>
      <c r="E50" s="37">
        <f>VLOOKUP(E48,'gaji karyawan'!B2:K68,5,FALSE)</f>
        <v>400000</v>
      </c>
      <c r="G50" s="35" t="s">
        <v>151</v>
      </c>
      <c r="H50" s="37">
        <f>VLOOKUP(H48,'gaji karyawan'!B2:K68,5,FALSE)</f>
        <v>400000</v>
      </c>
      <c r="J50" s="35" t="s">
        <v>151</v>
      </c>
      <c r="K50" s="37">
        <f>VLOOKUP(K48,'gaji karyawan'!B2:K68,5,FALSE)</f>
        <v>410000</v>
      </c>
      <c r="M50" s="35" t="s">
        <v>151</v>
      </c>
      <c r="N50" s="37">
        <f>VLOOKUP(N48,'gaji karyawan'!B2:K86,5,FALSE)</f>
        <v>415000</v>
      </c>
    </row>
    <row r="51" spans="1:14" s="31" customFormat="1">
      <c r="A51" s="35" t="s">
        <v>150</v>
      </c>
      <c r="B51" s="37">
        <f>VLOOKUP(B48,'gaji karyawan'!B2:K68,6,FALSE)</f>
        <v>0</v>
      </c>
      <c r="D51" s="35" t="s">
        <v>150</v>
      </c>
      <c r="E51" s="37">
        <f>VLOOKUP(E48,'gaji karyawan'!B2:K68,6,FALSE)</f>
        <v>0</v>
      </c>
      <c r="G51" s="35" t="s">
        <v>150</v>
      </c>
      <c r="H51" s="37">
        <f>VLOOKUP(H48,'gaji karyawan'!B2:K68,6,FALSE)</f>
        <v>0</v>
      </c>
      <c r="J51" s="35" t="s">
        <v>150</v>
      </c>
      <c r="K51" s="37">
        <f>VLOOKUP(K48,'gaji karyawan'!B2:K68,6,FALSE)</f>
        <v>0</v>
      </c>
      <c r="M51" s="35" t="s">
        <v>150</v>
      </c>
      <c r="N51" s="37">
        <f>VLOOKUP(N48,'gaji karyawan'!B2:K86,6,FALSE)</f>
        <v>0</v>
      </c>
    </row>
    <row r="52" spans="1:14" s="31" customFormat="1">
      <c r="A52" s="35" t="s">
        <v>149</v>
      </c>
      <c r="B52" s="37">
        <f>VLOOKUP(B48,'gaji karyawan'!B2:K68,7,FALSE)</f>
        <v>50000</v>
      </c>
      <c r="D52" s="35" t="s">
        <v>149</v>
      </c>
      <c r="E52" s="37">
        <f>VLOOKUP(E48,'gaji karyawan'!B2:K68,7,FALSE)</f>
        <v>50000</v>
      </c>
      <c r="G52" s="35" t="s">
        <v>149</v>
      </c>
      <c r="H52" s="37">
        <f>VLOOKUP(H48,'gaji karyawan'!B2:K68,7,FALSE)</f>
        <v>50000</v>
      </c>
      <c r="J52" s="35" t="s">
        <v>149</v>
      </c>
      <c r="K52" s="37">
        <f>VLOOKUP(K48,'gaji karyawan'!B2:K68,7,FALSE)</f>
        <v>50000</v>
      </c>
      <c r="M52" s="35" t="s">
        <v>149</v>
      </c>
      <c r="N52" s="37">
        <f>VLOOKUP(N48,'gaji karyawan'!B2:K86,7,FALSE)</f>
        <v>50000</v>
      </c>
    </row>
    <row r="53" spans="1:14" s="31" customFormat="1" ht="15.75" thickBot="1">
      <c r="A53" s="38" t="s">
        <v>148</v>
      </c>
      <c r="B53" s="39">
        <f>VLOOKUP(B48,'gaji karyawan'!B2:K68,8,FALSE)</f>
        <v>0</v>
      </c>
      <c r="D53" s="38" t="s">
        <v>148</v>
      </c>
      <c r="E53" s="39">
        <f>VLOOKUP(E48,'gaji karyawan'!B2:K68,8,FALSE)</f>
        <v>0</v>
      </c>
      <c r="G53" s="38" t="s">
        <v>148</v>
      </c>
      <c r="H53" s="39">
        <f>VLOOKUP(H48,'gaji karyawan'!B2:K68,8,FALSE)</f>
        <v>26000</v>
      </c>
      <c r="J53" s="38" t="s">
        <v>148</v>
      </c>
      <c r="K53" s="39">
        <f>VLOOKUP(K48,'gaji karyawan'!B2:K68,8,FALSE)</f>
        <v>0</v>
      </c>
      <c r="M53" s="38" t="s">
        <v>148</v>
      </c>
      <c r="N53" s="39">
        <f>VLOOKUP(N48,'gaji karyawan'!B2:K86,8,FALSE)</f>
        <v>0</v>
      </c>
    </row>
    <row r="54" spans="1:14" s="31" customFormat="1" ht="15.75" thickBot="1">
      <c r="A54" s="38" t="s">
        <v>126</v>
      </c>
      <c r="B54" s="39" t="e">
        <f>B49-B50-B51-B52-B53</f>
        <v>#VALUE!</v>
      </c>
      <c r="D54" s="38" t="s">
        <v>126</v>
      </c>
      <c r="E54" s="39" t="e">
        <f>E49-E50-E51-E52-E53</f>
        <v>#VALUE!</v>
      </c>
      <c r="G54" s="38" t="s">
        <v>126</v>
      </c>
      <c r="H54" s="39" t="e">
        <f>H49-H50-H51-H52-H53</f>
        <v>#VALUE!</v>
      </c>
      <c r="J54" s="38" t="s">
        <v>126</v>
      </c>
      <c r="K54" s="39" t="e">
        <f>K49-K50-K51-K52-K53</f>
        <v>#VALUE!</v>
      </c>
      <c r="M54" s="38" t="s">
        <v>126</v>
      </c>
      <c r="N54" s="39" t="e">
        <f>N49-N50-N51-N52-N53</f>
        <v>#VALUE!</v>
      </c>
    </row>
    <row r="55" spans="1:14" ht="15.75" thickBot="1"/>
    <row r="56" spans="1:14" s="31" customFormat="1">
      <c r="A56" s="40" t="s">
        <v>124</v>
      </c>
      <c r="B56" s="41"/>
      <c r="D56" s="40" t="s">
        <v>124</v>
      </c>
      <c r="E56" s="41"/>
      <c r="G56" s="40" t="s">
        <v>124</v>
      </c>
      <c r="H56" s="41"/>
      <c r="J56" s="40" t="s">
        <v>124</v>
      </c>
      <c r="K56" s="41"/>
      <c r="M56" s="40" t="s">
        <v>124</v>
      </c>
      <c r="N56" s="41"/>
    </row>
    <row r="57" spans="1:14" s="31" customFormat="1">
      <c r="A57" s="33" t="s">
        <v>155</v>
      </c>
      <c r="B57" s="42">
        <v>43412</v>
      </c>
      <c r="D57" s="33" t="s">
        <v>155</v>
      </c>
      <c r="E57" s="42">
        <v>43412</v>
      </c>
      <c r="G57" s="33" t="s">
        <v>155</v>
      </c>
      <c r="H57" s="42">
        <v>43412</v>
      </c>
      <c r="J57" s="33" t="s">
        <v>155</v>
      </c>
      <c r="K57" s="42">
        <v>43412</v>
      </c>
      <c r="M57" s="33" t="s">
        <v>155</v>
      </c>
      <c r="N57" s="42">
        <v>43412</v>
      </c>
    </row>
    <row r="58" spans="1:14" s="31" customFormat="1">
      <c r="A58" s="33" t="s">
        <v>154</v>
      </c>
      <c r="B58" s="34" t="str">
        <f>VLOOKUP(B59,'gaji karyawan'!B13:K79,2,FALSE)</f>
        <v>Putri Ayu</v>
      </c>
      <c r="D58" s="33" t="s">
        <v>154</v>
      </c>
      <c r="E58" s="34" t="str">
        <f>VLOOKUP(E59,'gaji karyawan'!B13:K79,2,FALSE)</f>
        <v>Sundari</v>
      </c>
      <c r="G58" s="33" t="s">
        <v>154</v>
      </c>
      <c r="H58" s="34" t="str">
        <f>VLOOKUP(H59,'gaji karyawan'!B13:K79,2,FALSE)</f>
        <v>Findi</v>
      </c>
      <c r="J58" s="33" t="s">
        <v>154</v>
      </c>
      <c r="K58" s="34" t="str">
        <f>VLOOKUP(K59,'gaji karyawan'!B13:K79,2,FALSE)</f>
        <v>Erisyadilla</v>
      </c>
      <c r="M58" s="33" t="s">
        <v>154</v>
      </c>
      <c r="N58" s="34" t="str">
        <f>VLOOKUP(N59,'gaji karyawan'!B13:K79,2,FALSE)</f>
        <v>Dini. A</v>
      </c>
    </row>
    <row r="59" spans="1:14" s="31" customFormat="1">
      <c r="A59" s="35" t="s">
        <v>153</v>
      </c>
      <c r="B59" s="36" t="s">
        <v>54</v>
      </c>
      <c r="D59" s="35" t="s">
        <v>153</v>
      </c>
      <c r="E59" s="36" t="s">
        <v>56</v>
      </c>
      <c r="G59" s="35" t="s">
        <v>153</v>
      </c>
      <c r="H59" s="36" t="s">
        <v>58</v>
      </c>
      <c r="J59" s="35" t="s">
        <v>153</v>
      </c>
      <c r="K59" s="36" t="s">
        <v>60</v>
      </c>
      <c r="M59" s="35" t="s">
        <v>153</v>
      </c>
      <c r="N59" s="36" t="s">
        <v>62</v>
      </c>
    </row>
    <row r="60" spans="1:14" s="31" customFormat="1">
      <c r="A60" s="35" t="s">
        <v>152</v>
      </c>
      <c r="B60" s="37">
        <f>VLOOKUP(B59,'gaji karyawan'!B13:K79,4,FALSE)</f>
        <v>0</v>
      </c>
      <c r="D60" s="35" t="s">
        <v>152</v>
      </c>
      <c r="E60" s="37" t="str">
        <f>VLOOKUP(E59,'gaji karyawan'!B13:K79,4,FALSE)</f>
        <v>3H</v>
      </c>
      <c r="G60" s="35" t="s">
        <v>152</v>
      </c>
      <c r="H60" s="37" t="str">
        <f>VLOOKUP(H59,'gaji karyawan'!B13:K79,4,FALSE)</f>
        <v>3H</v>
      </c>
      <c r="J60" s="35" t="s">
        <v>152</v>
      </c>
      <c r="K60" s="37" t="str">
        <f>VLOOKUP(K59,'gaji karyawan'!B13:K79,4,FALSE)</f>
        <v>4H</v>
      </c>
      <c r="M60" s="35" t="s">
        <v>152</v>
      </c>
      <c r="N60" s="37" t="str">
        <f>VLOOKUP(N59,'gaji karyawan'!B13:K97,4,FALSE)</f>
        <v>3H</v>
      </c>
    </row>
    <row r="61" spans="1:14" s="31" customFormat="1">
      <c r="A61" s="35" t="s">
        <v>151</v>
      </c>
      <c r="B61" s="37">
        <f>VLOOKUP(B59,'gaji karyawan'!B13:K79,5,FALSE)</f>
        <v>0</v>
      </c>
      <c r="D61" s="35" t="s">
        <v>151</v>
      </c>
      <c r="E61" s="37">
        <f>VLOOKUP(E59,'gaji karyawan'!B13:K79,5,FALSE)</f>
        <v>315000</v>
      </c>
      <c r="G61" s="35" t="s">
        <v>151</v>
      </c>
      <c r="H61" s="37">
        <f>VLOOKUP(H59,'gaji karyawan'!B13:K79,5,FALSE)</f>
        <v>305000</v>
      </c>
      <c r="J61" s="35" t="s">
        <v>151</v>
      </c>
      <c r="K61" s="37">
        <f>VLOOKUP(K59,'gaji karyawan'!B13:K79,5,FALSE)</f>
        <v>415000</v>
      </c>
      <c r="M61" s="35" t="s">
        <v>151</v>
      </c>
      <c r="N61" s="37">
        <f>VLOOKUP(N59,'gaji karyawan'!B13:K97,5,FALSE)</f>
        <v>310000</v>
      </c>
    </row>
    <row r="62" spans="1:14" s="31" customFormat="1">
      <c r="A62" s="35" t="s">
        <v>150</v>
      </c>
      <c r="B62" s="37">
        <f>VLOOKUP(B59,'gaji karyawan'!B13:K79,6,FALSE)</f>
        <v>0</v>
      </c>
      <c r="D62" s="35" t="s">
        <v>150</v>
      </c>
      <c r="E62" s="37">
        <f>VLOOKUP(E59,'gaji karyawan'!B13:K79,6,FALSE)</f>
        <v>0</v>
      </c>
      <c r="G62" s="35" t="s">
        <v>150</v>
      </c>
      <c r="H62" s="37">
        <f>VLOOKUP(H59,'gaji karyawan'!B13:K79,6,FALSE)</f>
        <v>0</v>
      </c>
      <c r="J62" s="35" t="s">
        <v>150</v>
      </c>
      <c r="K62" s="37">
        <f>VLOOKUP(K59,'gaji karyawan'!B13:K79,6,FALSE)</f>
        <v>0</v>
      </c>
      <c r="M62" s="35" t="s">
        <v>150</v>
      </c>
      <c r="N62" s="37">
        <f>VLOOKUP(N59,'gaji karyawan'!B13:K97,6,FALSE)</f>
        <v>0</v>
      </c>
    </row>
    <row r="63" spans="1:14" s="31" customFormat="1">
      <c r="A63" s="35" t="s">
        <v>149</v>
      </c>
      <c r="B63" s="37">
        <f>VLOOKUP(B59,'gaji karyawan'!B13:K79,7,FALSE)</f>
        <v>0</v>
      </c>
      <c r="D63" s="35" t="s">
        <v>149</v>
      </c>
      <c r="E63" s="37">
        <f>VLOOKUP(E59,'gaji karyawan'!B13:K79,7,FALSE)</f>
        <v>50000</v>
      </c>
      <c r="G63" s="35" t="s">
        <v>149</v>
      </c>
      <c r="H63" s="37">
        <f>VLOOKUP(H59,'gaji karyawan'!B13:K79,7,FALSE)</f>
        <v>50000</v>
      </c>
      <c r="J63" s="35" t="s">
        <v>149</v>
      </c>
      <c r="K63" s="37">
        <f>VLOOKUP(K59,'gaji karyawan'!B13:K79,7,FALSE)</f>
        <v>0</v>
      </c>
      <c r="M63" s="35" t="s">
        <v>149</v>
      </c>
      <c r="N63" s="37">
        <f>VLOOKUP(N59,'gaji karyawan'!B13:K97,7,FALSE)</f>
        <v>50000</v>
      </c>
    </row>
    <row r="64" spans="1:14" s="31" customFormat="1" ht="15.75" thickBot="1">
      <c r="A64" s="38" t="s">
        <v>148</v>
      </c>
      <c r="B64" s="39">
        <f>VLOOKUP(B59,'gaji karyawan'!B13:K79,8,FALSE)</f>
        <v>0</v>
      </c>
      <c r="D64" s="38" t="s">
        <v>148</v>
      </c>
      <c r="E64" s="39">
        <f>VLOOKUP(E59,'gaji karyawan'!B13:K79,8,FALSE)</f>
        <v>0</v>
      </c>
      <c r="G64" s="38" t="s">
        <v>148</v>
      </c>
      <c r="H64" s="39">
        <f>VLOOKUP(H59,'gaji karyawan'!B13:K79,8,FALSE)</f>
        <v>0</v>
      </c>
      <c r="J64" s="38" t="s">
        <v>148</v>
      </c>
      <c r="K64" s="39">
        <f>VLOOKUP(K59,'gaji karyawan'!B13:K79,8,FALSE)</f>
        <v>0</v>
      </c>
      <c r="M64" s="38" t="s">
        <v>148</v>
      </c>
      <c r="N64" s="39">
        <f>VLOOKUP(N59,'gaji karyawan'!B13:K97,8,FALSE)</f>
        <v>0</v>
      </c>
    </row>
    <row r="65" spans="1:14" s="31" customFormat="1" ht="15.75" thickBot="1">
      <c r="A65" s="38" t="s">
        <v>126</v>
      </c>
      <c r="B65" s="39">
        <f>B60-B61-B62-B63-B64</f>
        <v>0</v>
      </c>
      <c r="D65" s="38" t="s">
        <v>126</v>
      </c>
      <c r="E65" s="39" t="e">
        <f>E60-E61-E62-E63-E64</f>
        <v>#VALUE!</v>
      </c>
      <c r="G65" s="38" t="s">
        <v>126</v>
      </c>
      <c r="H65" s="39" t="e">
        <f>H60-H61-H62-H63-H64</f>
        <v>#VALUE!</v>
      </c>
      <c r="J65" s="38" t="s">
        <v>126</v>
      </c>
      <c r="K65" s="39" t="e">
        <f>K60-K61-K62-K63-K64</f>
        <v>#VALUE!</v>
      </c>
      <c r="M65" s="38" t="s">
        <v>126</v>
      </c>
      <c r="N65" s="39" t="e">
        <f>N60-N61-N62-N63-N64</f>
        <v>#VALUE!</v>
      </c>
    </row>
    <row r="66" spans="1:14" ht="15.75" thickBot="1"/>
    <row r="67" spans="1:14" s="31" customFormat="1">
      <c r="A67" s="40" t="s">
        <v>124</v>
      </c>
      <c r="B67" s="41"/>
      <c r="D67" s="40" t="s">
        <v>124</v>
      </c>
      <c r="E67" s="41"/>
      <c r="G67" s="40" t="s">
        <v>124</v>
      </c>
      <c r="H67" s="41"/>
      <c r="J67" s="40" t="s">
        <v>124</v>
      </c>
      <c r="K67" s="41"/>
      <c r="M67" s="40" t="s">
        <v>124</v>
      </c>
      <c r="N67" s="41"/>
    </row>
    <row r="68" spans="1:14" s="31" customFormat="1">
      <c r="A68" s="33" t="s">
        <v>155</v>
      </c>
      <c r="B68" s="42">
        <v>43412</v>
      </c>
      <c r="D68" s="33" t="s">
        <v>155</v>
      </c>
      <c r="E68" s="42">
        <v>43412</v>
      </c>
      <c r="G68" s="33" t="s">
        <v>155</v>
      </c>
      <c r="H68" s="42">
        <v>43412</v>
      </c>
      <c r="J68" s="33" t="s">
        <v>155</v>
      </c>
      <c r="K68" s="42">
        <v>43412</v>
      </c>
      <c r="M68" s="33" t="s">
        <v>155</v>
      </c>
      <c r="N68" s="42">
        <v>43412</v>
      </c>
    </row>
    <row r="69" spans="1:14" s="31" customFormat="1">
      <c r="A69" s="33" t="s">
        <v>154</v>
      </c>
      <c r="B69" s="34" t="str">
        <f>VLOOKUP(B70,'gaji karyawan'!B2:K86,2,FALSE)</f>
        <v>Ratna Wulandari</v>
      </c>
      <c r="D69" s="33" t="s">
        <v>154</v>
      </c>
      <c r="E69" s="34" t="str">
        <f>VLOOKUP(E70,'gaji karyawan'!B24:K90,2,FALSE)</f>
        <v>Cristanti Dwi W.</v>
      </c>
      <c r="G69" s="33" t="s">
        <v>154</v>
      </c>
      <c r="H69" s="34" t="str">
        <f>VLOOKUP(H70,'gaji karyawan'!B24:K90,2,FALSE)</f>
        <v>Farida Nur Afifah</v>
      </c>
      <c r="J69" s="33" t="s">
        <v>154</v>
      </c>
      <c r="K69" s="34" t="str">
        <f>VLOOKUP(K70,'gaji karyawan'!B24:K90,2,FALSE)</f>
        <v>Asri Nur Jannah</v>
      </c>
      <c r="M69" s="33" t="s">
        <v>154</v>
      </c>
      <c r="N69" s="34" t="str">
        <f>VLOOKUP(N70,'gaji karyawan'!B24:K90,2,FALSE)</f>
        <v>Dewi Anggraeni</v>
      </c>
    </row>
    <row r="70" spans="1:14" s="31" customFormat="1">
      <c r="A70" s="35" t="s">
        <v>153</v>
      </c>
      <c r="B70" s="36" t="s">
        <v>64</v>
      </c>
      <c r="D70" s="35" t="s">
        <v>153</v>
      </c>
      <c r="E70" s="36" t="s">
        <v>66</v>
      </c>
      <c r="G70" s="35" t="s">
        <v>153</v>
      </c>
      <c r="H70" s="36" t="s">
        <v>68</v>
      </c>
      <c r="J70" s="35" t="s">
        <v>153</v>
      </c>
      <c r="K70" s="36" t="s">
        <v>70</v>
      </c>
      <c r="M70" s="35" t="s">
        <v>153</v>
      </c>
      <c r="N70" s="36" t="s">
        <v>72</v>
      </c>
    </row>
    <row r="71" spans="1:14" s="31" customFormat="1">
      <c r="A71" s="35" t="s">
        <v>152</v>
      </c>
      <c r="B71" s="37" t="str">
        <f>VLOOKUP(B70,'gaji karyawan'!B24:K90,4,FALSE)</f>
        <v>3H</v>
      </c>
      <c r="D71" s="35" t="s">
        <v>152</v>
      </c>
      <c r="E71" s="37" t="str">
        <f>VLOOKUP(E70,'gaji karyawan'!B24:K90,4,FALSE)</f>
        <v>4H</v>
      </c>
      <c r="G71" s="35" t="s">
        <v>152</v>
      </c>
      <c r="H71" s="37" t="str">
        <f>VLOOKUP(H70,'gaji karyawan'!B24:K90,4,FALSE)</f>
        <v>4H</v>
      </c>
      <c r="J71" s="35" t="s">
        <v>152</v>
      </c>
      <c r="K71" s="37" t="str">
        <f>VLOOKUP(K70,'gaji karyawan'!B24:K90,4,FALSE)</f>
        <v>4H</v>
      </c>
      <c r="M71" s="35" t="s">
        <v>152</v>
      </c>
      <c r="N71" s="37" t="str">
        <f>VLOOKUP(N70,'gaji karyawan'!B24:K108,4,FALSE)</f>
        <v>4H</v>
      </c>
    </row>
    <row r="72" spans="1:14" s="31" customFormat="1">
      <c r="A72" s="35" t="s">
        <v>151</v>
      </c>
      <c r="B72" s="37">
        <f>VLOOKUP(B70,'gaji karyawan'!B24:K90,5,FALSE)</f>
        <v>420000</v>
      </c>
      <c r="D72" s="35" t="s">
        <v>151</v>
      </c>
      <c r="E72" s="37">
        <f>VLOOKUP(E70,'gaji karyawan'!B24:K90,5,FALSE)</f>
        <v>495000</v>
      </c>
      <c r="G72" s="35" t="s">
        <v>151</v>
      </c>
      <c r="H72" s="37">
        <f>VLOOKUP(H70,'gaji karyawan'!B24:K90,5,FALSE)</f>
        <v>545000</v>
      </c>
      <c r="J72" s="35" t="s">
        <v>151</v>
      </c>
      <c r="K72" s="37">
        <f>VLOOKUP(K70,'gaji karyawan'!B24:K90,5,FALSE)</f>
        <v>545000</v>
      </c>
      <c r="M72" s="35" t="s">
        <v>151</v>
      </c>
      <c r="N72" s="37">
        <f>VLOOKUP(N70,'gaji karyawan'!B24:K108,5,FALSE)</f>
        <v>545000</v>
      </c>
    </row>
    <row r="73" spans="1:14" s="31" customFormat="1">
      <c r="A73" s="35" t="s">
        <v>150</v>
      </c>
      <c r="B73" s="37">
        <f>VLOOKUP(B70,'gaji karyawan'!B24:K90,6,FALSE)</f>
        <v>0</v>
      </c>
      <c r="D73" s="35" t="s">
        <v>150</v>
      </c>
      <c r="E73" s="37">
        <f>VLOOKUP(E70,'gaji karyawan'!B24:K90,6,FALSE)</f>
        <v>0</v>
      </c>
      <c r="G73" s="35" t="s">
        <v>150</v>
      </c>
      <c r="H73" s="37">
        <f>VLOOKUP(H70,'gaji karyawan'!B24:K90,6,FALSE)</f>
        <v>0</v>
      </c>
      <c r="J73" s="35" t="s">
        <v>150</v>
      </c>
      <c r="K73" s="37">
        <f>VLOOKUP(K70,'gaji karyawan'!B24:K90,6,FALSE)</f>
        <v>0</v>
      </c>
      <c r="M73" s="35" t="s">
        <v>150</v>
      </c>
      <c r="N73" s="37">
        <f>VLOOKUP(N70,'gaji karyawan'!B24:K108,6,FALSE)</f>
        <v>0</v>
      </c>
    </row>
    <row r="74" spans="1:14" s="31" customFormat="1">
      <c r="A74" s="35" t="s">
        <v>149</v>
      </c>
      <c r="B74" s="37">
        <f>VLOOKUP(B70,'gaji karyawan'!B24:K90,7,FALSE)</f>
        <v>50000</v>
      </c>
      <c r="D74" s="35" t="s">
        <v>149</v>
      </c>
      <c r="E74" s="37">
        <f>VLOOKUP(E70,'gaji karyawan'!B24:K90,7,FALSE)</f>
        <v>50000</v>
      </c>
      <c r="G74" s="35" t="s">
        <v>149</v>
      </c>
      <c r="H74" s="37">
        <f>VLOOKUP(H70,'gaji karyawan'!B24:K90,7,FALSE)</f>
        <v>50000</v>
      </c>
      <c r="J74" s="35" t="s">
        <v>149</v>
      </c>
      <c r="K74" s="37">
        <f>VLOOKUP(K70,'gaji karyawan'!B24:K90,7,FALSE)</f>
        <v>50000</v>
      </c>
      <c r="M74" s="35" t="s">
        <v>149</v>
      </c>
      <c r="N74" s="37">
        <f>VLOOKUP(N70,'gaji karyawan'!B24:K108,7,FALSE)</f>
        <v>50000</v>
      </c>
    </row>
    <row r="75" spans="1:14" s="31" customFormat="1" ht="15.75" thickBot="1">
      <c r="A75" s="38" t="s">
        <v>148</v>
      </c>
      <c r="B75" s="39">
        <f>VLOOKUP(B70,'gaji karyawan'!B24:K90,8,FALSE)</f>
        <v>0</v>
      </c>
      <c r="D75" s="38" t="s">
        <v>148</v>
      </c>
      <c r="E75" s="39">
        <f>VLOOKUP(E70,'gaji karyawan'!B24:K90,8,FALSE)</f>
        <v>0</v>
      </c>
      <c r="G75" s="38" t="s">
        <v>148</v>
      </c>
      <c r="H75" s="39">
        <f>VLOOKUP(H70,'gaji karyawan'!B24:K90,8,FALSE)</f>
        <v>0</v>
      </c>
      <c r="J75" s="38" t="s">
        <v>148</v>
      </c>
      <c r="K75" s="39">
        <f>VLOOKUP(K70,'gaji karyawan'!B24:K90,8,FALSE)</f>
        <v>0</v>
      </c>
      <c r="M75" s="38" t="s">
        <v>148</v>
      </c>
      <c r="N75" s="39">
        <f>VLOOKUP(N70,'gaji karyawan'!B24:K108,8,FALSE)</f>
        <v>0</v>
      </c>
    </row>
    <row r="76" spans="1:14" s="31" customFormat="1" ht="15.75" thickBot="1">
      <c r="A76" s="38" t="s">
        <v>126</v>
      </c>
      <c r="B76" s="39" t="e">
        <f>B71-B72-B73-B74-B75</f>
        <v>#VALUE!</v>
      </c>
      <c r="D76" s="38" t="s">
        <v>126</v>
      </c>
      <c r="E76" s="39" t="e">
        <f>E71-E72-E73-E74-E75</f>
        <v>#VALUE!</v>
      </c>
      <c r="G76" s="38" t="s">
        <v>126</v>
      </c>
      <c r="H76" s="39" t="e">
        <f>H71-H72-H73-H74-H75</f>
        <v>#VALUE!</v>
      </c>
      <c r="J76" s="38" t="s">
        <v>126</v>
      </c>
      <c r="K76" s="39" t="e">
        <f>K71-K72-K73-K74-K75</f>
        <v>#VALUE!</v>
      </c>
      <c r="M76" s="38" t="s">
        <v>126</v>
      </c>
      <c r="N76" s="39" t="e">
        <f>N71-N72-N73-N74-N75</f>
        <v>#VALUE!</v>
      </c>
    </row>
    <row r="77" spans="1:14" ht="15.75" thickBot="1"/>
    <row r="78" spans="1:14" s="31" customFormat="1">
      <c r="A78" s="40" t="s">
        <v>124</v>
      </c>
      <c r="B78" s="41"/>
      <c r="D78" s="40" t="s">
        <v>124</v>
      </c>
      <c r="E78" s="41"/>
      <c r="G78" s="40" t="s">
        <v>124</v>
      </c>
      <c r="H78" s="41"/>
      <c r="J78" s="40" t="s">
        <v>124</v>
      </c>
      <c r="K78" s="41"/>
      <c r="M78" s="40" t="s">
        <v>124</v>
      </c>
      <c r="N78" s="41"/>
    </row>
    <row r="79" spans="1:14" s="31" customFormat="1">
      <c r="A79" s="33" t="s">
        <v>155</v>
      </c>
      <c r="B79" s="42">
        <v>43412</v>
      </c>
      <c r="D79" s="33" t="s">
        <v>155</v>
      </c>
      <c r="E79" s="42">
        <v>43412</v>
      </c>
      <c r="G79" s="33" t="s">
        <v>155</v>
      </c>
      <c r="H79" s="42">
        <v>43412</v>
      </c>
      <c r="J79" s="33" t="s">
        <v>155</v>
      </c>
      <c r="K79" s="42">
        <v>43412</v>
      </c>
      <c r="M79" s="33" t="s">
        <v>155</v>
      </c>
      <c r="N79" s="42">
        <v>43412</v>
      </c>
    </row>
    <row r="80" spans="1:14" s="31" customFormat="1">
      <c r="A80" s="33" t="s">
        <v>154</v>
      </c>
      <c r="B80" s="34" t="str">
        <f>VLOOKUP(B81,'gaji karyawan'!B13:K97,2,FALSE)</f>
        <v>Dessy Angela Arum</v>
      </c>
      <c r="D80" s="33" t="s">
        <v>154</v>
      </c>
      <c r="E80" s="34" t="str">
        <f>VLOOKUP(E81,'gaji karyawan'!B35:K101,2,FALSE)</f>
        <v>Etik Kustianingsih</v>
      </c>
      <c r="G80" s="33" t="s">
        <v>154</v>
      </c>
      <c r="H80" s="34" t="str">
        <f>VLOOKUP(H81,'gaji karyawan'!B35:K101,2,FALSE)</f>
        <v>Siti Rumelah</v>
      </c>
      <c r="J80" s="33" t="s">
        <v>154</v>
      </c>
      <c r="K80" s="34" t="str">
        <f>VLOOKUP(K81,'gaji karyawan'!B35:K101,2,FALSE)</f>
        <v>Ngatmiasih</v>
      </c>
      <c r="M80" s="33" t="s">
        <v>154</v>
      </c>
      <c r="N80" s="34" t="str">
        <f>VLOOKUP(N81,'gaji karyawan'!B35:K101,2,FALSE)</f>
        <v>Ayu Pratidina Retno</v>
      </c>
    </row>
    <row r="81" spans="1:14" s="31" customFormat="1">
      <c r="A81" s="35" t="s">
        <v>153</v>
      </c>
      <c r="B81" s="36" t="s">
        <v>74</v>
      </c>
      <c r="D81" s="35" t="s">
        <v>153</v>
      </c>
      <c r="E81" s="36" t="s">
        <v>76</v>
      </c>
      <c r="G81" s="35" t="s">
        <v>153</v>
      </c>
      <c r="H81" s="36" t="s">
        <v>78</v>
      </c>
      <c r="J81" s="35" t="s">
        <v>153</v>
      </c>
      <c r="K81" s="36" t="s">
        <v>80</v>
      </c>
      <c r="M81" s="35" t="s">
        <v>153</v>
      </c>
      <c r="N81" s="36" t="s">
        <v>82</v>
      </c>
    </row>
    <row r="82" spans="1:14" s="31" customFormat="1">
      <c r="A82" s="35" t="s">
        <v>152</v>
      </c>
      <c r="B82" s="37" t="str">
        <f>VLOOKUP(B81,'gaji karyawan'!B35:K101,4,FALSE)</f>
        <v>4H</v>
      </c>
      <c r="D82" s="35" t="s">
        <v>152</v>
      </c>
      <c r="E82" s="37" t="str">
        <f>VLOOKUP(E81,'gaji karyawan'!B35:K101,4,FALSE)</f>
        <v>4H</v>
      </c>
      <c r="G82" s="35" t="s">
        <v>152</v>
      </c>
      <c r="H82" s="37" t="str">
        <f>VLOOKUP(H81,'gaji karyawan'!B35:K101,4,FALSE)</f>
        <v>4H</v>
      </c>
      <c r="J82" s="35" t="s">
        <v>152</v>
      </c>
      <c r="K82" s="37" t="str">
        <f>VLOOKUP(K81,'gaji karyawan'!B35:K101,4,FALSE)</f>
        <v>4H</v>
      </c>
      <c r="M82" s="35" t="s">
        <v>152</v>
      </c>
      <c r="N82" s="37" t="str">
        <f>VLOOKUP(N81,'gaji karyawan'!B35:K119,4,FALSE)</f>
        <v>4H</v>
      </c>
    </row>
    <row r="83" spans="1:14" s="31" customFormat="1">
      <c r="A83" s="35" t="s">
        <v>151</v>
      </c>
      <c r="B83" s="37">
        <f>VLOOKUP(B81,'gaji karyawan'!B35:K101,5,FALSE)</f>
        <v>545000</v>
      </c>
      <c r="D83" s="35" t="s">
        <v>151</v>
      </c>
      <c r="E83" s="37">
        <f>VLOOKUP(E81,'gaji karyawan'!B35:K101,5,FALSE)</f>
        <v>480000</v>
      </c>
      <c r="G83" s="35" t="s">
        <v>151</v>
      </c>
      <c r="H83" s="37">
        <f>VLOOKUP(H81,'gaji karyawan'!B35:K101,5,FALSE)</f>
        <v>545000</v>
      </c>
      <c r="J83" s="35" t="s">
        <v>151</v>
      </c>
      <c r="K83" s="37">
        <f>VLOOKUP(K81,'gaji karyawan'!B35:K101,5,FALSE)</f>
        <v>445000</v>
      </c>
      <c r="M83" s="35" t="s">
        <v>151</v>
      </c>
      <c r="N83" s="37">
        <f>VLOOKUP(N81,'gaji karyawan'!B35:K119,5,FALSE)</f>
        <v>445000</v>
      </c>
    </row>
    <row r="84" spans="1:14" s="31" customFormat="1">
      <c r="A84" s="35" t="s">
        <v>150</v>
      </c>
      <c r="B84" s="37">
        <f>VLOOKUP(B81,'gaji karyawan'!B35:K101,6,FALSE)</f>
        <v>0</v>
      </c>
      <c r="D84" s="35" t="s">
        <v>150</v>
      </c>
      <c r="E84" s="37">
        <f>VLOOKUP(E81,'gaji karyawan'!B35:K101,6,FALSE)</f>
        <v>0</v>
      </c>
      <c r="G84" s="35" t="s">
        <v>150</v>
      </c>
      <c r="H84" s="37">
        <f>VLOOKUP(H81,'gaji karyawan'!B35:K101,6,FALSE)</f>
        <v>0</v>
      </c>
      <c r="J84" s="35" t="s">
        <v>150</v>
      </c>
      <c r="K84" s="37">
        <f>VLOOKUP(K81,'gaji karyawan'!B35:K101,6,FALSE)</f>
        <v>0</v>
      </c>
      <c r="M84" s="35" t="s">
        <v>150</v>
      </c>
      <c r="N84" s="37">
        <f>VLOOKUP(N81,'gaji karyawan'!B35:K119,6,FALSE)</f>
        <v>0</v>
      </c>
    </row>
    <row r="85" spans="1:14" s="31" customFormat="1">
      <c r="A85" s="35" t="s">
        <v>149</v>
      </c>
      <c r="B85" s="37">
        <f>VLOOKUP(B81,'gaji karyawan'!B35:K101,7,FALSE)</f>
        <v>50000</v>
      </c>
      <c r="D85" s="35" t="s">
        <v>149</v>
      </c>
      <c r="E85" s="37">
        <f>VLOOKUP(E81,'gaji karyawan'!B35:K101,7,FALSE)</f>
        <v>50000</v>
      </c>
      <c r="G85" s="35" t="s">
        <v>149</v>
      </c>
      <c r="H85" s="37">
        <f>VLOOKUP(H81,'gaji karyawan'!B35:K101,7,FALSE)</f>
        <v>50000</v>
      </c>
      <c r="J85" s="35" t="s">
        <v>149</v>
      </c>
      <c r="K85" s="37">
        <f>VLOOKUP(K81,'gaji karyawan'!B35:K101,7,FALSE)</f>
        <v>50000</v>
      </c>
      <c r="M85" s="35" t="s">
        <v>149</v>
      </c>
      <c r="N85" s="37">
        <f>VLOOKUP(N81,'gaji karyawan'!B35:K119,7,FALSE)</f>
        <v>50000</v>
      </c>
    </row>
    <row r="86" spans="1:14" s="31" customFormat="1" ht="15.75" thickBot="1">
      <c r="A86" s="38" t="s">
        <v>148</v>
      </c>
      <c r="B86" s="39">
        <f>VLOOKUP(B81,'gaji karyawan'!B35:K101,8,FALSE)</f>
        <v>0</v>
      </c>
      <c r="D86" s="38" t="s">
        <v>148</v>
      </c>
      <c r="E86" s="39">
        <f>VLOOKUP(E81,'gaji karyawan'!B35:K101,8,FALSE)</f>
        <v>0</v>
      </c>
      <c r="G86" s="38" t="s">
        <v>148</v>
      </c>
      <c r="H86" s="39">
        <f>VLOOKUP(H81,'gaji karyawan'!B35:K101,8,FALSE)</f>
        <v>0</v>
      </c>
      <c r="J86" s="38" t="s">
        <v>148</v>
      </c>
      <c r="K86" s="39">
        <f>VLOOKUP(K81,'gaji karyawan'!B35:K101,8,FALSE)</f>
        <v>0</v>
      </c>
      <c r="M86" s="38" t="s">
        <v>148</v>
      </c>
      <c r="N86" s="39">
        <f>VLOOKUP(N81,'gaji karyawan'!B35:K119,8,FALSE)</f>
        <v>0</v>
      </c>
    </row>
    <row r="87" spans="1:14" s="31" customFormat="1" ht="15.75" thickBot="1">
      <c r="A87" s="38" t="s">
        <v>126</v>
      </c>
      <c r="B87" s="39" t="e">
        <f>B82-B83-B84-B85-B86</f>
        <v>#VALUE!</v>
      </c>
      <c r="D87" s="38" t="s">
        <v>126</v>
      </c>
      <c r="E87" s="39" t="e">
        <f>E82-E83-E84-E85-E86</f>
        <v>#VALUE!</v>
      </c>
      <c r="G87" s="38" t="s">
        <v>126</v>
      </c>
      <c r="H87" s="39" t="e">
        <f>H82-H83-H84-H85-H86</f>
        <v>#VALUE!</v>
      </c>
      <c r="J87" s="38" t="s">
        <v>126</v>
      </c>
      <c r="K87" s="39" t="e">
        <f>K82-K83-K84-K85-K86</f>
        <v>#VALUE!</v>
      </c>
      <c r="M87" s="38" t="s">
        <v>126</v>
      </c>
      <c r="N87" s="39" t="e">
        <f>N82-N83-N84-N85-N86</f>
        <v>#VALUE!</v>
      </c>
    </row>
    <row r="88" spans="1:14" ht="15.75" thickBot="1"/>
    <row r="89" spans="1:14" s="31" customFormat="1">
      <c r="A89" s="40" t="s">
        <v>124</v>
      </c>
      <c r="B89" s="41"/>
      <c r="D89" s="40" t="s">
        <v>124</v>
      </c>
      <c r="E89" s="41"/>
      <c r="G89" s="40" t="s">
        <v>124</v>
      </c>
      <c r="H89" s="41"/>
      <c r="J89" s="40" t="s">
        <v>124</v>
      </c>
      <c r="K89" s="41"/>
      <c r="M89" s="40" t="s">
        <v>124</v>
      </c>
      <c r="N89" s="41"/>
    </row>
    <row r="90" spans="1:14" s="31" customFormat="1">
      <c r="A90" s="33" t="s">
        <v>155</v>
      </c>
      <c r="B90" s="42">
        <v>43412</v>
      </c>
      <c r="D90" s="33" t="s">
        <v>155</v>
      </c>
      <c r="E90" s="42">
        <v>43412</v>
      </c>
      <c r="G90" s="33" t="s">
        <v>155</v>
      </c>
      <c r="H90" s="42">
        <v>43412</v>
      </c>
      <c r="J90" s="33" t="s">
        <v>155</v>
      </c>
      <c r="K90" s="42">
        <v>43412</v>
      </c>
      <c r="M90" s="33" t="s">
        <v>155</v>
      </c>
      <c r="N90" s="42">
        <v>43412</v>
      </c>
    </row>
    <row r="91" spans="1:14" s="31" customFormat="1">
      <c r="A91" s="33" t="s">
        <v>154</v>
      </c>
      <c r="B91" s="34" t="str">
        <f>VLOOKUP(B92,'gaji karyawan'!B24:K108,2,FALSE)</f>
        <v xml:space="preserve">Wulan </v>
      </c>
      <c r="D91" s="33" t="s">
        <v>154</v>
      </c>
      <c r="E91" s="34" t="str">
        <f>VLOOKUP(E92,'gaji karyawan'!B2:K86,2,FALSE)</f>
        <v>Anita Fidya Ningrum</v>
      </c>
      <c r="G91" s="33" t="s">
        <v>154</v>
      </c>
      <c r="H91" s="34" t="str">
        <f>VLOOKUP(H92,'gaji karyawan'!B2:K86,2,FALSE)</f>
        <v>Andini</v>
      </c>
      <c r="J91" s="33" t="s">
        <v>154</v>
      </c>
      <c r="K91" s="34" t="str">
        <f>VLOOKUP(K92,'gaji karyawan'!B2:K86,2,FALSE)</f>
        <v>Ani Susanti</v>
      </c>
      <c r="M91" s="33" t="s">
        <v>154</v>
      </c>
      <c r="N91" s="34" t="str">
        <f>VLOOKUP(N92,'gaji karyawan'!B2:K86,2,FALSE)</f>
        <v>Erfi Nur S</v>
      </c>
    </row>
    <row r="92" spans="1:14" s="31" customFormat="1">
      <c r="A92" s="35" t="s">
        <v>153</v>
      </c>
      <c r="B92" s="36" t="s">
        <v>84</v>
      </c>
      <c r="D92" s="35" t="s">
        <v>153</v>
      </c>
      <c r="E92" s="36" t="s">
        <v>86</v>
      </c>
      <c r="G92" s="35" t="s">
        <v>153</v>
      </c>
      <c r="H92" s="36" t="s">
        <v>88</v>
      </c>
      <c r="J92" s="35" t="s">
        <v>153</v>
      </c>
      <c r="K92" s="36" t="s">
        <v>90</v>
      </c>
      <c r="M92" s="35" t="s">
        <v>153</v>
      </c>
      <c r="N92" s="36" t="s">
        <v>127</v>
      </c>
    </row>
    <row r="93" spans="1:14" s="31" customFormat="1">
      <c r="A93" s="35" t="s">
        <v>152</v>
      </c>
      <c r="B93" s="37" t="str">
        <f>VLOOKUP(B92,'gaji karyawan'!B2:K86,4,FALSE)</f>
        <v>4H</v>
      </c>
      <c r="D93" s="35" t="s">
        <v>152</v>
      </c>
      <c r="E93" s="37" t="str">
        <f>VLOOKUP(E92,'gaji karyawan'!B2:K86,4,FALSE)</f>
        <v>4H</v>
      </c>
      <c r="G93" s="35" t="s">
        <v>152</v>
      </c>
      <c r="H93" s="37" t="str">
        <f>VLOOKUP(H92,'gaji karyawan'!B2:K86,4,FALSE)</f>
        <v>4H</v>
      </c>
      <c r="J93" s="35" t="s">
        <v>152</v>
      </c>
      <c r="K93" s="37" t="str">
        <f>VLOOKUP(K92,'gaji karyawan'!B46:K112,4,FALSE)</f>
        <v>4H</v>
      </c>
      <c r="M93" s="35" t="s">
        <v>152</v>
      </c>
      <c r="N93" s="37" t="str">
        <f>VLOOKUP(N92,'gaji karyawan'!B46:K130,4,FALSE)</f>
        <v>3H</v>
      </c>
    </row>
    <row r="94" spans="1:14" s="31" customFormat="1">
      <c r="A94" s="35" t="s">
        <v>151</v>
      </c>
      <c r="B94" s="37">
        <f>VLOOKUP(B92,'gaji karyawan'!B2:K86,5,FALSE)</f>
        <v>430000</v>
      </c>
      <c r="D94" s="35" t="s">
        <v>151</v>
      </c>
      <c r="E94" s="37">
        <f>VLOOKUP(E92,'gaji karyawan'!B2:K86,5,FALSE)</f>
        <v>410000</v>
      </c>
      <c r="G94" s="35" t="s">
        <v>151</v>
      </c>
      <c r="H94" s="37">
        <f>VLOOKUP(H92,'gaji karyawan'!B2:K86,5,FALSE)</f>
        <v>545000</v>
      </c>
      <c r="J94" s="35" t="s">
        <v>151</v>
      </c>
      <c r="K94" s="37">
        <f>VLOOKUP(K92,'gaji karyawan'!B46:K112,5,FALSE)</f>
        <v>545000</v>
      </c>
      <c r="M94" s="35" t="s">
        <v>151</v>
      </c>
      <c r="N94" s="37">
        <f>VLOOKUP(N92,'gaji karyawan'!B46:K130,5,FALSE)</f>
        <v>300000</v>
      </c>
    </row>
    <row r="95" spans="1:14" s="31" customFormat="1">
      <c r="A95" s="35" t="s">
        <v>150</v>
      </c>
      <c r="B95" s="37">
        <f>VLOOKUP(B92,'gaji karyawan'!B2:K86,6,FALSE)</f>
        <v>0</v>
      </c>
      <c r="D95" s="35" t="s">
        <v>150</v>
      </c>
      <c r="E95" s="37">
        <f>VLOOKUP(E92,'gaji karyawan'!B2:K86,6,FALSE)</f>
        <v>0</v>
      </c>
      <c r="G95" s="35" t="s">
        <v>150</v>
      </c>
      <c r="H95" s="37">
        <f>VLOOKUP(H92,'gaji karyawan'!B2:K86,6,FALSE)</f>
        <v>0</v>
      </c>
      <c r="J95" s="35" t="s">
        <v>150</v>
      </c>
      <c r="K95" s="37">
        <f>VLOOKUP(K92,'gaji karyawan'!B46:K112,6,FALSE)</f>
        <v>0</v>
      </c>
      <c r="M95" s="35" t="s">
        <v>150</v>
      </c>
      <c r="N95" s="37">
        <f>VLOOKUP(N92,'gaji karyawan'!B46:K130,6,FALSE)</f>
        <v>0</v>
      </c>
    </row>
    <row r="96" spans="1:14" s="31" customFormat="1">
      <c r="A96" s="35" t="s">
        <v>149</v>
      </c>
      <c r="B96" s="37">
        <f>VLOOKUP(B92,'gaji karyawan'!B2:K86,7,FALSE)</f>
        <v>50000</v>
      </c>
      <c r="D96" s="35" t="s">
        <v>149</v>
      </c>
      <c r="E96" s="37">
        <f>VLOOKUP(E92,'gaji karyawan'!B2:K86,7,FALSE)</f>
        <v>50000</v>
      </c>
      <c r="G96" s="35" t="s">
        <v>149</v>
      </c>
      <c r="H96" s="37">
        <f>VLOOKUP(H92,'gaji karyawan'!B2:K86,7,FALSE)</f>
        <v>50000</v>
      </c>
      <c r="J96" s="35" t="s">
        <v>149</v>
      </c>
      <c r="K96" s="37">
        <f>VLOOKUP(K92,'gaji karyawan'!B46:K112,7,FALSE)</f>
        <v>50000</v>
      </c>
      <c r="M96" s="35" t="s">
        <v>149</v>
      </c>
      <c r="N96" s="37">
        <f>VLOOKUP(N92,'gaji karyawan'!B46:K130,7,FALSE)</f>
        <v>50000</v>
      </c>
    </row>
    <row r="97" spans="1:14" s="31" customFormat="1" ht="15.75" thickBot="1">
      <c r="A97" s="38" t="s">
        <v>148</v>
      </c>
      <c r="B97" s="39">
        <f>VLOOKUP(B92,'gaji karyawan'!B2:K86,8,FALSE)</f>
        <v>0</v>
      </c>
      <c r="D97" s="38" t="s">
        <v>148</v>
      </c>
      <c r="E97" s="39">
        <f>VLOOKUP(E92,'gaji karyawan'!B2:K86,8,FALSE)</f>
        <v>0</v>
      </c>
      <c r="G97" s="38" t="s">
        <v>148</v>
      </c>
      <c r="H97" s="39">
        <f>VLOOKUP(H92,'gaji karyawan'!B2:K86,8,FALSE)</f>
        <v>0</v>
      </c>
      <c r="J97" s="38" t="s">
        <v>148</v>
      </c>
      <c r="K97" s="39">
        <f>VLOOKUP(K92,'gaji karyawan'!B46:K112,8,FALSE)</f>
        <v>0</v>
      </c>
      <c r="M97" s="38" t="s">
        <v>148</v>
      </c>
      <c r="N97" s="39">
        <f>VLOOKUP(N92,'gaji karyawan'!B46:K130,8,FALSE)</f>
        <v>0</v>
      </c>
    </row>
    <row r="98" spans="1:14" s="31" customFormat="1" ht="15.75" thickBot="1">
      <c r="A98" s="38" t="s">
        <v>126</v>
      </c>
      <c r="B98" s="39" t="e">
        <f>B93-B94-B95-B96-B97</f>
        <v>#VALUE!</v>
      </c>
      <c r="D98" s="38" t="s">
        <v>126</v>
      </c>
      <c r="E98" s="39" t="e">
        <f>E93-E94-E95-E96-E97</f>
        <v>#VALUE!</v>
      </c>
      <c r="G98" s="38" t="s">
        <v>126</v>
      </c>
      <c r="H98" s="39" t="e">
        <f>H93-H94-H95-H96-H97</f>
        <v>#VALUE!</v>
      </c>
      <c r="J98" s="38" t="s">
        <v>126</v>
      </c>
      <c r="K98" s="39" t="e">
        <f>K93-K94-K95-K96-K97</f>
        <v>#VALUE!</v>
      </c>
      <c r="M98" s="38" t="s">
        <v>126</v>
      </c>
      <c r="N98" s="39" t="e">
        <f>N93-N94-N95-N96-N97</f>
        <v>#VALUE!</v>
      </c>
    </row>
    <row r="99" spans="1:14" ht="15.75" thickBot="1"/>
    <row r="100" spans="1:14" s="31" customFormat="1">
      <c r="A100" s="40" t="s">
        <v>124</v>
      </c>
      <c r="B100" s="41"/>
      <c r="D100" s="40" t="s">
        <v>124</v>
      </c>
      <c r="E100" s="41"/>
      <c r="G100" s="40" t="s">
        <v>124</v>
      </c>
      <c r="H100" s="41"/>
      <c r="J100" s="40" t="s">
        <v>124</v>
      </c>
      <c r="K100" s="41"/>
      <c r="M100" s="40" t="s">
        <v>124</v>
      </c>
      <c r="N100" s="41"/>
    </row>
    <row r="101" spans="1:14" s="31" customFormat="1">
      <c r="A101" s="33" t="s">
        <v>155</v>
      </c>
      <c r="B101" s="42">
        <v>43412</v>
      </c>
      <c r="D101" s="33" t="s">
        <v>155</v>
      </c>
      <c r="E101" s="42">
        <v>43412</v>
      </c>
      <c r="G101" s="33" t="s">
        <v>155</v>
      </c>
      <c r="H101" s="42">
        <v>43412</v>
      </c>
      <c r="J101" s="33" t="s">
        <v>155</v>
      </c>
      <c r="K101" s="42">
        <v>43412</v>
      </c>
      <c r="M101" s="33" t="s">
        <v>155</v>
      </c>
      <c r="N101" s="42">
        <v>43412</v>
      </c>
    </row>
    <row r="102" spans="1:14" s="31" customFormat="1">
      <c r="A102" s="33" t="s">
        <v>154</v>
      </c>
      <c r="B102" s="34" t="str">
        <f>VLOOKUP(B103,'gaji karyawan'!B35:K119,2,FALSE)</f>
        <v>Dian Ayusti Putri L.</v>
      </c>
      <c r="D102" s="33" t="s">
        <v>154</v>
      </c>
      <c r="E102" s="34" t="str">
        <f>VLOOKUP(E103,'gaji karyawan'!B13:K97,2,FALSE)</f>
        <v>Sulistiani</v>
      </c>
      <c r="G102" s="33" t="s">
        <v>154</v>
      </c>
      <c r="H102" s="34" t="str">
        <f>VLOOKUP(H103,'gaji karyawan'!B13:K97,2,FALSE)</f>
        <v>Maulidia</v>
      </c>
      <c r="J102" s="33" t="s">
        <v>154</v>
      </c>
      <c r="K102" s="34" t="str">
        <f>VLOOKUP(K103,'gaji karyawan'!B13:K97,2,FALSE)</f>
        <v>Kristi Dion Wulansari</v>
      </c>
      <c r="M102" s="33" t="s">
        <v>154</v>
      </c>
      <c r="N102" s="34" t="str">
        <f>VLOOKUP(N103,'gaji karyawan'!B13:K97,2,FALSE)</f>
        <v xml:space="preserve">Naning Yuliati </v>
      </c>
    </row>
    <row r="103" spans="1:14" s="31" customFormat="1">
      <c r="A103" s="35" t="s">
        <v>153</v>
      </c>
      <c r="B103" s="36" t="s">
        <v>128</v>
      </c>
      <c r="D103" s="35" t="s">
        <v>153</v>
      </c>
      <c r="E103" s="36" t="s">
        <v>129</v>
      </c>
      <c r="G103" s="35" t="s">
        <v>153</v>
      </c>
      <c r="H103" s="36" t="s">
        <v>130</v>
      </c>
      <c r="J103" s="35" t="s">
        <v>153</v>
      </c>
      <c r="K103" s="36" t="s">
        <v>131</v>
      </c>
      <c r="M103" s="35" t="s">
        <v>153</v>
      </c>
      <c r="N103" s="36" t="s">
        <v>132</v>
      </c>
    </row>
    <row r="104" spans="1:14" s="31" customFormat="1">
      <c r="A104" s="35" t="s">
        <v>152</v>
      </c>
      <c r="B104" s="37" t="str">
        <f>VLOOKUP(B103,'gaji karyawan'!B13:K97,4,FALSE)</f>
        <v>3H</v>
      </c>
      <c r="D104" s="35" t="s">
        <v>152</v>
      </c>
      <c r="E104" s="37" t="str">
        <f>VLOOKUP(E103,'gaji karyawan'!B13:K97,4,FALSE)</f>
        <v>4H</v>
      </c>
      <c r="G104" s="35" t="s">
        <v>152</v>
      </c>
      <c r="H104" s="37" t="str">
        <f>VLOOKUP(H103,'gaji karyawan'!B13:K97,4,FALSE)</f>
        <v>4H</v>
      </c>
      <c r="J104" s="35" t="s">
        <v>152</v>
      </c>
      <c r="K104" s="37" t="str">
        <f>VLOOKUP(K103,'gaji karyawan'!B2:K86,4,FALSE)</f>
        <v>4H</v>
      </c>
      <c r="M104" s="35" t="s">
        <v>152</v>
      </c>
      <c r="N104" s="37" t="str">
        <f>VLOOKUP(N103,'gaji karyawan'!B2:K86,4,FALSE)</f>
        <v>4H</v>
      </c>
    </row>
    <row r="105" spans="1:14" s="31" customFormat="1">
      <c r="A105" s="35" t="s">
        <v>151</v>
      </c>
      <c r="B105" s="37">
        <f>VLOOKUP(B103,'gaji karyawan'!B13:K97,5,FALSE)</f>
        <v>305000</v>
      </c>
      <c r="D105" s="35" t="s">
        <v>151</v>
      </c>
      <c r="E105" s="37">
        <f>VLOOKUP(E103,'gaji karyawan'!B13:K97,5,FALSE)</f>
        <v>400000</v>
      </c>
      <c r="G105" s="35" t="s">
        <v>151</v>
      </c>
      <c r="H105" s="37">
        <f>VLOOKUP(H103,'gaji karyawan'!B13:K97,5,FALSE)</f>
        <v>430000</v>
      </c>
      <c r="J105" s="35" t="s">
        <v>151</v>
      </c>
      <c r="K105" s="37">
        <f>VLOOKUP(K103,'gaji karyawan'!B2:K86,5,FALSE)</f>
        <v>395000</v>
      </c>
      <c r="M105" s="35" t="s">
        <v>151</v>
      </c>
      <c r="N105" s="37">
        <f>VLOOKUP(N103,'gaji karyawan'!B2:K86,5,FALSE)</f>
        <v>390000</v>
      </c>
    </row>
    <row r="106" spans="1:14" s="31" customFormat="1">
      <c r="A106" s="35" t="s">
        <v>150</v>
      </c>
      <c r="B106" s="37">
        <f>VLOOKUP(B103,'gaji karyawan'!B13:K97,6,FALSE)</f>
        <v>0</v>
      </c>
      <c r="D106" s="35" t="s">
        <v>150</v>
      </c>
      <c r="E106" s="37">
        <f>VLOOKUP(E103,'gaji karyawan'!B13:K97,6,FALSE)</f>
        <v>0</v>
      </c>
      <c r="G106" s="35" t="s">
        <v>150</v>
      </c>
      <c r="H106" s="37">
        <f>VLOOKUP(H103,'gaji karyawan'!B13:K97,6,FALSE)</f>
        <v>0</v>
      </c>
      <c r="J106" s="35" t="s">
        <v>150</v>
      </c>
      <c r="K106" s="37">
        <f>VLOOKUP(K103,'gaji karyawan'!B2:K86,6,FALSE)</f>
        <v>0</v>
      </c>
      <c r="M106" s="35" t="s">
        <v>150</v>
      </c>
      <c r="N106" s="37">
        <f>VLOOKUP(N103,'gaji karyawan'!B2:K86,6,FALSE)</f>
        <v>0</v>
      </c>
    </row>
    <row r="107" spans="1:14" s="31" customFormat="1">
      <c r="A107" s="35" t="s">
        <v>149</v>
      </c>
      <c r="B107" s="37">
        <f>VLOOKUP(B103,'gaji karyawan'!B13:K97,7,FALSE)</f>
        <v>50000</v>
      </c>
      <c r="D107" s="35" t="s">
        <v>149</v>
      </c>
      <c r="E107" s="37">
        <f>VLOOKUP(E103,'gaji karyawan'!B13:K97,7,FALSE)</f>
        <v>50000</v>
      </c>
      <c r="G107" s="35" t="s">
        <v>149</v>
      </c>
      <c r="H107" s="37">
        <f>VLOOKUP(H103,'gaji karyawan'!B13:K97,7,FALSE)</f>
        <v>50000</v>
      </c>
      <c r="J107" s="35" t="s">
        <v>149</v>
      </c>
      <c r="K107" s="37">
        <f>VLOOKUP(K103,'gaji karyawan'!B2:K86,7,FALSE)</f>
        <v>50000</v>
      </c>
      <c r="M107" s="35" t="s">
        <v>149</v>
      </c>
      <c r="N107" s="37">
        <f>VLOOKUP(N103,'gaji karyawan'!B2:K86,7,FALSE)</f>
        <v>0</v>
      </c>
    </row>
    <row r="108" spans="1:14" s="31" customFormat="1" ht="15.75" thickBot="1">
      <c r="A108" s="38" t="s">
        <v>148</v>
      </c>
      <c r="B108" s="39">
        <f>VLOOKUP(B103,'gaji karyawan'!B13:K97,8,FALSE)</f>
        <v>0</v>
      </c>
      <c r="D108" s="38" t="s">
        <v>148</v>
      </c>
      <c r="E108" s="39">
        <f>VLOOKUP(E103,'gaji karyawan'!B13:K97,8,FALSE)</f>
        <v>0</v>
      </c>
      <c r="G108" s="38" t="s">
        <v>148</v>
      </c>
      <c r="H108" s="39">
        <f>VLOOKUP(H103,'gaji karyawan'!B13:K97,8,FALSE)</f>
        <v>0</v>
      </c>
      <c r="J108" s="38" t="s">
        <v>148</v>
      </c>
      <c r="K108" s="39">
        <f>VLOOKUP(K103,'gaji karyawan'!B2:K86,8,FALSE)</f>
        <v>0</v>
      </c>
      <c r="M108" s="38" t="s">
        <v>148</v>
      </c>
      <c r="N108" s="39">
        <f>VLOOKUP(N103,'gaji karyawan'!B2:K86,8,FALSE)</f>
        <v>0</v>
      </c>
    </row>
    <row r="109" spans="1:14" s="31" customFormat="1" ht="15.75" thickBot="1">
      <c r="A109" s="38" t="s">
        <v>126</v>
      </c>
      <c r="B109" s="39" t="e">
        <f>B104-B105-B106-B107-B108</f>
        <v>#VALUE!</v>
      </c>
      <c r="D109" s="38" t="s">
        <v>126</v>
      </c>
      <c r="E109" s="39" t="e">
        <f>E104-E105-E106-E107-E108</f>
        <v>#VALUE!</v>
      </c>
      <c r="G109" s="38" t="s">
        <v>126</v>
      </c>
      <c r="H109" s="39" t="e">
        <f>H104-H105-H106-H107-H108</f>
        <v>#VALUE!</v>
      </c>
      <c r="J109" s="38" t="s">
        <v>126</v>
      </c>
      <c r="K109" s="39" t="e">
        <f>K104-K105-K106-K107-K108</f>
        <v>#VALUE!</v>
      </c>
      <c r="M109" s="38" t="s">
        <v>126</v>
      </c>
      <c r="N109" s="39" t="e">
        <f>N104-N105-N106-N107-N108</f>
        <v>#VALUE!</v>
      </c>
    </row>
    <row r="110" spans="1:14" ht="15.75" thickBot="1"/>
    <row r="111" spans="1:14" s="31" customFormat="1">
      <c r="A111" s="40" t="s">
        <v>124</v>
      </c>
      <c r="B111" s="41"/>
      <c r="D111" s="40" t="s">
        <v>124</v>
      </c>
      <c r="E111" s="41"/>
      <c r="G111" s="40" t="s">
        <v>124</v>
      </c>
      <c r="H111" s="41"/>
      <c r="J111" s="40" t="s">
        <v>124</v>
      </c>
      <c r="K111" s="41"/>
      <c r="M111" s="40" t="s">
        <v>124</v>
      </c>
      <c r="N111" s="41"/>
    </row>
    <row r="112" spans="1:14" s="31" customFormat="1">
      <c r="A112" s="33" t="s">
        <v>155</v>
      </c>
      <c r="B112" s="42">
        <v>43412</v>
      </c>
      <c r="D112" s="33" t="s">
        <v>155</v>
      </c>
      <c r="E112" s="42">
        <v>43412</v>
      </c>
      <c r="G112" s="33" t="s">
        <v>155</v>
      </c>
      <c r="H112" s="42">
        <v>43412</v>
      </c>
      <c r="J112" s="33" t="s">
        <v>155</v>
      </c>
      <c r="K112" s="42">
        <v>43412</v>
      </c>
      <c r="M112" s="33" t="s">
        <v>155</v>
      </c>
      <c r="N112" s="42">
        <v>43412</v>
      </c>
    </row>
    <row r="113" spans="1:14" s="31" customFormat="1">
      <c r="A113" s="33" t="s">
        <v>154</v>
      </c>
      <c r="B113" s="34" t="str">
        <f>VLOOKUP(B114,'gaji karyawan'!B46:K130,2,FALSE)</f>
        <v xml:space="preserve">Anindia Maulidia </v>
      </c>
      <c r="D113" s="33" t="s">
        <v>154</v>
      </c>
      <c r="E113" s="34" t="str">
        <f>VLOOKUP(E114,'gaji karyawan'!B24:K108,2,FALSE)</f>
        <v xml:space="preserve">Tennyk Nur Indah </v>
      </c>
      <c r="G113" s="33" t="s">
        <v>154</v>
      </c>
      <c r="H113" s="34" t="str">
        <f>VLOOKUP(H114,'gaji karyawan'!B24:K108,2,FALSE)</f>
        <v>Ratna Kusuma Dewi</v>
      </c>
      <c r="J113" s="33" t="s">
        <v>154</v>
      </c>
      <c r="K113" s="34" t="str">
        <f>VLOOKUP(K114,'gaji karyawan'!B24:K108,2,FALSE)</f>
        <v>Reny Rudiana</v>
      </c>
      <c r="M113" s="33" t="s">
        <v>154</v>
      </c>
      <c r="N113" s="34" t="str">
        <f>VLOOKUP(N114,'gaji karyawan'!B24:K108,2,FALSE)</f>
        <v>Silvi</v>
      </c>
    </row>
    <row r="114" spans="1:14" s="31" customFormat="1">
      <c r="A114" s="35" t="s">
        <v>153</v>
      </c>
      <c r="B114" s="36" t="s">
        <v>133</v>
      </c>
      <c r="D114" s="35" t="s">
        <v>153</v>
      </c>
      <c r="E114" s="36" t="s">
        <v>134</v>
      </c>
      <c r="G114" s="35" t="s">
        <v>153</v>
      </c>
      <c r="H114" s="36" t="s">
        <v>135</v>
      </c>
      <c r="J114" s="35" t="s">
        <v>153</v>
      </c>
      <c r="K114" s="36" t="s">
        <v>136</v>
      </c>
      <c r="M114" s="35" t="s">
        <v>153</v>
      </c>
      <c r="N114" s="36" t="s">
        <v>137</v>
      </c>
    </row>
    <row r="115" spans="1:14" s="31" customFormat="1">
      <c r="A115" s="35" t="s">
        <v>152</v>
      </c>
      <c r="B115" s="37" t="str">
        <f>VLOOKUP(B114,'gaji karyawan'!B24:K108,4,FALSE)</f>
        <v>4H</v>
      </c>
      <c r="D115" s="35" t="s">
        <v>152</v>
      </c>
      <c r="E115" s="37" t="str">
        <f>VLOOKUP(E114,'gaji karyawan'!B24:K108,4,FALSE)</f>
        <v>3H</v>
      </c>
      <c r="G115" s="35" t="s">
        <v>152</v>
      </c>
      <c r="H115" s="37" t="str">
        <f>VLOOKUP(H114,'gaji karyawan'!B24:K108,4,FALSE)</f>
        <v>2H</v>
      </c>
      <c r="J115" s="35" t="s">
        <v>152</v>
      </c>
      <c r="K115" s="37" t="str">
        <f>VLOOKUP(K114,'gaji karyawan'!B13:K97,4,FALSE)</f>
        <v>4H</v>
      </c>
      <c r="M115" s="35" t="s">
        <v>152</v>
      </c>
      <c r="N115" s="37" t="str">
        <f>VLOOKUP(N114,'gaji karyawan'!B13:K97,4,FALSE)</f>
        <v>4H</v>
      </c>
    </row>
    <row r="116" spans="1:14" s="31" customFormat="1">
      <c r="A116" s="35" t="s">
        <v>151</v>
      </c>
      <c r="B116" s="37">
        <f>VLOOKUP(B114,'gaji karyawan'!B24:K108,5,FALSE)</f>
        <v>430000</v>
      </c>
      <c r="D116" s="35" t="s">
        <v>151</v>
      </c>
      <c r="E116" s="37">
        <f>VLOOKUP(E114,'gaji karyawan'!B24:K108,5,FALSE)</f>
        <v>295000</v>
      </c>
      <c r="G116" s="35" t="s">
        <v>151</v>
      </c>
      <c r="H116" s="37">
        <f>VLOOKUP(H114,'gaji karyawan'!B24:K108,5,FALSE)</f>
        <v>205000</v>
      </c>
      <c r="J116" s="35" t="s">
        <v>151</v>
      </c>
      <c r="K116" s="37">
        <f>VLOOKUP(K114,'gaji karyawan'!B13:K97,5,FALSE)</f>
        <v>400000</v>
      </c>
      <c r="M116" s="35" t="s">
        <v>151</v>
      </c>
      <c r="N116" s="37">
        <f>VLOOKUP(N114,'gaji karyawan'!B13:K97,5,FALSE)</f>
        <v>290000</v>
      </c>
    </row>
    <row r="117" spans="1:14" s="31" customFormat="1">
      <c r="A117" s="35" t="s">
        <v>150</v>
      </c>
      <c r="B117" s="37">
        <f>VLOOKUP(B114,'gaji karyawan'!B24:K108,6,FALSE)</f>
        <v>0</v>
      </c>
      <c r="D117" s="35" t="s">
        <v>150</v>
      </c>
      <c r="E117" s="37">
        <f>VLOOKUP(E114,'gaji karyawan'!B24:K108,6,FALSE)</f>
        <v>0</v>
      </c>
      <c r="G117" s="35" t="s">
        <v>150</v>
      </c>
      <c r="H117" s="37">
        <f>VLOOKUP(H114,'gaji karyawan'!B24:K108,6,FALSE)</f>
        <v>0</v>
      </c>
      <c r="J117" s="35" t="s">
        <v>150</v>
      </c>
      <c r="K117" s="37">
        <f>VLOOKUP(K114,'gaji karyawan'!B13:K97,6,FALSE)</f>
        <v>0</v>
      </c>
      <c r="M117" s="35" t="s">
        <v>150</v>
      </c>
      <c r="N117" s="37">
        <f>VLOOKUP(N114,'gaji karyawan'!B13:K97,6,FALSE)</f>
        <v>0</v>
      </c>
    </row>
    <row r="118" spans="1:14" s="31" customFormat="1">
      <c r="A118" s="35" t="s">
        <v>149</v>
      </c>
      <c r="B118" s="37">
        <f>VLOOKUP(B114,'gaji karyawan'!B24:K108,7,FALSE)</f>
        <v>50000</v>
      </c>
      <c r="D118" s="35" t="s">
        <v>149</v>
      </c>
      <c r="E118" s="37">
        <f>VLOOKUP(E114,'gaji karyawan'!B24:K108,7,FALSE)</f>
        <v>0</v>
      </c>
      <c r="G118" s="35" t="s">
        <v>149</v>
      </c>
      <c r="H118" s="37">
        <f>VLOOKUP(H114,'gaji karyawan'!B24:K108,7,FALSE)</f>
        <v>0</v>
      </c>
      <c r="J118" s="35" t="s">
        <v>149</v>
      </c>
      <c r="K118" s="37">
        <f>VLOOKUP(K114,'gaji karyawan'!B13:K97,7,FALSE)</f>
        <v>50000</v>
      </c>
      <c r="M118" s="35" t="s">
        <v>149</v>
      </c>
      <c r="N118" s="37">
        <f>VLOOKUP(N114,'gaji karyawan'!B13:K97,7,FALSE)</f>
        <v>0</v>
      </c>
    </row>
    <row r="119" spans="1:14" s="31" customFormat="1" ht="15.75" thickBot="1">
      <c r="A119" s="38" t="s">
        <v>148</v>
      </c>
      <c r="B119" s="39">
        <f>VLOOKUP(B114,'gaji karyawan'!B24:K108,8,FALSE)</f>
        <v>0</v>
      </c>
      <c r="D119" s="38" t="s">
        <v>148</v>
      </c>
      <c r="E119" s="39">
        <f>VLOOKUP(E114,'gaji karyawan'!B24:K108,8,FALSE)</f>
        <v>0</v>
      </c>
      <c r="G119" s="38" t="s">
        <v>148</v>
      </c>
      <c r="H119" s="39">
        <f>VLOOKUP(H114,'gaji karyawan'!B24:K108,8,FALSE)</f>
        <v>0</v>
      </c>
      <c r="J119" s="38" t="s">
        <v>148</v>
      </c>
      <c r="K119" s="39">
        <f>VLOOKUP(K114,'gaji karyawan'!B13:K97,8,FALSE)</f>
        <v>0</v>
      </c>
      <c r="M119" s="38" t="s">
        <v>148</v>
      </c>
      <c r="N119" s="39">
        <f>VLOOKUP(N114,'gaji karyawan'!B13:K97,8,FALSE)</f>
        <v>0</v>
      </c>
    </row>
    <row r="120" spans="1:14" s="31" customFormat="1" ht="15.75" thickBot="1">
      <c r="A120" s="38" t="s">
        <v>126</v>
      </c>
      <c r="B120" s="39" t="e">
        <f>B115-B116-B117-B118-B119</f>
        <v>#VALUE!</v>
      </c>
      <c r="D120" s="38" t="s">
        <v>126</v>
      </c>
      <c r="E120" s="39" t="e">
        <f>E115-E116-E117-E118-E119</f>
        <v>#VALUE!</v>
      </c>
      <c r="G120" s="38" t="s">
        <v>126</v>
      </c>
      <c r="H120" s="39" t="e">
        <f>H115-H116-H117-H118-H119</f>
        <v>#VALUE!</v>
      </c>
      <c r="J120" s="38" t="s">
        <v>126</v>
      </c>
      <c r="K120" s="39" t="e">
        <f>K115-K116-K117-K118-K119</f>
        <v>#VALUE!</v>
      </c>
      <c r="M120" s="38" t="s">
        <v>126</v>
      </c>
      <c r="N120" s="39" t="e">
        <f>N115-N116-N117-N118-N119</f>
        <v>#VALUE!</v>
      </c>
    </row>
    <row r="121" spans="1:14" ht="15.75" thickBot="1"/>
    <row r="122" spans="1:14" s="31" customFormat="1">
      <c r="A122" s="40" t="s">
        <v>124</v>
      </c>
      <c r="B122" s="41"/>
      <c r="D122" s="40" t="s">
        <v>124</v>
      </c>
      <c r="E122" s="41"/>
      <c r="G122" s="40" t="s">
        <v>124</v>
      </c>
      <c r="H122" s="41"/>
      <c r="J122" s="40" t="s">
        <v>124</v>
      </c>
      <c r="K122" s="41"/>
      <c r="M122" s="40" t="s">
        <v>124</v>
      </c>
      <c r="N122" s="41"/>
    </row>
    <row r="123" spans="1:14" s="31" customFormat="1">
      <c r="A123" s="33" t="s">
        <v>155</v>
      </c>
      <c r="B123" s="42">
        <v>43412</v>
      </c>
      <c r="D123" s="33" t="s">
        <v>155</v>
      </c>
      <c r="E123" s="42">
        <v>43412</v>
      </c>
      <c r="G123" s="33" t="s">
        <v>155</v>
      </c>
      <c r="H123" s="42">
        <v>43412</v>
      </c>
      <c r="J123" s="33" t="s">
        <v>155</v>
      </c>
      <c r="K123" s="42">
        <v>43412</v>
      </c>
      <c r="M123" s="33" t="s">
        <v>155</v>
      </c>
      <c r="N123" s="42">
        <v>43412</v>
      </c>
    </row>
    <row r="124" spans="1:14" s="31" customFormat="1">
      <c r="A124" s="33" t="s">
        <v>154</v>
      </c>
      <c r="B124" s="34" t="str">
        <f>VLOOKUP(B125,'gaji karyawan'!B57:K141,2,FALSE)</f>
        <v>Neni Nur Khoirun</v>
      </c>
      <c r="D124" s="33" t="s">
        <v>154</v>
      </c>
      <c r="E124" s="34" t="str">
        <f>VLOOKUP(E125,'gaji karyawan'!B35:K119,2,FALSE)</f>
        <v>Indana Zulfa</v>
      </c>
      <c r="G124" s="33" t="s">
        <v>154</v>
      </c>
      <c r="H124" s="34" t="str">
        <f>VLOOKUP(H125,'gaji karyawan'!B35:K119,2,FALSE)</f>
        <v>Dwi Indah Cristanti</v>
      </c>
      <c r="J124" s="33" t="s">
        <v>154</v>
      </c>
      <c r="K124" s="34" t="str">
        <f>VLOOKUP(K125,'gaji karyawan'!B2:K100,2,FALSE)</f>
        <v>Olivia Ayu</v>
      </c>
      <c r="M124" s="33" t="s">
        <v>154</v>
      </c>
      <c r="N124" s="34" t="str">
        <f>VLOOKUP(N125,'gaji karyawan'!B35:K119,2,FALSE)</f>
        <v>Tiari</v>
      </c>
    </row>
    <row r="125" spans="1:14" s="31" customFormat="1">
      <c r="A125" s="35" t="s">
        <v>153</v>
      </c>
      <c r="B125" s="36" t="s">
        <v>138</v>
      </c>
      <c r="D125" s="35" t="s">
        <v>153</v>
      </c>
      <c r="E125" s="36" t="s">
        <v>139</v>
      </c>
      <c r="G125" s="35" t="s">
        <v>153</v>
      </c>
      <c r="H125" s="36" t="s">
        <v>140</v>
      </c>
      <c r="J125" s="35" t="s">
        <v>153</v>
      </c>
      <c r="K125" s="36" t="s">
        <v>158</v>
      </c>
      <c r="M125" s="35" t="s">
        <v>153</v>
      </c>
      <c r="N125" s="36" t="s">
        <v>141</v>
      </c>
    </row>
    <row r="126" spans="1:14" s="31" customFormat="1">
      <c r="A126" s="35" t="s">
        <v>152</v>
      </c>
      <c r="B126" s="37" t="str">
        <f>VLOOKUP(B125,'gaji karyawan'!B35:K119,4,FALSE)</f>
        <v>4H</v>
      </c>
      <c r="D126" s="35" t="s">
        <v>152</v>
      </c>
      <c r="E126" s="37" t="str">
        <f>VLOOKUP(E125,'gaji karyawan'!B35:K119,4,FALSE)</f>
        <v>4H</v>
      </c>
      <c r="G126" s="35" t="s">
        <v>152</v>
      </c>
      <c r="H126" s="37" t="str">
        <f>VLOOKUP(H125,'gaji karyawan'!B35:K119,4,FALSE)</f>
        <v>4H</v>
      </c>
      <c r="J126" s="35" t="s">
        <v>152</v>
      </c>
      <c r="K126" s="37" t="str">
        <f>VLOOKUP(K125,'gaji karyawan'!B24:K108,4,FALSE)</f>
        <v>4H</v>
      </c>
      <c r="M126" s="35" t="s">
        <v>152</v>
      </c>
      <c r="N126" s="37" t="str">
        <f>VLOOKUP(N125,'gaji karyawan'!B24:K108,4,FALSE)</f>
        <v>4H</v>
      </c>
    </row>
    <row r="127" spans="1:14" s="31" customFormat="1">
      <c r="A127" s="35" t="s">
        <v>151</v>
      </c>
      <c r="B127" s="37">
        <f>VLOOKUP(B125,'gaji karyawan'!B35:K119,5,FALSE)</f>
        <v>275000</v>
      </c>
      <c r="D127" s="35" t="s">
        <v>151</v>
      </c>
      <c r="E127" s="37">
        <f>VLOOKUP(E125,'gaji karyawan'!B35:K119,5,FALSE)</f>
        <v>240000</v>
      </c>
      <c r="G127" s="35" t="s">
        <v>151</v>
      </c>
      <c r="H127" s="37">
        <f>VLOOKUP(H125,'gaji karyawan'!B35:K119,5,FALSE)</f>
        <v>470000</v>
      </c>
      <c r="J127" s="35" t="s">
        <v>151</v>
      </c>
      <c r="K127" s="37">
        <f>VLOOKUP(K125,'gaji karyawan'!B24:K108,5,FALSE)</f>
        <v>260000</v>
      </c>
      <c r="M127" s="35" t="s">
        <v>151</v>
      </c>
      <c r="N127" s="37">
        <f>VLOOKUP(N125,'gaji karyawan'!B24:K108,5,FALSE)</f>
        <v>250000</v>
      </c>
    </row>
    <row r="128" spans="1:14" s="31" customFormat="1">
      <c r="A128" s="35" t="s">
        <v>150</v>
      </c>
      <c r="B128" s="37">
        <f>VLOOKUP(B125,'gaji karyawan'!B35:K119,6,FALSE)</f>
        <v>0</v>
      </c>
      <c r="D128" s="35" t="s">
        <v>150</v>
      </c>
      <c r="E128" s="37">
        <f>VLOOKUP(E125,'gaji karyawan'!B35:K119,6,FALSE)</f>
        <v>0</v>
      </c>
      <c r="G128" s="35" t="s">
        <v>150</v>
      </c>
      <c r="H128" s="37">
        <f>VLOOKUP(H125,'gaji karyawan'!B35:K119,6,FALSE)</f>
        <v>0</v>
      </c>
      <c r="J128" s="35" t="s">
        <v>150</v>
      </c>
      <c r="K128" s="37">
        <f>VLOOKUP(K125,'gaji karyawan'!B24:K108,6,FALSE)</f>
        <v>0</v>
      </c>
      <c r="M128" s="35" t="s">
        <v>150</v>
      </c>
      <c r="N128" s="37">
        <f>VLOOKUP(N125,'gaji karyawan'!B24:K108,6,FALSE)</f>
        <v>0</v>
      </c>
    </row>
    <row r="129" spans="1:14" s="31" customFormat="1">
      <c r="A129" s="35" t="s">
        <v>149</v>
      </c>
      <c r="B129" s="37">
        <f>VLOOKUP(B125,'gaji karyawan'!B35:K119,7,FALSE)</f>
        <v>0</v>
      </c>
      <c r="D129" s="35" t="s">
        <v>149</v>
      </c>
      <c r="E129" s="37">
        <f>VLOOKUP(E125,'gaji karyawan'!B35:K119,7,FALSE)</f>
        <v>0</v>
      </c>
      <c r="G129" s="35" t="s">
        <v>149</v>
      </c>
      <c r="H129" s="37">
        <f>VLOOKUP(H125,'gaji karyawan'!B35:K119,7,FALSE)</f>
        <v>50000</v>
      </c>
      <c r="J129" s="35" t="s">
        <v>149</v>
      </c>
      <c r="K129" s="37">
        <f>VLOOKUP(K125,'gaji karyawan'!B24:K108,7,FALSE)</f>
        <v>0</v>
      </c>
      <c r="M129" s="35" t="s">
        <v>149</v>
      </c>
      <c r="N129" s="37">
        <f>VLOOKUP(N125,'gaji karyawan'!B24:K108,7,FALSE)</f>
        <v>0</v>
      </c>
    </row>
    <row r="130" spans="1:14" s="31" customFormat="1" ht="15.75" thickBot="1">
      <c r="A130" s="38" t="s">
        <v>148</v>
      </c>
      <c r="B130" s="39">
        <f>VLOOKUP(B125,'gaji karyawan'!B35:K119,8,FALSE)</f>
        <v>0</v>
      </c>
      <c r="D130" s="38" t="s">
        <v>148</v>
      </c>
      <c r="E130" s="39">
        <f>VLOOKUP(E125,'gaji karyawan'!B35:K119,8,FALSE)</f>
        <v>0</v>
      </c>
      <c r="G130" s="38" t="s">
        <v>148</v>
      </c>
      <c r="H130" s="39">
        <f>VLOOKUP(H125,'gaji karyawan'!B35:K119,8,FALSE)</f>
        <v>0</v>
      </c>
      <c r="J130" s="38" t="s">
        <v>148</v>
      </c>
      <c r="K130" s="39">
        <f>VLOOKUP(K125,'gaji karyawan'!B24:K108,8,FALSE)</f>
        <v>0</v>
      </c>
      <c r="M130" s="38" t="s">
        <v>148</v>
      </c>
      <c r="N130" s="39">
        <f>VLOOKUP(N125,'gaji karyawan'!B24:K108,8,FALSE)</f>
        <v>0</v>
      </c>
    </row>
    <row r="131" spans="1:14" s="31" customFormat="1" ht="15.75" thickBot="1">
      <c r="A131" s="38" t="s">
        <v>126</v>
      </c>
      <c r="B131" s="39" t="e">
        <f>B126-B127-B128-B129-B130</f>
        <v>#VALUE!</v>
      </c>
      <c r="D131" s="38" t="s">
        <v>126</v>
      </c>
      <c r="E131" s="39" t="e">
        <f>E126-E127-E128-E129-E130</f>
        <v>#VALUE!</v>
      </c>
      <c r="G131" s="38" t="s">
        <v>126</v>
      </c>
      <c r="H131" s="39" t="e">
        <f>H126-H127-H128-H129-H130</f>
        <v>#VALUE!</v>
      </c>
      <c r="J131" s="38" t="s">
        <v>126</v>
      </c>
      <c r="K131" s="39" t="e">
        <f>K126-K127-K128-K129-K130</f>
        <v>#VALUE!</v>
      </c>
      <c r="M131" s="38" t="s">
        <v>126</v>
      </c>
      <c r="N131" s="39" t="e">
        <f>N126-N127-N128-N129-N130</f>
        <v>#VALUE!</v>
      </c>
    </row>
    <row r="132" spans="1:14" ht="15.75" thickBot="1"/>
    <row r="133" spans="1:14" s="31" customFormat="1">
      <c r="A133" s="40" t="s">
        <v>124</v>
      </c>
      <c r="B133" s="41"/>
      <c r="D133" s="40" t="s">
        <v>124</v>
      </c>
      <c r="E133" s="41"/>
      <c r="G133" s="40" t="s">
        <v>124</v>
      </c>
      <c r="H133" s="41"/>
      <c r="J133" s="40" t="s">
        <v>124</v>
      </c>
      <c r="K133" s="41"/>
      <c r="M133" s="40" t="s">
        <v>124</v>
      </c>
      <c r="N133" s="41"/>
    </row>
    <row r="134" spans="1:14" s="31" customFormat="1">
      <c r="A134" s="33" t="s">
        <v>155</v>
      </c>
      <c r="B134" s="42">
        <v>43412</v>
      </c>
      <c r="D134" s="33" t="s">
        <v>155</v>
      </c>
      <c r="E134" s="42">
        <v>43412</v>
      </c>
      <c r="G134" s="33" t="s">
        <v>155</v>
      </c>
      <c r="H134" s="42">
        <v>43412</v>
      </c>
      <c r="J134" s="33" t="s">
        <v>155</v>
      </c>
      <c r="K134" s="42">
        <v>43412</v>
      </c>
      <c r="M134" s="33" t="s">
        <v>155</v>
      </c>
      <c r="N134" s="42">
        <v>43412</v>
      </c>
    </row>
    <row r="135" spans="1:14" s="31" customFormat="1">
      <c r="A135" s="33" t="s">
        <v>154</v>
      </c>
      <c r="B135" s="34" t="str">
        <f>VLOOKUP(B136,'gaji karyawan'!B2:K86,2,FALSE)</f>
        <v>Mei Firna</v>
      </c>
      <c r="D135" s="33" t="s">
        <v>154</v>
      </c>
      <c r="E135" s="34" t="str">
        <f>VLOOKUP(E136,'gaji karyawan'!B46:K130,2,FALSE)</f>
        <v>Yuliana Sri</v>
      </c>
      <c r="G135" s="33" t="s">
        <v>154</v>
      </c>
      <c r="H135" s="34" t="str">
        <f>VLOOKUP(H136,'gaji karyawan'!B46:K130,2,FALSE)</f>
        <v>Siti Sri I</v>
      </c>
      <c r="J135" s="33" t="s">
        <v>154</v>
      </c>
      <c r="K135" s="34" t="str">
        <f>VLOOKUP(K136,'gaji karyawan'!B46:K130,2,FALSE)</f>
        <v>Lidya Nita Sari</v>
      </c>
      <c r="M135" s="33" t="s">
        <v>154</v>
      </c>
      <c r="N135" s="34" t="str">
        <f>VLOOKUP(N136,'gaji karyawan'!B46:K130,2,FALSE)</f>
        <v>Nur Hamidah</v>
      </c>
    </row>
    <row r="136" spans="1:14" s="31" customFormat="1">
      <c r="A136" s="35" t="s">
        <v>153</v>
      </c>
      <c r="B136" s="36" t="s">
        <v>142</v>
      </c>
      <c r="D136" s="35" t="s">
        <v>153</v>
      </c>
      <c r="E136" s="36" t="s">
        <v>143</v>
      </c>
      <c r="G136" s="35" t="s">
        <v>153</v>
      </c>
      <c r="H136" s="36" t="s">
        <v>145</v>
      </c>
      <c r="J136" s="35" t="s">
        <v>153</v>
      </c>
      <c r="K136" s="36" t="s">
        <v>146</v>
      </c>
      <c r="M136" s="35" t="s">
        <v>153</v>
      </c>
      <c r="N136" s="36" t="s">
        <v>147</v>
      </c>
    </row>
    <row r="137" spans="1:14" s="31" customFormat="1">
      <c r="A137" s="35" t="s">
        <v>152</v>
      </c>
      <c r="B137" s="37" t="str">
        <f>VLOOKUP(B136,'gaji karyawan'!B46:K130,4,FALSE)</f>
        <v>4H</v>
      </c>
      <c r="D137" s="35" t="s">
        <v>152</v>
      </c>
      <c r="E137" s="37" t="str">
        <f>VLOOKUP(E136,'gaji karyawan'!B46:K130,4,FALSE)</f>
        <v>4H</v>
      </c>
      <c r="G137" s="35" t="s">
        <v>152</v>
      </c>
      <c r="H137" s="37" t="str">
        <f>VLOOKUP(H136,'gaji karyawan'!B46:K130,4,FALSE)</f>
        <v>4H</v>
      </c>
      <c r="J137" s="35" t="s">
        <v>152</v>
      </c>
      <c r="K137" s="37" t="str">
        <f>VLOOKUP(K136,'gaji karyawan'!B35:K119,4,FALSE)</f>
        <v>2H</v>
      </c>
      <c r="M137" s="35" t="s">
        <v>152</v>
      </c>
      <c r="N137" s="37" t="str">
        <f>VLOOKUP(N136,'gaji karyawan'!B35:K119,4,FALSE)</f>
        <v>1H</v>
      </c>
    </row>
    <row r="138" spans="1:14" s="31" customFormat="1">
      <c r="A138" s="35" t="s">
        <v>151</v>
      </c>
      <c r="B138" s="37">
        <f>VLOOKUP(B136,'gaji karyawan'!B46:K130,5,FALSE)</f>
        <v>235000</v>
      </c>
      <c r="D138" s="35" t="s">
        <v>151</v>
      </c>
      <c r="E138" s="37">
        <f>VLOOKUP(E136,'gaji karyawan'!B46:K130,5,FALSE)</f>
        <v>235000</v>
      </c>
      <c r="G138" s="35" t="s">
        <v>151</v>
      </c>
      <c r="H138" s="37">
        <f>VLOOKUP(H136,'gaji karyawan'!B46:K130,5,FALSE)</f>
        <v>220000</v>
      </c>
      <c r="J138" s="35" t="s">
        <v>151</v>
      </c>
      <c r="K138" s="37">
        <f>VLOOKUP(K136,'gaji karyawan'!B35:K119,5,FALSE)</f>
        <v>115000</v>
      </c>
      <c r="M138" s="35" t="s">
        <v>151</v>
      </c>
      <c r="N138" s="37">
        <f>VLOOKUP(N136,'gaji karyawan'!B35:K119,5,FALSE)</f>
        <v>65000</v>
      </c>
    </row>
    <row r="139" spans="1:14" s="31" customFormat="1">
      <c r="A139" s="35" t="s">
        <v>150</v>
      </c>
      <c r="B139" s="37">
        <f>VLOOKUP(B136,'gaji karyawan'!B46:K130,6,FALSE)</f>
        <v>0</v>
      </c>
      <c r="D139" s="35" t="s">
        <v>150</v>
      </c>
      <c r="E139" s="37">
        <f>VLOOKUP(E136,'gaji karyawan'!B46:K130,6,FALSE)</f>
        <v>0</v>
      </c>
      <c r="G139" s="35" t="s">
        <v>150</v>
      </c>
      <c r="H139" s="37">
        <f>VLOOKUP(H136,'gaji karyawan'!B46:K130,6,FALSE)</f>
        <v>0</v>
      </c>
      <c r="J139" s="35" t="s">
        <v>150</v>
      </c>
      <c r="K139" s="37">
        <f>VLOOKUP(K136,'gaji karyawan'!B35:K119,6,FALSE)</f>
        <v>0</v>
      </c>
      <c r="M139" s="35" t="s">
        <v>150</v>
      </c>
      <c r="N139" s="37">
        <f>VLOOKUP(N136,'gaji karyawan'!B35:K119,6,FALSE)</f>
        <v>0</v>
      </c>
    </row>
    <row r="140" spans="1:14" s="31" customFormat="1">
      <c r="A140" s="35" t="s">
        <v>149</v>
      </c>
      <c r="B140" s="37">
        <f>VLOOKUP(B136,'gaji karyawan'!B46:K130,7,FALSE)</f>
        <v>0</v>
      </c>
      <c r="D140" s="35" t="s">
        <v>149</v>
      </c>
      <c r="E140" s="37">
        <f>VLOOKUP(E136,'gaji karyawan'!B46:K130,7,FALSE)</f>
        <v>0</v>
      </c>
      <c r="G140" s="35" t="s">
        <v>149</v>
      </c>
      <c r="H140" s="37">
        <f>VLOOKUP(H136,'gaji karyawan'!B46:K130,7,FALSE)</f>
        <v>0</v>
      </c>
      <c r="J140" s="35" t="s">
        <v>149</v>
      </c>
      <c r="K140" s="37">
        <f>VLOOKUP(K136,'gaji karyawan'!B35:K119,7,FALSE)</f>
        <v>0</v>
      </c>
      <c r="M140" s="35" t="s">
        <v>149</v>
      </c>
      <c r="N140" s="37">
        <f>VLOOKUP(N136,'gaji karyawan'!B35:K119,7,FALSE)</f>
        <v>0</v>
      </c>
    </row>
    <row r="141" spans="1:14" s="31" customFormat="1" ht="15.75" thickBot="1">
      <c r="A141" s="38" t="s">
        <v>148</v>
      </c>
      <c r="B141" s="39">
        <f>VLOOKUP(B136,'gaji karyawan'!B46:K130,8,FALSE)</f>
        <v>0</v>
      </c>
      <c r="D141" s="38" t="s">
        <v>148</v>
      </c>
      <c r="E141" s="39">
        <f>VLOOKUP(E136,'gaji karyawan'!B46:K130,8,FALSE)</f>
        <v>0</v>
      </c>
      <c r="G141" s="38" t="s">
        <v>148</v>
      </c>
      <c r="H141" s="39">
        <f>VLOOKUP(H136,'gaji karyawan'!B46:K130,8,FALSE)</f>
        <v>0</v>
      </c>
      <c r="J141" s="38" t="s">
        <v>148</v>
      </c>
      <c r="K141" s="39">
        <f>VLOOKUP(K136,'gaji karyawan'!B35:K119,8,FALSE)</f>
        <v>0</v>
      </c>
      <c r="M141" s="38" t="s">
        <v>148</v>
      </c>
      <c r="N141" s="39">
        <f>VLOOKUP(N136,'gaji karyawan'!B35:K119,8,FALSE)</f>
        <v>0</v>
      </c>
    </row>
    <row r="142" spans="1:14" s="31" customFormat="1" ht="15.75" thickBot="1">
      <c r="A142" s="38" t="s">
        <v>126</v>
      </c>
      <c r="B142" s="39" t="e">
        <f>B137-B138-B139-B140-B141</f>
        <v>#VALUE!</v>
      </c>
      <c r="D142" s="38" t="s">
        <v>126</v>
      </c>
      <c r="E142" s="39" t="e">
        <f>E137-E138-E139-E140-E141</f>
        <v>#VALUE!</v>
      </c>
      <c r="G142" s="38" t="s">
        <v>126</v>
      </c>
      <c r="H142" s="39" t="e">
        <f>H137-H138-H139-H140-H141</f>
        <v>#VALUE!</v>
      </c>
      <c r="J142" s="38" t="s">
        <v>126</v>
      </c>
      <c r="K142" s="39" t="e">
        <f>K137-K138-K139-K140-K141</f>
        <v>#VALUE!</v>
      </c>
      <c r="M142" s="38" t="s">
        <v>126</v>
      </c>
      <c r="N142" s="39" t="e">
        <f>N137-N138-N139-N140-N141</f>
        <v>#VALUE!</v>
      </c>
    </row>
    <row r="143" spans="1:14" ht="15.75" thickBot="1"/>
    <row r="144" spans="1:14" s="31" customFormat="1">
      <c r="A144" s="40" t="s">
        <v>124</v>
      </c>
      <c r="B144" s="41"/>
      <c r="D144" s="40" t="s">
        <v>124</v>
      </c>
      <c r="E144" s="41"/>
      <c r="I144"/>
      <c r="L144"/>
    </row>
    <row r="145" spans="1:15" s="31" customFormat="1">
      <c r="A145" s="33" t="s">
        <v>155</v>
      </c>
      <c r="B145" s="42">
        <v>43412</v>
      </c>
      <c r="D145" s="33" t="s">
        <v>155</v>
      </c>
      <c r="E145" s="42">
        <v>43412</v>
      </c>
      <c r="H145" s="31" t="s">
        <v>157</v>
      </c>
      <c r="I145"/>
      <c r="J145" s="44">
        <v>168000</v>
      </c>
      <c r="K145" s="44"/>
      <c r="L145"/>
    </row>
    <row r="146" spans="1:15" s="31" customFormat="1">
      <c r="A146" s="33" t="s">
        <v>154</v>
      </c>
      <c r="B146" s="34" t="str">
        <f>VLOOKUP(B147,'gaji karyawan'!B13:K97,2,FALSE)</f>
        <v>Dia Ifa Sari</v>
      </c>
      <c r="D146" s="33" t="s">
        <v>154</v>
      </c>
      <c r="E146" s="34" t="str">
        <f>VLOOKUP(E147,'gaji karyawan'!B2:K86,2,FALSE)</f>
        <v>Khusnul Khotimah</v>
      </c>
      <c r="G146" s="44" t="s">
        <v>156</v>
      </c>
      <c r="H146" s="44"/>
      <c r="I146" s="44"/>
      <c r="J146" s="45" t="e">
        <f>B10+E10+H10+K10+N10+B21+E21+H21+K21+N21+B32+E32+H32+K32+N32+B43+E43+H43+K43+N43+B54+E54+H54+K54+N54+B65+E65+H65+K65+N65+B76+E76+H76+K76+N76+B87+E87+H87+K87+N87+B98+E98+H98+K98+N98+B109+E109+H109+K109+N109+B120+E120+H120+K120+N120+B131+E131+H131+K131+N131+B142+E142+H142+K142+N142+J145+B153+E153</f>
        <v>#VALUE!</v>
      </c>
      <c r="K146" s="44"/>
      <c r="L146"/>
      <c r="N146" s="43"/>
    </row>
    <row r="147" spans="1:15" s="31" customFormat="1">
      <c r="A147" s="35" t="s">
        <v>153</v>
      </c>
      <c r="B147" s="36" t="s">
        <v>144</v>
      </c>
      <c r="D147" s="35" t="s">
        <v>153</v>
      </c>
      <c r="E147" s="36" t="s">
        <v>5</v>
      </c>
      <c r="I147"/>
      <c r="L147"/>
    </row>
    <row r="148" spans="1:15" s="31" customFormat="1">
      <c r="A148" s="35" t="s">
        <v>152</v>
      </c>
      <c r="B148" s="37" t="str">
        <f>VLOOKUP(B147,'gaji karyawan'!B57:K141,4,FALSE)</f>
        <v>4H</v>
      </c>
      <c r="D148" s="35" t="s">
        <v>152</v>
      </c>
      <c r="E148" s="37" t="str">
        <f>VLOOKUP(E147,'gaji karyawan'!B2:K86,4,FALSE)</f>
        <v>4H</v>
      </c>
      <c r="I148"/>
      <c r="L148"/>
    </row>
    <row r="149" spans="1:15" s="31" customFormat="1">
      <c r="A149" s="35" t="s">
        <v>151</v>
      </c>
      <c r="B149" s="37">
        <f>VLOOKUP(B147,'gaji karyawan'!B57:K141,5,FALSE)</f>
        <v>235000</v>
      </c>
      <c r="D149" s="35" t="s">
        <v>151</v>
      </c>
      <c r="E149" s="37">
        <f>VLOOKUP(E147,'gaji karyawan'!B2:K86,5,FALSE)</f>
        <v>545000</v>
      </c>
      <c r="I149"/>
      <c r="L149"/>
    </row>
    <row r="150" spans="1:15" s="31" customFormat="1">
      <c r="A150" s="35" t="s">
        <v>150</v>
      </c>
      <c r="B150" s="37">
        <f>VLOOKUP(B147,'gaji karyawan'!B57:K141,6,FALSE)</f>
        <v>0</v>
      </c>
      <c r="D150" s="35" t="s">
        <v>150</v>
      </c>
      <c r="E150" s="37">
        <f>VLOOKUP(E147,'gaji karyawan'!B2:K86,6,FALSE)</f>
        <v>0</v>
      </c>
      <c r="I150"/>
      <c r="L150"/>
    </row>
    <row r="151" spans="1:15" s="31" customFormat="1">
      <c r="A151" s="35" t="s">
        <v>149</v>
      </c>
      <c r="B151" s="37">
        <f>VLOOKUP(B147,'gaji karyawan'!B57:K141,7,FALSE)</f>
        <v>0</v>
      </c>
      <c r="D151" s="35" t="s">
        <v>149</v>
      </c>
      <c r="E151" s="37">
        <f>VLOOKUP(E147,'gaji karyawan'!B2:K86,7,FALSE)</f>
        <v>50000</v>
      </c>
      <c r="I151"/>
      <c r="L151"/>
    </row>
    <row r="152" spans="1:15" s="31" customFormat="1" ht="15.75" thickBot="1">
      <c r="A152" s="38" t="s">
        <v>148</v>
      </c>
      <c r="B152" s="39">
        <f>VLOOKUP(B147,'gaji karyawan'!B57:K141,8,FALSE)</f>
        <v>0</v>
      </c>
      <c r="D152" s="38" t="s">
        <v>148</v>
      </c>
      <c r="E152" s="39">
        <f>VLOOKUP(E147,'gaji karyawan'!B2:K86,8,FALSE)</f>
        <v>0</v>
      </c>
      <c r="I152"/>
      <c r="L152"/>
    </row>
    <row r="153" spans="1:15" s="31" customFormat="1" ht="15.75" thickBot="1">
      <c r="A153" s="38" t="s">
        <v>126</v>
      </c>
      <c r="B153" s="39" t="e">
        <f>B148-B149-B150-B151-B152</f>
        <v>#VALUE!</v>
      </c>
      <c r="D153" s="38" t="s">
        <v>126</v>
      </c>
      <c r="E153" s="39" t="e">
        <f>E148-E149-E150-E151-E152</f>
        <v>#VALUE!</v>
      </c>
      <c r="I153"/>
      <c r="L153"/>
    </row>
    <row r="156" spans="1:15">
      <c r="O156" s="43"/>
    </row>
  </sheetData>
  <mergeCells count="70">
    <mergeCell ref="G146:I146"/>
    <mergeCell ref="J146:K146"/>
    <mergeCell ref="J145:K145"/>
    <mergeCell ref="A144:B144"/>
    <mergeCell ref="D144:E144"/>
    <mergeCell ref="A133:B133"/>
    <mergeCell ref="D133:E133"/>
    <mergeCell ref="G133:H133"/>
    <mergeCell ref="J133:K133"/>
    <mergeCell ref="M133:N133"/>
    <mergeCell ref="A122:B122"/>
    <mergeCell ref="D122:E122"/>
    <mergeCell ref="G122:H122"/>
    <mergeCell ref="J122:K122"/>
    <mergeCell ref="M122:N122"/>
    <mergeCell ref="A111:B111"/>
    <mergeCell ref="D111:E111"/>
    <mergeCell ref="G111:H111"/>
    <mergeCell ref="J111:K111"/>
    <mergeCell ref="M111:N111"/>
    <mergeCell ref="A100:B100"/>
    <mergeCell ref="D100:E100"/>
    <mergeCell ref="G100:H100"/>
    <mergeCell ref="J100:K100"/>
    <mergeCell ref="M100:N100"/>
    <mergeCell ref="A89:B89"/>
    <mergeCell ref="D89:E89"/>
    <mergeCell ref="G89:H89"/>
    <mergeCell ref="J89:K89"/>
    <mergeCell ref="M89:N89"/>
    <mergeCell ref="A78:B78"/>
    <mergeCell ref="D78:E78"/>
    <mergeCell ref="G78:H78"/>
    <mergeCell ref="J78:K78"/>
    <mergeCell ref="M78:N78"/>
    <mergeCell ref="A67:B67"/>
    <mergeCell ref="D67:E67"/>
    <mergeCell ref="G67:H67"/>
    <mergeCell ref="J67:K67"/>
    <mergeCell ref="M67:N67"/>
    <mergeCell ref="A56:B56"/>
    <mergeCell ref="D56:E56"/>
    <mergeCell ref="G56:H56"/>
    <mergeCell ref="J56:K56"/>
    <mergeCell ref="M56:N56"/>
    <mergeCell ref="D1:E1"/>
    <mergeCell ref="G1:H1"/>
    <mergeCell ref="J1:K1"/>
    <mergeCell ref="M1:N1"/>
    <mergeCell ref="A12:B12"/>
    <mergeCell ref="D12:E12"/>
    <mergeCell ref="G12:H12"/>
    <mergeCell ref="J12:K12"/>
    <mergeCell ref="M12:N12"/>
    <mergeCell ref="A1:B1"/>
    <mergeCell ref="A23:B23"/>
    <mergeCell ref="D23:E23"/>
    <mergeCell ref="G23:H23"/>
    <mergeCell ref="J23:K23"/>
    <mergeCell ref="M23:N23"/>
    <mergeCell ref="A34:B34"/>
    <mergeCell ref="D34:E34"/>
    <mergeCell ref="G34:H34"/>
    <mergeCell ref="J34:K34"/>
    <mergeCell ref="M34:N34"/>
    <mergeCell ref="A45:B45"/>
    <mergeCell ref="D45:E45"/>
    <mergeCell ref="G45:H45"/>
    <mergeCell ref="J45:K45"/>
    <mergeCell ref="M45:N45"/>
  </mergeCells>
  <pageMargins left="1.45" right="0.13" top="0.76" bottom="0.93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gaji karyawan</vt:lpstr>
      <vt:lpstr>slip gaji</vt:lpstr>
      <vt:lpstr>'slip gaji'!Print_Area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cp:lastPrinted>2018-11-07T01:28:06Z</cp:lastPrinted>
  <dcterms:created xsi:type="dcterms:W3CDTF">2018-11-06T08:40:07Z</dcterms:created>
  <dcterms:modified xsi:type="dcterms:W3CDTF">2018-11-07T01:34:02Z</dcterms:modified>
</cp:coreProperties>
</file>