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16 CMU\V0 50°C E+-1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effMJM'!$A$1:$D$191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18\CM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SJM18\CMU\TCT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<sst xmlns="http://schemas.openxmlformats.org/spreadsheetml/2006/main" count="54" uniqueCount="26">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</sst>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7.2655548099577472E-8</c:v>
                </c:pt>
                <c:pt idx="2">
                  <c:v>9.8467222699356871E-8</c:v>
                </c:pt>
                <c:pt idx="3">
                  <c:v>1.2584809769983218E-7</c:v>
                </c:pt>
                <c:pt idx="4">
                  <c:v>2.0559353709932726E-7</c:v>
                </c:pt>
                <c:pt idx="5">
                  <c:v>4.8307179489979341E-7</c:v>
                </c:pt>
                <c:pt idx="6">
                  <c:v>1.3663507757999405E-6</c:v>
                </c:pt>
                <c:pt idx="7">
                  <c:v>3.8161076235995045E-6</c:v>
                </c:pt>
                <c:pt idx="8">
                  <c:v>9.8886432519998402E-6</c:v>
                </c:pt>
                <c:pt idx="9">
                  <c:v>2.3057618987899937E-5</c:v>
                </c:pt>
                <c:pt idx="10">
                  <c:v>4.7606979228199779E-5</c:v>
                </c:pt>
                <c:pt idx="11">
                  <c:v>8.7054299661199971E-5</c:v>
                </c:pt>
                <c:pt idx="12">
                  <c:v>1.4162585665459995E-4</c:v>
                </c:pt>
                <c:pt idx="13">
                  <c:v>2.2421002143329944E-4</c:v>
                </c:pt>
                <c:pt idx="14">
                  <c:v>3.7098006182069952E-4</c:v>
                </c:pt>
                <c:pt idx="15">
                  <c:v>5.5861901012209999E-4</c:v>
                </c:pt>
                <c:pt idx="16">
                  <c:v>6.9537984293630006E-4</c:v>
                </c:pt>
                <c:pt idx="17">
                  <c:v>7.6942578478900008E-4</c:v>
                </c:pt>
                <c:pt idx="18">
                  <c:v>8.090458499084999E-4</c:v>
                </c:pt>
                <c:pt idx="19">
                  <c:v>8.3536474486359952E-4</c:v>
                </c:pt>
                <c:pt idx="20">
                  <c:v>8.6625719551279914E-4</c:v>
                </c:pt>
                <c:pt idx="21">
                  <c:v>1.0920774935958E-3</c:v>
                </c:pt>
                <c:pt idx="22">
                  <c:v>1.0920911699071004E-3</c:v>
                </c:pt>
                <c:pt idx="23">
                  <c:v>1.0924047875376999E-3</c:v>
                </c:pt>
                <c:pt idx="24">
                  <c:v>1.1002998497659996E-3</c:v>
                </c:pt>
                <c:pt idx="25">
                  <c:v>1.1707481843809993E-3</c:v>
                </c:pt>
                <c:pt idx="26">
                  <c:v>1.4161040607367989E-3</c:v>
                </c:pt>
                <c:pt idx="27">
                  <c:v>1.8442371857265993E-3</c:v>
                </c:pt>
                <c:pt idx="28">
                  <c:v>2.245264616870999E-3</c:v>
                </c:pt>
                <c:pt idx="29">
                  <c:v>2.5342205385922995E-3</c:v>
                </c:pt>
                <c:pt idx="30">
                  <c:v>2.7735050637983996E-3</c:v>
                </c:pt>
                <c:pt idx="31">
                  <c:v>2.9858679470235999E-3</c:v>
                </c:pt>
                <c:pt idx="32">
                  <c:v>3.1788278965795003E-3</c:v>
                </c:pt>
                <c:pt idx="33">
                  <c:v>3.3624589267955002E-3</c:v>
                </c:pt>
                <c:pt idx="34">
                  <c:v>3.5385259762495003E-3</c:v>
                </c:pt>
                <c:pt idx="35">
                  <c:v>3.7079126153505004E-3</c:v>
                </c:pt>
                <c:pt idx="36">
                  <c:v>3.8710585405225002E-3</c:v>
                </c:pt>
                <c:pt idx="37">
                  <c:v>4.0282177056584993E-3</c:v>
                </c:pt>
                <c:pt idx="38">
                  <c:v>4.1794471113004994E-3</c:v>
                </c:pt>
                <c:pt idx="39">
                  <c:v>4.3247372583024996E-3</c:v>
                </c:pt>
                <c:pt idx="40">
                  <c:v>4.4618140142884989E-3</c:v>
                </c:pt>
                <c:pt idx="41">
                  <c:v>4.5908799183205003E-3</c:v>
                </c:pt>
                <c:pt idx="42">
                  <c:v>4.7124685265214992E-3</c:v>
                </c:pt>
                <c:pt idx="43">
                  <c:v>4.8268865094825003E-3</c:v>
                </c:pt>
                <c:pt idx="44">
                  <c:v>4.9342580386444995E-3</c:v>
                </c:pt>
                <c:pt idx="45">
                  <c:v>5.0346178689675003E-3</c:v>
                </c:pt>
                <c:pt idx="46">
                  <c:v>5.127964553991499E-3</c:v>
                </c:pt>
                <c:pt idx="47">
                  <c:v>5.2142868879715004E-3</c:v>
                </c:pt>
                <c:pt idx="48">
                  <c:v>5.2935878989794991E-3</c:v>
                </c:pt>
                <c:pt idx="49">
                  <c:v>5.3658681571014995E-3</c:v>
                </c:pt>
                <c:pt idx="50">
                  <c:v>5.4311535416104988E-3</c:v>
                </c:pt>
                <c:pt idx="51">
                  <c:v>5.4895112571804999E-3</c:v>
                </c:pt>
                <c:pt idx="52">
                  <c:v>7.2126978789134998E-3</c:v>
                </c:pt>
                <c:pt idx="53">
                  <c:v>7.2128757399264991E-3</c:v>
                </c:pt>
                <c:pt idx="54">
                  <c:v>7.2129957073204989E-3</c:v>
                </c:pt>
                <c:pt idx="55">
                  <c:v>7.2130712114434996E-3</c:v>
                </c:pt>
                <c:pt idx="56">
                  <c:v>7.213121811653499E-3</c:v>
                </c:pt>
                <c:pt idx="57">
                  <c:v>7.2131754233324998E-3</c:v>
                </c:pt>
                <c:pt idx="58">
                  <c:v>7.2132855934714992E-3</c:v>
                </c:pt>
                <c:pt idx="59">
                  <c:v>7.2135816916894992E-3</c:v>
                </c:pt>
                <c:pt idx="60">
                  <c:v>7.2143692648425004E-3</c:v>
                </c:pt>
                <c:pt idx="61">
                  <c:v>7.2162947992165001E-3</c:v>
                </c:pt>
                <c:pt idx="62">
                  <c:v>7.2207776240435003E-3</c:v>
                </c:pt>
                <c:pt idx="63">
                  <c:v>7.2273631609114999E-3</c:v>
                </c:pt>
                <c:pt idx="64">
                  <c:v>7.2394199815344999E-3</c:v>
                </c:pt>
                <c:pt idx="65">
                  <c:v>7.2602128301744989E-3</c:v>
                </c:pt>
                <c:pt idx="66">
                  <c:v>7.293429697259499E-3</c:v>
                </c:pt>
                <c:pt idx="67">
                  <c:v>7.3427201727164996E-3</c:v>
                </c:pt>
                <c:pt idx="68">
                  <c:v>7.4102028546494999E-3</c:v>
                </c:pt>
                <c:pt idx="69">
                  <c:v>7.4955444046534998E-3</c:v>
                </c:pt>
                <c:pt idx="70">
                  <c:v>7.5967267020264993E-3</c:v>
                </c:pt>
                <c:pt idx="71">
                  <c:v>7.7096794168434995E-3</c:v>
                </c:pt>
                <c:pt idx="72">
                  <c:v>7.830336559180499E-3</c:v>
                </c:pt>
                <c:pt idx="73">
                  <c:v>7.9538679499454989E-3</c:v>
                </c:pt>
                <c:pt idx="74">
                  <c:v>8.0731885764844993E-3</c:v>
                </c:pt>
                <c:pt idx="75">
                  <c:v>8.2026892399134996E-3</c:v>
                </c:pt>
                <c:pt idx="76">
                  <c:v>8.3773832000634992E-3</c:v>
                </c:pt>
                <c:pt idx="77">
                  <c:v>8.5696714819274988E-3</c:v>
                </c:pt>
                <c:pt idx="78">
                  <c:v>8.7097037925515011E-3</c:v>
                </c:pt>
                <c:pt idx="79">
                  <c:v>8.8036391721055002E-3</c:v>
                </c:pt>
                <c:pt idx="80">
                  <c:v>8.8758425789395006E-3</c:v>
                </c:pt>
                <c:pt idx="81">
                  <c:v>8.9412299712914988E-3</c:v>
                </c:pt>
                <c:pt idx="82">
                  <c:v>9.0234929915914992E-3</c:v>
                </c:pt>
                <c:pt idx="83">
                  <c:v>9.7898153159824992E-3</c:v>
                </c:pt>
                <c:pt idx="84">
                  <c:v>9.7898256006444997E-3</c:v>
                </c:pt>
                <c:pt idx="85">
                  <c:v>9.7900831697005E-3</c:v>
                </c:pt>
                <c:pt idx="86">
                  <c:v>9.7965081965404998E-3</c:v>
                </c:pt>
                <c:pt idx="87">
                  <c:v>9.8508276386035012E-3</c:v>
                </c:pt>
                <c:pt idx="88">
                  <c:v>1.0039728278814499E-2</c:v>
                </c:pt>
                <c:pt idx="89">
                  <c:v>1.0392850614814498E-2</c:v>
                </c:pt>
                <c:pt idx="90">
                  <c:v>1.0742364313185501E-2</c:v>
                </c:pt>
                <c:pt idx="91">
                  <c:v>1.10013834475135E-2</c:v>
                </c:pt>
                <c:pt idx="92">
                  <c:v>1.1220526510158499E-2</c:v>
                </c:pt>
                <c:pt idx="93">
                  <c:v>1.1418320675537498E-2</c:v>
                </c:pt>
                <c:pt idx="94">
                  <c:v>1.1600740322914501E-2</c:v>
                </c:pt>
                <c:pt idx="95">
                  <c:v>1.1775765165885499E-2</c:v>
                </c:pt>
                <c:pt idx="96">
                  <c:v>1.1944664872170498E-2</c:v>
                </c:pt>
                <c:pt idx="97">
                  <c:v>1.21080000029985E-2</c:v>
                </c:pt>
                <c:pt idx="98">
                  <c:v>1.2265981200157499E-2</c:v>
                </c:pt>
                <c:pt idx="99">
                  <c:v>1.24186892660235E-2</c:v>
                </c:pt>
                <c:pt idx="100">
                  <c:v>1.2566055679977499E-2</c:v>
                </c:pt>
                <c:pt idx="101">
                  <c:v>1.2707973299307498E-2</c:v>
                </c:pt>
                <c:pt idx="102">
                  <c:v>1.28422619226415E-2</c:v>
                </c:pt>
                <c:pt idx="103">
                  <c:v>1.29690210093575E-2</c:v>
                </c:pt>
                <c:pt idx="104">
                  <c:v>1.3088673043049498E-2</c:v>
                </c:pt>
                <c:pt idx="105">
                  <c:v>1.32014408590125E-2</c:v>
                </c:pt>
                <c:pt idx="106">
                  <c:v>1.3307397654802501E-2</c:v>
                </c:pt>
                <c:pt idx="107">
                  <c:v>1.3406543797109498E-2</c:v>
                </c:pt>
                <c:pt idx="108">
                  <c:v>1.3498850080229498E-2</c:v>
                </c:pt>
                <c:pt idx="109">
                  <c:v>1.35842791313235E-2</c:v>
                </c:pt>
                <c:pt idx="110">
                  <c:v>1.3662800404537498E-2</c:v>
                </c:pt>
                <c:pt idx="111">
                  <c:v>1.3734403332959501E-2</c:v>
                </c:pt>
                <c:pt idx="112">
                  <c:v>1.3799107231331499E-2</c:v>
                </c:pt>
                <c:pt idx="113">
                  <c:v>1.38569709316435E-2</c:v>
                </c:pt>
                <c:pt idx="114">
                  <c:v>1.5560523176849498E-2</c:v>
                </c:pt>
                <c:pt idx="115">
                  <c:v>1.5560697487180501E-2</c:v>
                </c:pt>
                <c:pt idx="116">
                  <c:v>1.5560813924484501E-2</c:v>
                </c:pt>
                <c:pt idx="117">
                  <c:v>1.5560885762393501E-2</c:v>
                </c:pt>
                <c:pt idx="118">
                  <c:v>1.55609316514545E-2</c:v>
                </c:pt>
                <c:pt idx="119">
                  <c:v>1.5560976519135501E-2</c:v>
                </c:pt>
                <c:pt idx="120">
                  <c:v>1.5561065416669498E-2</c:v>
                </c:pt>
                <c:pt idx="121">
                  <c:v>1.5561308936952499E-2</c:v>
                </c:pt>
                <c:pt idx="122">
                  <c:v>1.5561981669980499E-2</c:v>
                </c:pt>
                <c:pt idx="123">
                  <c:v>1.5563693650767501E-2</c:v>
                </c:pt>
                <c:pt idx="124">
                  <c:v>1.5567820818980499E-2</c:v>
                </c:pt>
                <c:pt idx="125">
                  <c:v>1.5574044245301498E-2</c:v>
                </c:pt>
                <c:pt idx="126">
                  <c:v>1.5585707072772499E-2</c:v>
                </c:pt>
                <c:pt idx="127">
                  <c:v>1.5606191461861501E-2</c:v>
                </c:pt>
                <c:pt idx="128">
                  <c:v>1.5639317731984501E-2</c:v>
                </c:pt>
                <c:pt idx="129">
                  <c:v>1.5688815497506503E-2</c:v>
                </c:pt>
                <c:pt idx="130">
                  <c:v>1.5756833283024498E-2</c:v>
                </c:pt>
                <c:pt idx="131">
                  <c:v>1.58432427401465E-2</c:v>
                </c:pt>
                <c:pt idx="132">
                  <c:v>1.5945445922184498E-2</c:v>
                </c:pt>
                <c:pt idx="133">
                  <c:v>1.6059922798946497E-2</c:v>
                </c:pt>
                <c:pt idx="134">
                  <c:v>1.6182592587570502E-2</c:v>
                </c:pt>
                <c:pt idx="135">
                  <c:v>1.63086458945155E-2</c:v>
                </c:pt>
                <c:pt idx="136">
                  <c:v>1.6431279351774498E-2</c:v>
                </c:pt>
                <c:pt idx="137">
                  <c:v>1.6566252385845498E-2</c:v>
                </c:pt>
                <c:pt idx="138">
                  <c:v>1.67519860880955E-2</c:v>
                </c:pt>
                <c:pt idx="139">
                  <c:v>1.6964417388710497E-2</c:v>
                </c:pt>
                <c:pt idx="140">
                  <c:v>1.7132263334848498E-2</c:v>
                </c:pt>
                <c:pt idx="141">
                  <c:v>1.7257376679612503E-2</c:v>
                </c:pt>
                <c:pt idx="142">
                  <c:v>1.73628363135645E-2</c:v>
                </c:pt>
                <c:pt idx="143">
                  <c:v>1.7464177218030501E-2</c:v>
                </c:pt>
                <c:pt idx="144">
                  <c:v>1.7590065148997497E-2</c:v>
                </c:pt>
                <c:pt idx="145">
                  <c:v>1.9046493983139498E-2</c:v>
                </c:pt>
                <c:pt idx="146">
                  <c:v>1.9046506710005497E-2</c:v>
                </c:pt>
                <c:pt idx="147">
                  <c:v>1.9046711339779497E-2</c:v>
                </c:pt>
                <c:pt idx="148">
                  <c:v>1.9052093128193497E-2</c:v>
                </c:pt>
                <c:pt idx="149">
                  <c:v>1.90979152990325E-2</c:v>
                </c:pt>
                <c:pt idx="150">
                  <c:v>1.9259657354803499E-2</c:v>
                </c:pt>
                <c:pt idx="151">
                  <c:v>1.9573034562685498E-2</c:v>
                </c:pt>
                <c:pt idx="152">
                  <c:v>1.9892936015135497E-2</c:v>
                </c:pt>
                <c:pt idx="153">
                  <c:v>2.0134294835762498E-2</c:v>
                </c:pt>
                <c:pt idx="154">
                  <c:v>2.03413336658105E-2</c:v>
                </c:pt>
                <c:pt idx="155">
                  <c:v>2.0527363166578501E-2</c:v>
                </c:pt>
                <c:pt idx="156">
                  <c:v>2.07040905225645E-2</c:v>
                </c:pt>
                <c:pt idx="157">
                  <c:v>2.0874165186392499E-2</c:v>
                </c:pt>
                <c:pt idx="158">
                  <c:v>2.1038699172839501E-2</c:v>
                </c:pt>
                <c:pt idx="159">
                  <c:v>2.1198183364600498E-2</c:v>
                </c:pt>
                <c:pt idx="160">
                  <c:v>2.1352764981272497E-2</c:v>
                </c:pt>
                <c:pt idx="161">
                  <c:v>2.1502465779519503E-2</c:v>
                </c:pt>
                <c:pt idx="162">
                  <c:v>2.1647167189359502E-2</c:v>
                </c:pt>
                <c:pt idx="163">
                  <c:v>2.1786718517095502E-2</c:v>
                </c:pt>
                <c:pt idx="164">
                  <c:v>2.1919019864341499E-2</c:v>
                </c:pt>
                <c:pt idx="165">
                  <c:v>2.2044110303697496E-2</c:v>
                </c:pt>
                <c:pt idx="166">
                  <c:v>2.2162343936735503E-2</c:v>
                </c:pt>
                <c:pt idx="167">
                  <c:v>2.2273896152549502E-2</c:v>
                </c:pt>
                <c:pt idx="168">
                  <c:v>2.2378806513765497E-2</c:v>
                </c:pt>
                <c:pt idx="169">
                  <c:v>2.2477050114890498E-2</c:v>
                </c:pt>
                <c:pt idx="170">
                  <c:v>2.2568578175846503E-2</c:v>
                </c:pt>
                <c:pt idx="171">
                  <c:v>2.2653337321536501E-2</c:v>
                </c:pt>
                <c:pt idx="172">
                  <c:v>2.2731284110618498E-2</c:v>
                </c:pt>
                <c:pt idx="173">
                  <c:v>2.28023968750585E-2</c:v>
                </c:pt>
                <c:pt idx="174">
                  <c:v>2.2866685744391498E-2</c:v>
                </c:pt>
                <c:pt idx="175">
                  <c:v>2.2924201193384501E-2</c:v>
                </c:pt>
                <c:pt idx="176">
                  <c:v>2.4613880047729499E-2</c:v>
                </c:pt>
                <c:pt idx="177">
                  <c:v>2.4614052005831499E-2</c:v>
                </c:pt>
                <c:pt idx="178">
                  <c:v>2.4614166268717499E-2</c:v>
                </c:pt>
                <c:pt idx="179">
                  <c:v>2.4614235951895498E-2</c:v>
                </c:pt>
                <c:pt idx="180">
                  <c:v>2.4614279224435501E-2</c:v>
                </c:pt>
                <c:pt idx="181">
                  <c:v>2.4614319023589501E-2</c:v>
                </c:pt>
                <c:pt idx="182">
                  <c:v>2.4614395814790503E-2</c:v>
                </c:pt>
                <c:pt idx="183">
                  <c:v>2.4614609985072498E-2</c:v>
                </c:pt>
                <c:pt idx="184">
                  <c:v>2.4615219758242504E-2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6.6160926801353548E-8</c:v>
                </c:pt>
                <c:pt idx="2">
                  <c:v>8.7050052801490585E-8</c:v>
                </c:pt>
                <c:pt idx="3">
                  <c:v>1.0841781360008962E-7</c:v>
                </c:pt>
                <c:pt idx="4">
                  <c:v>1.7469403170052022E-7</c:v>
                </c:pt>
                <c:pt idx="5">
                  <c:v>4.212458186002993E-7</c:v>
                </c:pt>
                <c:pt idx="6">
                  <c:v>1.2574871038010388E-6</c:v>
                </c:pt>
                <c:pt idx="7">
                  <c:v>3.6901207263011215E-6</c:v>
                </c:pt>
                <c:pt idx="8">
                  <c:v>9.8964429310014618E-6</c:v>
                </c:pt>
                <c:pt idx="9">
                  <c:v>2.356090057440037E-5</c:v>
                </c:pt>
                <c:pt idx="10">
                  <c:v>4.9218910615600464E-5</c:v>
                </c:pt>
                <c:pt idx="11">
                  <c:v>9.0732797485800973E-5</c:v>
                </c:pt>
                <c:pt idx="12">
                  <c:v>1.4833933459779992E-4</c:v>
                </c:pt>
                <c:pt idx="13">
                  <c:v>2.3536129371320123E-4</c:v>
                </c:pt>
                <c:pt idx="14">
                  <c:v>3.8857701143940084E-4</c:v>
                </c:pt>
                <c:pt idx="15">
                  <c:v>5.8850535867330071E-4</c:v>
                </c:pt>
                <c:pt idx="16">
                  <c:v>7.5072079972860091E-4</c:v>
                </c:pt>
                <c:pt idx="17">
                  <c:v>8.6058919319740093E-4</c:v>
                </c:pt>
                <c:pt idx="18">
                  <c:v>9.4188966463970049E-4</c:v>
                </c:pt>
                <c:pt idx="19">
                  <c:v>1.0103037051119E-3</c:v>
                </c:pt>
                <c:pt idx="20">
                  <c:v>1.0927300065778009E-3</c:v>
                </c:pt>
                <c:pt idx="21">
                  <c:v>1.5016574701220003E-3</c:v>
                </c:pt>
                <c:pt idx="22">
                  <c:v>1.5016640183688999E-3</c:v>
                </c:pt>
                <c:pt idx="23">
                  <c:v>1.5027611392164006E-3</c:v>
                </c:pt>
                <c:pt idx="24">
                  <c:v>1.5254113276861013E-3</c:v>
                </c:pt>
                <c:pt idx="25">
                  <c:v>1.6390696891019005E-3</c:v>
                </c:pt>
                <c:pt idx="26">
                  <c:v>1.9295431345431012E-3</c:v>
                </c:pt>
                <c:pt idx="27">
                  <c:v>2.3837969614270999E-3</c:v>
                </c:pt>
                <c:pt idx="28">
                  <c:v>2.7957156203611E-3</c:v>
                </c:pt>
                <c:pt idx="29">
                  <c:v>3.0819385425421009E-3</c:v>
                </c:pt>
                <c:pt idx="30">
                  <c:v>3.3223480156911005E-3</c:v>
                </c:pt>
                <c:pt idx="31">
                  <c:v>3.5369028572741004E-3</c:v>
                </c:pt>
                <c:pt idx="32">
                  <c:v>3.7356695120351006E-3</c:v>
                </c:pt>
                <c:pt idx="33">
                  <c:v>3.9234397526611009E-3</c:v>
                </c:pt>
                <c:pt idx="34">
                  <c:v>4.1025794494181003E-3</c:v>
                </c:pt>
                <c:pt idx="35">
                  <c:v>4.2743635818701005E-3</c:v>
                </c:pt>
                <c:pt idx="36">
                  <c:v>4.4394524535821007E-3</c:v>
                </c:pt>
                <c:pt idx="37">
                  <c:v>4.5982277950641012E-3</c:v>
                </c:pt>
                <c:pt idx="38">
                  <c:v>4.7508264356431011E-3</c:v>
                </c:pt>
                <c:pt idx="39">
                  <c:v>4.8972865699161011E-3</c:v>
                </c:pt>
                <c:pt idx="40">
                  <c:v>5.0352263576061013E-3</c:v>
                </c:pt>
                <c:pt idx="41">
                  <c:v>5.1649471051091016E-3</c:v>
                </c:pt>
                <c:pt idx="42">
                  <c:v>5.2870624115421011E-3</c:v>
                </c:pt>
                <c:pt idx="43">
                  <c:v>5.4019190388471007E-3</c:v>
                </c:pt>
                <c:pt idx="44">
                  <c:v>5.5096624174611007E-3</c:v>
                </c:pt>
                <c:pt idx="45">
                  <c:v>5.610343523650101E-3</c:v>
                </c:pt>
                <c:pt idx="46">
                  <c:v>5.7039705263731005E-3</c:v>
                </c:pt>
                <c:pt idx="47">
                  <c:v>5.7905410899021011E-3</c:v>
                </c:pt>
                <c:pt idx="48">
                  <c:v>5.8700583315601015E-3</c:v>
                </c:pt>
                <c:pt idx="49">
                  <c:v>5.9425219274561007E-3</c:v>
                </c:pt>
                <c:pt idx="50">
                  <c:v>6.0079595469811013E-3</c:v>
                </c:pt>
                <c:pt idx="51">
                  <c:v>6.0664396090901011E-3</c:v>
                </c:pt>
                <c:pt idx="52">
                  <c:v>7.7651879516161017E-3</c:v>
                </c:pt>
                <c:pt idx="53">
                  <c:v>7.7653606265871006E-3</c:v>
                </c:pt>
                <c:pt idx="54">
                  <c:v>7.7654752694951007E-3</c:v>
                </c:pt>
                <c:pt idx="55">
                  <c:v>7.7655458448681013E-3</c:v>
                </c:pt>
                <c:pt idx="56">
                  <c:v>7.7655921644451016E-3</c:v>
                </c:pt>
                <c:pt idx="57">
                  <c:v>7.7656414555440992E-3</c:v>
                </c:pt>
                <c:pt idx="58">
                  <c:v>7.7657452192001E-3</c:v>
                </c:pt>
                <c:pt idx="59">
                  <c:v>7.7660283243271011E-3</c:v>
                </c:pt>
                <c:pt idx="60">
                  <c:v>7.7667876906510995E-3</c:v>
                </c:pt>
                <c:pt idx="61">
                  <c:v>7.7686529373761012E-3</c:v>
                </c:pt>
                <c:pt idx="62">
                  <c:v>7.7730330145540996E-3</c:v>
                </c:pt>
                <c:pt idx="63">
                  <c:v>7.7795572798831022E-3</c:v>
                </c:pt>
                <c:pt idx="64">
                  <c:v>7.7916837143950993E-3</c:v>
                </c:pt>
                <c:pt idx="65">
                  <c:v>7.8129020618621023E-3</c:v>
                </c:pt>
                <c:pt idx="66">
                  <c:v>7.8472121028311005E-3</c:v>
                </c:pt>
                <c:pt idx="67">
                  <c:v>7.898571569286101E-3</c:v>
                </c:pt>
                <c:pt idx="68">
                  <c:v>7.9692351496911014E-3</c:v>
                </c:pt>
                <c:pt idx="69">
                  <c:v>8.0587762519381025E-3</c:v>
                </c:pt>
                <c:pt idx="70">
                  <c:v>8.1645692375141021E-3</c:v>
                </c:pt>
                <c:pt idx="71">
                  <c:v>8.2825755304061013E-3</c:v>
                </c:pt>
                <c:pt idx="72">
                  <c:v>8.4084322261821012E-3</c:v>
                </c:pt>
                <c:pt idx="73">
                  <c:v>8.537429011471101E-3</c:v>
                </c:pt>
                <c:pt idx="74">
                  <c:v>8.6627204930301016E-3</c:v>
                </c:pt>
                <c:pt idx="75">
                  <c:v>8.8006704630090998E-3</c:v>
                </c:pt>
                <c:pt idx="76">
                  <c:v>8.9873522121501001E-3</c:v>
                </c:pt>
                <c:pt idx="77">
                  <c:v>9.199459948699102E-3</c:v>
                </c:pt>
                <c:pt idx="78">
                  <c:v>9.3725236074501013E-3</c:v>
                </c:pt>
                <c:pt idx="79">
                  <c:v>9.5117012480171008E-3</c:v>
                </c:pt>
                <c:pt idx="80">
                  <c:v>9.6425101948551008E-3</c:v>
                </c:pt>
                <c:pt idx="81">
                  <c:v>9.7785096023631016E-3</c:v>
                </c:pt>
                <c:pt idx="82">
                  <c:v>9.9471520592671024E-3</c:v>
                </c:pt>
                <c:pt idx="83">
                  <c:v>1.1119551800287102E-2</c:v>
                </c:pt>
                <c:pt idx="84">
                  <c:v>1.1119561042299102E-2</c:v>
                </c:pt>
                <c:pt idx="85">
                  <c:v>1.11209322194811E-2</c:v>
                </c:pt>
                <c:pt idx="86">
                  <c:v>1.1143008094303099E-2</c:v>
                </c:pt>
                <c:pt idx="87">
                  <c:v>1.12391844508021E-2</c:v>
                </c:pt>
                <c:pt idx="88">
                  <c:v>1.1469367838694101E-2</c:v>
                </c:pt>
                <c:pt idx="89">
                  <c:v>1.1842724118282102E-2</c:v>
                </c:pt>
                <c:pt idx="90">
                  <c:v>1.21979380019561E-2</c:v>
                </c:pt>
                <c:pt idx="91">
                  <c:v>1.2453181794883101E-2</c:v>
                </c:pt>
                <c:pt idx="92">
                  <c:v>1.26715734749311E-2</c:v>
                </c:pt>
                <c:pt idx="93">
                  <c:v>1.2869715953101102E-2</c:v>
                </c:pt>
                <c:pt idx="94">
                  <c:v>1.30556180227651E-2</c:v>
                </c:pt>
                <c:pt idx="95">
                  <c:v>1.3232933022689099E-2</c:v>
                </c:pt>
                <c:pt idx="96">
                  <c:v>1.3403357989569101E-2</c:v>
                </c:pt>
                <c:pt idx="97">
                  <c:v>1.35677373817021E-2</c:v>
                </c:pt>
                <c:pt idx="98">
                  <c:v>1.37264430982031E-2</c:v>
                </c:pt>
                <c:pt idx="99">
                  <c:v>1.3879650192958101E-2</c:v>
                </c:pt>
                <c:pt idx="100">
                  <c:v>1.4027349059780102E-2</c:v>
                </c:pt>
                <c:pt idx="101">
                  <c:v>1.41694671650501E-2</c:v>
                </c:pt>
                <c:pt idx="102">
                  <c:v>1.4303878009463099E-2</c:v>
                </c:pt>
                <c:pt idx="103">
                  <c:v>1.4430717956174101E-2</c:v>
                </c:pt>
                <c:pt idx="104">
                  <c:v>1.4550431148034101E-2</c:v>
                </c:pt>
                <c:pt idx="105">
                  <c:v>1.4663249282622099E-2</c:v>
                </c:pt>
                <c:pt idx="106">
                  <c:v>1.47692480355671E-2</c:v>
                </c:pt>
                <c:pt idx="107">
                  <c:v>1.4868429962718102E-2</c:v>
                </c:pt>
                <c:pt idx="108">
                  <c:v>1.4960766767671101E-2</c:v>
                </c:pt>
                <c:pt idx="109">
                  <c:v>1.5046220478406102E-2</c:v>
                </c:pt>
                <c:pt idx="110">
                  <c:v>1.5124759758568102E-2</c:v>
                </c:pt>
                <c:pt idx="111">
                  <c:v>1.5196372640238102E-2</c:v>
                </c:pt>
                <c:pt idx="112">
                  <c:v>1.52610774467631E-2</c:v>
                </c:pt>
                <c:pt idx="113">
                  <c:v>1.5318932338328102E-2</c:v>
                </c:pt>
                <c:pt idx="114">
                  <c:v>1.69954655792551E-2</c:v>
                </c:pt>
                <c:pt idx="115">
                  <c:v>1.6995634536758102E-2</c:v>
                </c:pt>
                <c:pt idx="116">
                  <c:v>1.69957455995981E-2</c:v>
                </c:pt>
                <c:pt idx="117">
                  <c:v>1.69958126927281E-2</c:v>
                </c:pt>
                <c:pt idx="118">
                  <c:v>1.6995854663146102E-2</c:v>
                </c:pt>
                <c:pt idx="119">
                  <c:v>1.69958958669011E-2</c:v>
                </c:pt>
                <c:pt idx="120">
                  <c:v>1.69959800560021E-2</c:v>
                </c:pt>
                <c:pt idx="121">
                  <c:v>1.6996215113771102E-2</c:v>
                </c:pt>
                <c:pt idx="122">
                  <c:v>1.6996871125624102E-2</c:v>
                </c:pt>
                <c:pt idx="123">
                  <c:v>1.69985529448561E-2</c:v>
                </c:pt>
                <c:pt idx="124">
                  <c:v>1.7002655283606102E-2</c:v>
                </c:pt>
                <c:pt idx="125">
                  <c:v>1.7008928192691102E-2</c:v>
                </c:pt>
                <c:pt idx="126">
                  <c:v>1.7020859066525101E-2</c:v>
                </c:pt>
                <c:pt idx="127">
                  <c:v>1.70421066137201E-2</c:v>
                </c:pt>
                <c:pt idx="128">
                  <c:v>1.7076839270113102E-2</c:v>
                </c:pt>
                <c:pt idx="129">
                  <c:v>1.7129087254393102E-2</c:v>
                </c:pt>
                <c:pt idx="130">
                  <c:v>1.7201100619729102E-2</c:v>
                </c:pt>
                <c:pt idx="131">
                  <c:v>1.7292434155559099E-2</c:v>
                </c:pt>
                <c:pt idx="132">
                  <c:v>1.7400427764981102E-2</c:v>
                </c:pt>
                <c:pt idx="133">
                  <c:v>1.7520995829325099E-2</c:v>
                </c:pt>
                <c:pt idx="134">
                  <c:v>1.7649772458375099E-2</c:v>
                </c:pt>
                <c:pt idx="135">
                  <c:v>1.7781970260908102E-2</c:v>
                </c:pt>
                <c:pt idx="136">
                  <c:v>1.7911103960073102E-2</c:v>
                </c:pt>
                <c:pt idx="137">
                  <c:v>1.80553195853531E-2</c:v>
                </c:pt>
                <c:pt idx="138">
                  <c:v>1.8254550505529099E-2</c:v>
                </c:pt>
                <c:pt idx="139">
                  <c:v>1.8489360885273101E-2</c:v>
                </c:pt>
                <c:pt idx="140">
                  <c:v>1.8694091836630101E-2</c:v>
                </c:pt>
                <c:pt idx="141">
                  <c:v>1.88701962058841E-2</c:v>
                </c:pt>
                <c:pt idx="142">
                  <c:v>1.9042565110516101E-2</c:v>
                </c:pt>
                <c:pt idx="143">
                  <c:v>1.9225119381786102E-2</c:v>
                </c:pt>
                <c:pt idx="144">
                  <c:v>1.9447674834557102E-2</c:v>
                </c:pt>
                <c:pt idx="145">
                  <c:v>2.13720467507191E-2</c:v>
                </c:pt>
                <c:pt idx="146">
                  <c:v>2.13720634576401E-2</c:v>
                </c:pt>
                <c:pt idx="147">
                  <c:v>2.1373174660411099E-2</c:v>
                </c:pt>
                <c:pt idx="148">
                  <c:v>2.1392843459532102E-2</c:v>
                </c:pt>
                <c:pt idx="149">
                  <c:v>2.1481425740942101E-2</c:v>
                </c:pt>
                <c:pt idx="150">
                  <c:v>2.1693392662623101E-2</c:v>
                </c:pt>
                <c:pt idx="151">
                  <c:v>2.2039641103789101E-2</c:v>
                </c:pt>
                <c:pt idx="152">
                  <c:v>2.23740441978981E-2</c:v>
                </c:pt>
                <c:pt idx="153">
                  <c:v>2.26174477471821E-2</c:v>
                </c:pt>
                <c:pt idx="154">
                  <c:v>2.2827337773747101E-2</c:v>
                </c:pt>
                <c:pt idx="155">
                  <c:v>2.30190333681441E-2</c:v>
                </c:pt>
                <c:pt idx="156">
                  <c:v>2.3199759316557104E-2</c:v>
                </c:pt>
                <c:pt idx="157">
                  <c:v>2.3372752226394098E-2</c:v>
                </c:pt>
                <c:pt idx="158">
                  <c:v>2.3539477388879102E-2</c:v>
                </c:pt>
                <c:pt idx="159">
                  <c:v>2.3700636776225099E-2</c:v>
                </c:pt>
                <c:pt idx="160">
                  <c:v>2.3856508364100099E-2</c:v>
                </c:pt>
                <c:pt idx="161">
                  <c:v>2.4007200297224102E-2</c:v>
                </c:pt>
                <c:pt idx="162">
                  <c:v>2.41526541783301E-2</c:v>
                </c:pt>
                <c:pt idx="163">
                  <c:v>2.4292759666366102E-2</c:v>
                </c:pt>
                <c:pt idx="164">
                  <c:v>2.4425498423861099E-2</c:v>
                </c:pt>
                <c:pt idx="165">
                  <c:v>2.4550948404888102E-2</c:v>
                </c:pt>
                <c:pt idx="166">
                  <c:v>2.4669484545366101E-2</c:v>
                </c:pt>
                <c:pt idx="167">
                  <c:v>2.4781293685763098E-2</c:v>
                </c:pt>
                <c:pt idx="168">
                  <c:v>2.4886421023364098E-2</c:v>
                </c:pt>
                <c:pt idx="169">
                  <c:v>2.4984847490704103E-2</c:v>
                </c:pt>
                <c:pt idx="170">
                  <c:v>2.5076528339948102E-2</c:v>
                </c:pt>
                <c:pt idx="171">
                  <c:v>2.5161412916975098E-2</c:v>
                </c:pt>
                <c:pt idx="172">
                  <c:v>2.5239459586827103E-2</c:v>
                </c:pt>
                <c:pt idx="173">
                  <c:v>2.53106480879411E-2</c:v>
                </c:pt>
                <c:pt idx="174">
                  <c:v>2.5374989370414099E-2</c:v>
                </c:pt>
                <c:pt idx="175">
                  <c:v>2.5432534627896099E-2</c:v>
                </c:pt>
                <c:pt idx="176">
                  <c:v>2.7098833148950102E-2</c:v>
                </c:pt>
                <c:pt idx="177">
                  <c:v>2.7099000469744099E-2</c:v>
                </c:pt>
                <c:pt idx="178">
                  <c:v>2.7099110214977098E-2</c:v>
                </c:pt>
                <c:pt idx="179">
                  <c:v>2.7099175993376103E-2</c:v>
                </c:pt>
                <c:pt idx="180">
                  <c:v>2.7099216315477102E-2</c:v>
                </c:pt>
                <c:pt idx="181">
                  <c:v>2.7099254182412099E-2</c:v>
                </c:pt>
                <c:pt idx="182">
                  <c:v>2.7099330180146101E-2</c:v>
                </c:pt>
                <c:pt idx="183">
                  <c:v>2.7099545067973099E-2</c:v>
                </c:pt>
                <c:pt idx="184">
                  <c:v>2.7100159280863099E-2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0304"/>
        <c:axId val="4419195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0.1668364842749851</c:v>
                </c:pt>
                <c:pt idx="1">
                  <c:v>0.15940351348400802</c:v>
                </c:pt>
                <c:pt idx="2">
                  <c:v>0.15276815429105109</c:v>
                </c:pt>
                <c:pt idx="3">
                  <c:v>0.14683165007958804</c:v>
                </c:pt>
                <c:pt idx="4">
                  <c:v>0.14150429074498633</c:v>
                </c:pt>
                <c:pt idx="5">
                  <c:v>0.13671170112374223</c:v>
                </c:pt>
                <c:pt idx="6">
                  <c:v>0.1323893863180795</c:v>
                </c:pt>
                <c:pt idx="7">
                  <c:v>0.12851551890807383</c:v>
                </c:pt>
                <c:pt idx="8">
                  <c:v>0.12504513230627354</c:v>
                </c:pt>
                <c:pt idx="9">
                  <c:v>0.12193055121468099</c:v>
                </c:pt>
                <c:pt idx="10">
                  <c:v>0.11913114763211011</c:v>
                </c:pt>
                <c:pt idx="11">
                  <c:v>0.11661416454309953</c:v>
                </c:pt>
                <c:pt idx="12">
                  <c:v>0.11435339675554573</c:v>
                </c:pt>
                <c:pt idx="13">
                  <c:v>0.11232643406890375</c:v>
                </c:pt>
                <c:pt idx="14">
                  <c:v>0.11051447960409008</c:v>
                </c:pt>
                <c:pt idx="15">
                  <c:v>0.10889975638106145</c:v>
                </c:pt>
                <c:pt idx="16">
                  <c:v>0.10746700318967478</c:v>
                </c:pt>
                <c:pt idx="17">
                  <c:v>0.10620322201378278</c:v>
                </c:pt>
                <c:pt idx="18">
                  <c:v>0.10509648762537029</c:v>
                </c:pt>
                <c:pt idx="19">
                  <c:v>7.6599641628941673E-2</c:v>
                </c:pt>
                <c:pt idx="20">
                  <c:v>7.6597033774247647E-2</c:v>
                </c:pt>
                <c:pt idx="21">
                  <c:v>7.6595021623801607E-2</c:v>
                </c:pt>
                <c:pt idx="22">
                  <c:v>7.6593536543505022E-2</c:v>
                </c:pt>
                <c:pt idx="23">
                  <c:v>7.6592405787329565E-2</c:v>
                </c:pt>
                <c:pt idx="24">
                  <c:v>7.6591237532437434E-2</c:v>
                </c:pt>
                <c:pt idx="25">
                  <c:v>7.6589179586707801E-2</c:v>
                </c:pt>
                <c:pt idx="26">
                  <c:v>7.6584234607622897E-2</c:v>
                </c:pt>
                <c:pt idx="27">
                  <c:v>7.6571964301949166E-2</c:v>
                </c:pt>
                <c:pt idx="28">
                  <c:v>7.6543178116777147E-2</c:v>
                </c:pt>
                <c:pt idx="29">
                  <c:v>7.6481428907562266E-2</c:v>
                </c:pt>
                <c:pt idx="30">
                  <c:v>7.6403261698276242E-2</c:v>
                </c:pt>
                <c:pt idx="31">
                  <c:v>7.6285632587866387E-2</c:v>
                </c:pt>
                <c:pt idx="32">
                  <c:v>7.6125761684360915E-2</c:v>
                </c:pt>
                <c:pt idx="33">
                  <c:v>7.5928942700261431E-2</c:v>
                </c:pt>
                <c:pt idx="34">
                  <c:v>7.5701018627264346E-2</c:v>
                </c:pt>
                <c:pt idx="35">
                  <c:v>7.5440889542023687E-2</c:v>
                </c:pt>
                <c:pt idx="36">
                  <c:v>7.5142220081429761E-2</c:v>
                </c:pt>
                <c:pt idx="37">
                  <c:v>7.474831697395741E-2</c:v>
                </c:pt>
                <c:pt idx="38">
                  <c:v>7.4308681669821908E-2</c:v>
                </c:pt>
                <c:pt idx="39">
                  <c:v>7.3827690883072852E-2</c:v>
                </c:pt>
                <c:pt idx="40">
                  <c:v>7.3368210938126122E-2</c:v>
                </c:pt>
                <c:pt idx="41">
                  <c:v>7.3023429461660891E-2</c:v>
                </c:pt>
                <c:pt idx="42">
                  <c:v>7.2900631196154655E-2</c:v>
                </c:pt>
                <c:pt idx="43">
                  <c:v>7.2811401546246268E-2</c:v>
                </c:pt>
                <c:pt idx="44">
                  <c:v>7.3490386195055241E-2</c:v>
                </c:pt>
                <c:pt idx="45">
                  <c:v>7.6101303865860601E-2</c:v>
                </c:pt>
                <c:pt idx="46">
                  <c:v>8.0428339016336434E-2</c:v>
                </c:pt>
                <c:pt idx="47">
                  <c:v>8.6376882994155441E-2</c:v>
                </c:pt>
                <c:pt idx="48">
                  <c:v>9.3642556310478561E-2</c:v>
                </c:pt>
                <c:pt idx="49">
                  <c:v>0.1023615875289437</c:v>
                </c:pt>
                <c:pt idx="50">
                  <c:v>0.13582855665660243</c:v>
                </c:pt>
                <c:pt idx="51">
                  <c:v>0.13582830745902774</c:v>
                </c:pt>
                <c:pt idx="52">
                  <c:v>0.13593848251457843</c:v>
                </c:pt>
                <c:pt idx="53">
                  <c:v>0.13744692197961894</c:v>
                </c:pt>
                <c:pt idx="54">
                  <c:v>0.14093808795901525</c:v>
                </c:pt>
                <c:pt idx="55">
                  <c:v>0.14239823232032889</c:v>
                </c:pt>
                <c:pt idx="56">
                  <c:v>0.1395068164841011</c:v>
                </c:pt>
                <c:pt idx="57">
                  <c:v>0.13549844767263988</c:v>
                </c:pt>
                <c:pt idx="58">
                  <c:v>0.13196507096548224</c:v>
                </c:pt>
                <c:pt idx="59">
                  <c:v>0.12932075544395324</c:v>
                </c:pt>
                <c:pt idx="60">
                  <c:v>0.12711109792817948</c:v>
                </c:pt>
                <c:pt idx="61">
                  <c:v>0.12541248742348238</c:v>
                </c:pt>
                <c:pt idx="62">
                  <c:v>0.12374294462197918</c:v>
                </c:pt>
                <c:pt idx="63">
                  <c:v>0.12212089104292638</c:v>
                </c:pt>
                <c:pt idx="64">
                  <c:v>0.1205597438340025</c:v>
                </c:pt>
                <c:pt idx="65">
                  <c:v>0.11906604732337665</c:v>
                </c:pt>
                <c:pt idx="66">
                  <c:v>0.11764211952155598</c:v>
                </c:pt>
                <c:pt idx="67">
                  <c:v>0.11628894674810321</c:v>
                </c:pt>
                <c:pt idx="68">
                  <c:v>0.1150060541772026</c:v>
                </c:pt>
                <c:pt idx="69">
                  <c:v>0.11381297902394458</c:v>
                </c:pt>
                <c:pt idx="70">
                  <c:v>0.11270680691795834</c:v>
                </c:pt>
                <c:pt idx="71">
                  <c:v>0.11168115363389287</c:v>
                </c:pt>
                <c:pt idx="72">
                  <c:v>0.1107309754458837</c:v>
                </c:pt>
                <c:pt idx="73">
                  <c:v>0.10985246091575485</c:v>
                </c:pt>
                <c:pt idx="74">
                  <c:v>0.10904273224571065</c:v>
                </c:pt>
                <c:pt idx="75">
                  <c:v>0.10829934985223186</c:v>
                </c:pt>
                <c:pt idx="76">
                  <c:v>0.10762009032275875</c:v>
                </c:pt>
                <c:pt idx="77">
                  <c:v>0.10700290648651198</c:v>
                </c:pt>
                <c:pt idx="78">
                  <c:v>0.10644578230567911</c:v>
                </c:pt>
                <c:pt idx="79">
                  <c:v>0.10594672473536053</c:v>
                </c:pt>
                <c:pt idx="80">
                  <c:v>0.10550367853814981</c:v>
                </c:pt>
                <c:pt idx="81">
                  <c:v>9.2216848116036865E-2</c:v>
                </c:pt>
                <c:pt idx="82">
                  <c:v>9.2215471109810959E-2</c:v>
                </c:pt>
                <c:pt idx="83">
                  <c:v>9.2214435702220862E-2</c:v>
                </c:pt>
                <c:pt idx="84">
                  <c:v>9.221370507085358E-2</c:v>
                </c:pt>
                <c:pt idx="85">
                  <c:v>9.2213181307655059E-2</c:v>
                </c:pt>
                <c:pt idx="86">
                  <c:v>9.2212679969092118E-2</c:v>
                </c:pt>
                <c:pt idx="87">
                  <c:v>9.2211850597034073E-2</c:v>
                </c:pt>
                <c:pt idx="88">
                  <c:v>9.2209863748107843E-2</c:v>
                </c:pt>
                <c:pt idx="89">
                  <c:v>9.2204803094682014E-2</c:v>
                </c:pt>
                <c:pt idx="90">
                  <c:v>9.219272277425232E-2</c:v>
                </c:pt>
                <c:pt idx="91">
                  <c:v>9.2166686738598208E-2</c:v>
                </c:pt>
                <c:pt idx="92">
                  <c:v>9.2133033962741639E-2</c:v>
                </c:pt>
                <c:pt idx="93">
                  <c:v>9.2081288776416526E-2</c:v>
                </c:pt>
                <c:pt idx="94">
                  <c:v>9.2009325617188373E-2</c:v>
                </c:pt>
                <c:pt idx="95">
                  <c:v>9.1917151551226373E-2</c:v>
                </c:pt>
                <c:pt idx="96">
                  <c:v>9.1802453608783127E-2</c:v>
                </c:pt>
                <c:pt idx="97">
                  <c:v>9.1659746013850033E-2</c:v>
                </c:pt>
                <c:pt idx="98">
                  <c:v>9.1470631308347844E-2</c:v>
                </c:pt>
                <c:pt idx="99">
                  <c:v>9.1247485325720787E-2</c:v>
                </c:pt>
                <c:pt idx="100">
                  <c:v>9.0976342082693354E-2</c:v>
                </c:pt>
                <c:pt idx="101">
                  <c:v>9.0664080113560211E-2</c:v>
                </c:pt>
                <c:pt idx="102">
                  <c:v>9.0340079484347136E-2</c:v>
                </c:pt>
                <c:pt idx="103">
                  <c:v>9.0061435668963269E-2</c:v>
                </c:pt>
                <c:pt idx="104">
                  <c:v>8.988557972108932E-2</c:v>
                </c:pt>
                <c:pt idx="105">
                  <c:v>8.9694703035920628E-2</c:v>
                </c:pt>
                <c:pt idx="106">
                  <c:v>8.9890708393995641E-2</c:v>
                </c:pt>
                <c:pt idx="107">
                  <c:v>9.1162998796820383E-2</c:v>
                </c:pt>
                <c:pt idx="108">
                  <c:v>9.3456818855727236E-2</c:v>
                </c:pt>
                <c:pt idx="109">
                  <c:v>9.6742765215112519E-2</c:v>
                </c:pt>
                <c:pt idx="110">
                  <c:v>0.10083167055459992</c:v>
                </c:pt>
                <c:pt idx="111">
                  <c:v>0.10560561713811931</c:v>
                </c:pt>
                <c:pt idx="112">
                  <c:v>0.1220987321676235</c:v>
                </c:pt>
                <c:pt idx="113">
                  <c:v>0.12209885954640402</c:v>
                </c:pt>
                <c:pt idx="114">
                  <c:v>0.12214514511871294</c:v>
                </c:pt>
                <c:pt idx="115">
                  <c:v>0.12286053377908052</c:v>
                </c:pt>
                <c:pt idx="116">
                  <c:v>0.12480474463253849</c:v>
                </c:pt>
                <c:pt idx="117">
                  <c:v>0.12636441360222908</c:v>
                </c:pt>
                <c:pt idx="118">
                  <c:v>0.12602065015539288</c:v>
                </c:pt>
                <c:pt idx="119">
                  <c:v>0.12472307661749162</c:v>
                </c:pt>
                <c:pt idx="120">
                  <c:v>0.12332951969139888</c:v>
                </c:pt>
                <c:pt idx="121">
                  <c:v>0.12221441075493739</c:v>
                </c:pt>
                <c:pt idx="122">
                  <c:v>0.12138286741194292</c:v>
                </c:pt>
                <c:pt idx="123">
                  <c:v>0.1205398899928824</c:v>
                </c:pt>
                <c:pt idx="124">
                  <c:v>0.11969757916979522</c:v>
                </c:pt>
                <c:pt idx="125">
                  <c:v>0.11886562926229068</c:v>
                </c:pt>
                <c:pt idx="126">
                  <c:v>0.11805037104280951</c:v>
                </c:pt>
                <c:pt idx="127">
                  <c:v>0.11725616729372132</c:v>
                </c:pt>
                <c:pt idx="128">
                  <c:v>0.11648592042361434</c:v>
                </c:pt>
                <c:pt idx="129">
                  <c:v>0.11574202606067321</c:v>
                </c:pt>
                <c:pt idx="130">
                  <c:v>0.11502609478816973</c:v>
                </c:pt>
                <c:pt idx="131">
                  <c:v>0.114351762762769</c:v>
                </c:pt>
                <c:pt idx="132">
                  <c:v>0.11371917789624419</c:v>
                </c:pt>
                <c:pt idx="133">
                  <c:v>0.1131261483797683</c:v>
                </c:pt>
                <c:pt idx="134">
                  <c:v>0.11257112433500306</c:v>
                </c:pt>
                <c:pt idx="135">
                  <c:v>0.11205309398676533</c:v>
                </c:pt>
                <c:pt idx="136">
                  <c:v>0.11157146347029988</c:v>
                </c:pt>
                <c:pt idx="137">
                  <c:v>0.11112574946283831</c:v>
                </c:pt>
                <c:pt idx="138">
                  <c:v>0.11071550120141334</c:v>
                </c:pt>
                <c:pt idx="139">
                  <c:v>0.11034024580410561</c:v>
                </c:pt>
                <c:pt idx="140">
                  <c:v>0.10999945429535748</c:v>
                </c:pt>
                <c:pt idx="141">
                  <c:v>0.10969248688073707</c:v>
                </c:pt>
                <c:pt idx="142">
                  <c:v>0.10941857530178442</c:v>
                </c:pt>
                <c:pt idx="143">
                  <c:v>0.10095739056182761</c:v>
                </c:pt>
                <c:pt idx="144">
                  <c:v>0.1009564968548808</c:v>
                </c:pt>
                <c:pt idx="145">
                  <c:v>0.10095584465998142</c:v>
                </c:pt>
                <c:pt idx="146">
                  <c:v>0.10095540021380368</c:v>
                </c:pt>
                <c:pt idx="147">
                  <c:v>0.10095510286462958</c:v>
                </c:pt>
                <c:pt idx="148">
                  <c:v>0.10095486112945572</c:v>
                </c:pt>
                <c:pt idx="149">
                  <c:v>0.10095451393783265</c:v>
                </c:pt>
                <c:pt idx="150">
                  <c:v>0.1009536646896939</c:v>
                </c:pt>
                <c:pt idx="151">
                  <c:v>0.10095134421005941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2656"/>
        <c:axId val="441921088"/>
      </c:scatterChart>
      <c:valAx>
        <c:axId val="441920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19520"/>
        <c:crosses val="autoZero"/>
        <c:crossBetween val="midCat"/>
      </c:valAx>
      <c:valAx>
        <c:axId val="441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0304"/>
        <c:crosses val="autoZero"/>
        <c:crossBetween val="midCat"/>
      </c:valAx>
      <c:valAx>
        <c:axId val="441921088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2656"/>
        <c:crosses val="max"/>
        <c:crossBetween val="midCat"/>
      </c:valAx>
      <c:valAx>
        <c:axId val="4419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6.2234263209989815E-6</c:v>
                </c:pt>
                <c:pt idx="2">
                  <c:v>1.7886253791999512E-5</c:v>
                </c:pt>
                <c:pt idx="3">
                  <c:v>3.8370642881001282E-5</c:v>
                </c:pt>
                <c:pt idx="4">
                  <c:v>7.1496913004001281E-5</c:v>
                </c:pt>
                <c:pt idx="5">
                  <c:v>1.2099467852600375E-4</c:v>
                </c:pt>
                <c:pt idx="6">
                  <c:v>1.8901246404399823E-4</c:v>
                </c:pt>
                <c:pt idx="7">
                  <c:v>2.7542192116600077E-4</c:v>
                </c:pt>
                <c:pt idx="8">
                  <c:v>3.7762510320399865E-4</c:v>
                </c:pt>
                <c:pt idx="9">
                  <c:v>4.9210197996599724E-4</c:v>
                </c:pt>
                <c:pt idx="10">
                  <c:v>6.1477176859000247E-4</c:v>
                </c:pt>
                <c:pt idx="11">
                  <c:v>7.4082507553500064E-4</c:v>
                </c:pt>
                <c:pt idx="12">
                  <c:v>8.6345853279399913E-4</c:v>
                </c:pt>
                <c:pt idx="13">
                  <c:v>9.9843156686499866E-4</c:v>
                </c:pt>
                <c:pt idx="14">
                  <c:v>1.1841652691150003E-3</c:v>
                </c:pt>
                <c:pt idx="15">
                  <c:v>1.3965965697299975E-3</c:v>
                </c:pt>
                <c:pt idx="16">
                  <c:v>1.5644425158679986E-3</c:v>
                </c:pt>
                <c:pt idx="17">
                  <c:v>1.6895558606320037E-3</c:v>
                </c:pt>
                <c:pt idx="18">
                  <c:v>1.795015494584001E-3</c:v>
                </c:pt>
                <c:pt idx="19">
                  <c:v>1.8963563990500015E-3</c:v>
                </c:pt>
                <c:pt idx="20">
                  <c:v>2.0222443300169975E-3</c:v>
                </c:pt>
                <c:pt idx="21">
                  <c:v>3.4786731641589987E-3</c:v>
                </c:pt>
                <c:pt idx="22">
                  <c:v>3.4786858910249973E-3</c:v>
                </c:pt>
                <c:pt idx="23">
                  <c:v>3.4788905207989978E-3</c:v>
                </c:pt>
                <c:pt idx="24">
                  <c:v>3.4842723092129973E-3</c:v>
                </c:pt>
                <c:pt idx="25">
                  <c:v>3.5300944800520009E-3</c:v>
                </c:pt>
                <c:pt idx="26">
                  <c:v>3.6918365358229992E-3</c:v>
                </c:pt>
                <c:pt idx="27">
                  <c:v>4.0052137437049991E-3</c:v>
                </c:pt>
                <c:pt idx="28">
                  <c:v>4.3251151961549977E-3</c:v>
                </c:pt>
                <c:pt idx="29">
                  <c:v>4.5664740167819986E-3</c:v>
                </c:pt>
                <c:pt idx="30">
                  <c:v>4.7735128468300008E-3</c:v>
                </c:pt>
                <c:pt idx="31">
                  <c:v>4.9595423475980015E-3</c:v>
                </c:pt>
                <c:pt idx="32">
                  <c:v>5.1362697035840007E-3</c:v>
                </c:pt>
                <c:pt idx="33">
                  <c:v>5.3063443674119994E-3</c:v>
                </c:pt>
                <c:pt idx="34">
                  <c:v>5.4708783538590013E-3</c:v>
                </c:pt>
                <c:pt idx="35">
                  <c:v>5.6303625456199987E-3</c:v>
                </c:pt>
                <c:pt idx="36">
                  <c:v>5.7849441622919977E-3</c:v>
                </c:pt>
                <c:pt idx="37">
                  <c:v>5.9346449605390036E-3</c:v>
                </c:pt>
                <c:pt idx="38">
                  <c:v>6.0793463703790029E-3</c:v>
                </c:pt>
                <c:pt idx="39">
                  <c:v>6.2188976981150026E-3</c:v>
                </c:pt>
                <c:pt idx="40">
                  <c:v>6.3511990453609998E-3</c:v>
                </c:pt>
                <c:pt idx="41">
                  <c:v>6.4762894847169971E-3</c:v>
                </c:pt>
                <c:pt idx="42">
                  <c:v>6.5945231177550034E-3</c:v>
                </c:pt>
                <c:pt idx="43">
                  <c:v>6.7060753335690029E-3</c:v>
                </c:pt>
                <c:pt idx="44">
                  <c:v>6.8109856947849972E-3</c:v>
                </c:pt>
                <c:pt idx="45">
                  <c:v>6.909229295909999E-3</c:v>
                </c:pt>
                <c:pt idx="46">
                  <c:v>7.0007573568660036E-3</c:v>
                </c:pt>
                <c:pt idx="47">
                  <c:v>7.0855165025560021E-3</c:v>
                </c:pt>
                <c:pt idx="48">
                  <c:v>7.1634632916379986E-3</c:v>
                </c:pt>
                <c:pt idx="49">
                  <c:v>7.2345760560780011E-3</c:v>
                </c:pt>
                <c:pt idx="50">
                  <c:v>7.2988649254109982E-3</c:v>
                </c:pt>
                <c:pt idx="51">
                  <c:v>7.3563803744040018E-3</c:v>
                </c:pt>
                <c:pt idx="52">
                  <c:v>9.0460592287489993E-3</c:v>
                </c:pt>
                <c:pt idx="53">
                  <c:v>9.046231186851E-3</c:v>
                </c:pt>
                <c:pt idx="54">
                  <c:v>9.0463454497370002E-3</c:v>
                </c:pt>
                <c:pt idx="55">
                  <c:v>9.0464151329149988E-3</c:v>
                </c:pt>
                <c:pt idx="56">
                  <c:v>9.0464584054550014E-3</c:v>
                </c:pt>
                <c:pt idx="57">
                  <c:v>9.0464982046090017E-3</c:v>
                </c:pt>
                <c:pt idx="58">
                  <c:v>9.0465749958100038E-3</c:v>
                </c:pt>
                <c:pt idx="59">
                  <c:v>9.0467891660919991E-3</c:v>
                </c:pt>
                <c:pt idx="60" formatCode="0.00000E+00">
                  <c:v>9.0473989392620049E-3</c:v>
                </c:pt>
                <c:pt idx="61" formatCode="0.00000E+00">
                  <c:v>9.0490025335490023E-3</c:v>
                </c:pt>
                <c:pt idx="62" formatCode="0.00000E+00">
                  <c:v>9.0529795132489998E-3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6.2729090849998614E-6</c:v>
                </c:pt>
                <c:pt idx="2">
                  <c:v>1.8203782918998351E-5</c:v>
                </c:pt>
                <c:pt idx="3">
                  <c:v>3.9451330113998012E-5</c:v>
                </c:pt>
                <c:pt idx="4">
                  <c:v>7.4183986506999589E-5</c:v>
                </c:pt>
                <c:pt idx="5">
                  <c:v>1.2643197078699916E-4</c:v>
                </c:pt>
                <c:pt idx="6">
                  <c:v>1.9844533612299944E-4</c:v>
                </c:pt>
                <c:pt idx="7">
                  <c:v>2.8977887195299687E-4</c:v>
                </c:pt>
                <c:pt idx="8">
                  <c:v>3.9777248137499999E-4</c:v>
                </c:pt>
                <c:pt idx="9">
                  <c:v>5.1834054571899685E-4</c:v>
                </c:pt>
                <c:pt idx="10">
                  <c:v>6.4711717476899702E-4</c:v>
                </c:pt>
                <c:pt idx="11">
                  <c:v>7.7931497730199945E-4</c:v>
                </c:pt>
                <c:pt idx="12">
                  <c:v>9.0844867646699967E-4</c:v>
                </c:pt>
                <c:pt idx="13">
                  <c:v>1.0526643017469972E-3</c:v>
                </c:pt>
                <c:pt idx="14">
                  <c:v>1.2518952219229967E-3</c:v>
                </c:pt>
                <c:pt idx="15">
                  <c:v>1.4867056016669988E-3</c:v>
                </c:pt>
                <c:pt idx="16">
                  <c:v>1.6914365530239991E-3</c:v>
                </c:pt>
                <c:pt idx="17">
                  <c:v>1.8675409222779979E-3</c:v>
                </c:pt>
                <c:pt idx="18">
                  <c:v>2.0399098269099983E-3</c:v>
                </c:pt>
                <c:pt idx="19">
                  <c:v>2.2224640981799992E-3</c:v>
                </c:pt>
                <c:pt idx="20">
                  <c:v>2.4450195509509998E-3</c:v>
                </c:pt>
                <c:pt idx="21">
                  <c:v>4.3693914671129978E-3</c:v>
                </c:pt>
                <c:pt idx="22">
                  <c:v>4.3694081740339973E-3</c:v>
                </c:pt>
                <c:pt idx="23">
                  <c:v>4.3705193768049967E-3</c:v>
                </c:pt>
                <c:pt idx="24">
                  <c:v>4.3901881759259992E-3</c:v>
                </c:pt>
                <c:pt idx="25">
                  <c:v>4.4787704573359989E-3</c:v>
                </c:pt>
                <c:pt idx="26">
                  <c:v>4.6907373790169987E-3</c:v>
                </c:pt>
                <c:pt idx="27">
                  <c:v>5.0369858201829987E-3</c:v>
                </c:pt>
                <c:pt idx="28">
                  <c:v>5.3713889142919975E-3</c:v>
                </c:pt>
                <c:pt idx="29">
                  <c:v>5.6147924635759974E-3</c:v>
                </c:pt>
                <c:pt idx="30">
                  <c:v>5.8246824901409984E-3</c:v>
                </c:pt>
                <c:pt idx="31">
                  <c:v>6.0163780845379974E-3</c:v>
                </c:pt>
                <c:pt idx="32">
                  <c:v>6.1971040329510015E-3</c:v>
                </c:pt>
                <c:pt idx="33">
                  <c:v>6.3700969427879957E-3</c:v>
                </c:pt>
                <c:pt idx="34">
                  <c:v>6.5368221052729998E-3</c:v>
                </c:pt>
                <c:pt idx="35">
                  <c:v>6.6979814926189964E-3</c:v>
                </c:pt>
                <c:pt idx="36">
                  <c:v>6.8538530804939969E-3</c:v>
                </c:pt>
                <c:pt idx="37">
                  <c:v>7.004545013618E-3</c:v>
                </c:pt>
                <c:pt idx="38">
                  <c:v>7.1499988947239974E-3</c:v>
                </c:pt>
                <c:pt idx="39">
                  <c:v>7.2901043827599994E-3</c:v>
                </c:pt>
                <c:pt idx="40">
                  <c:v>7.422843140254997E-3</c:v>
                </c:pt>
                <c:pt idx="41">
                  <c:v>7.5482931212819994E-3</c:v>
                </c:pt>
                <c:pt idx="42">
                  <c:v>7.6668292617599991E-3</c:v>
                </c:pt>
                <c:pt idx="43">
                  <c:v>7.7786384021569961E-3</c:v>
                </c:pt>
                <c:pt idx="44">
                  <c:v>7.8837657397579954E-3</c:v>
                </c:pt>
                <c:pt idx="45">
                  <c:v>7.982192207098001E-3</c:v>
                </c:pt>
                <c:pt idx="46">
                  <c:v>8.0738730563419993E-3</c:v>
                </c:pt>
                <c:pt idx="47">
                  <c:v>8.1587576333689953E-3</c:v>
                </c:pt>
                <c:pt idx="48">
                  <c:v>8.2368043032210007E-3</c:v>
                </c:pt>
                <c:pt idx="49">
                  <c:v>8.3079928043349981E-3</c:v>
                </c:pt>
                <c:pt idx="50">
                  <c:v>8.3723340868079969E-3</c:v>
                </c:pt>
                <c:pt idx="51">
                  <c:v>8.4298793442899971E-3</c:v>
                </c:pt>
                <c:pt idx="52">
                  <c:v>1.0096177865343999E-2</c:v>
                </c:pt>
                <c:pt idx="53">
                  <c:v>1.0096345186137997E-2</c:v>
                </c:pt>
                <c:pt idx="54">
                  <c:v>1.0096454931370995E-2</c:v>
                </c:pt>
                <c:pt idx="55">
                  <c:v>1.0096520709770001E-2</c:v>
                </c:pt>
                <c:pt idx="56">
                  <c:v>1.0096561031870999E-2</c:v>
                </c:pt>
                <c:pt idx="57">
                  <c:v>1.0096598898805997E-2</c:v>
                </c:pt>
                <c:pt idx="58">
                  <c:v>1.0096674896539998E-2</c:v>
                </c:pt>
                <c:pt idx="59">
                  <c:v>1.0096889784366996E-2</c:v>
                </c:pt>
                <c:pt idx="60" formatCode="0.0000E+00">
                  <c:v>1.0097503997256996E-2</c:v>
                </c:pt>
                <c:pt idx="61" formatCode="0.0000E+00">
                  <c:v>1.0099121330338998E-2</c:v>
                </c:pt>
                <c:pt idx="62" formatCode="0.0000E+00">
                  <c:v>1.0103158375997002E-2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3832"/>
        <c:axId val="441924224"/>
      </c:scatterChart>
      <c:valAx>
        <c:axId val="4419238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4224"/>
        <c:crosses val="autoZero"/>
        <c:crossBetween val="midCat"/>
        <c:majorUnit val="600"/>
      </c:valAx>
      <c:valAx>
        <c:axId val="441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6.8457689530297691E-6</c:v>
                </c:pt>
                <c:pt idx="1">
                  <c:v>1.2829110217971069E-5</c:v>
                </c:pt>
                <c:pt idx="2">
                  <c:v>2.253282799767447E-5</c:v>
                </c:pt>
                <c:pt idx="3">
                  <c:v>3.6438897134932131E-5</c:v>
                </c:pt>
                <c:pt idx="4">
                  <c:v>5.4447542073653043E-5</c:v>
                </c:pt>
                <c:pt idx="5">
                  <c:v>7.4819564069038592E-5</c:v>
                </c:pt>
                <c:pt idx="6">
                  <c:v>9.5050402833243223E-5</c:v>
                </c:pt>
                <c:pt idx="7">
                  <c:v>1.1242350025303479E-4</c:v>
                </c:pt>
                <c:pt idx="8">
                  <c:v>1.2592456443705316E-4</c:v>
                </c:pt>
                <c:pt idx="9">
                  <c:v>1.3493676748504353E-4</c:v>
                </c:pt>
                <c:pt idx="10">
                  <c:v>1.3865863763809816E-4</c:v>
                </c:pt>
                <c:pt idx="11">
                  <c:v>1.3489680298353651E-4</c:v>
                </c:pt>
                <c:pt idx="12">
                  <c:v>1.4847033747660061E-4</c:v>
                </c:pt>
                <c:pt idx="13">
                  <c:v>2.0430707247293922E-4</c:v>
                </c:pt>
                <c:pt idx="14">
                  <c:v>2.3367443067413789E-4</c:v>
                </c:pt>
                <c:pt idx="15">
                  <c:v>1.8463054074993726E-4</c:v>
                </c:pt>
                <c:pt idx="16">
                  <c:v>1.3762467923901631E-4</c:v>
                </c:pt>
                <c:pt idx="17">
                  <c:v>1.1600559734602586E-4</c:v>
                </c:pt>
                <c:pt idx="18">
                  <c:v>1.1147499492374284E-4</c:v>
                </c:pt>
                <c:pt idx="19">
                  <c:v>1.3847672406243624E-4</c:v>
                </c:pt>
                <c:pt idx="20">
                  <c:v>8.2284114923276906E-7</c:v>
                </c:pt>
                <c:pt idx="21">
                  <c:v>1.2726865998569092E-8</c:v>
                </c:pt>
                <c:pt idx="22">
                  <c:v>2.0462977400048654E-7</c:v>
                </c:pt>
                <c:pt idx="23">
                  <c:v>5.3817884139994998E-6</c:v>
                </c:pt>
                <c:pt idx="24">
                  <c:v>4.5822170839003584E-5</c:v>
                </c:pt>
                <c:pt idx="25">
                  <c:v>1.6174205577099837E-4</c:v>
                </c:pt>
                <c:pt idx="26">
                  <c:v>3.1337720788199991E-4</c:v>
                </c:pt>
                <c:pt idx="27">
                  <c:v>3.1990145244999851E-4</c:v>
                </c:pt>
                <c:pt idx="28">
                  <c:v>2.4135882062700093E-4</c:v>
                </c:pt>
                <c:pt idx="29">
                  <c:v>2.0703883004800222E-4</c:v>
                </c:pt>
                <c:pt idx="30">
                  <c:v>1.8602950076800073E-4</c:v>
                </c:pt>
                <c:pt idx="31">
                  <c:v>1.7672735598599915E-4</c:v>
                </c:pt>
                <c:pt idx="32">
                  <c:v>1.7007466382799874E-4</c:v>
                </c:pt>
                <c:pt idx="33">
                  <c:v>1.645339864470019E-4</c:v>
                </c:pt>
                <c:pt idx="34">
                  <c:v>1.5948419176099737E-4</c:v>
                </c:pt>
                <c:pt idx="35">
                  <c:v>1.5458161667199904E-4</c:v>
                </c:pt>
                <c:pt idx="36">
                  <c:v>1.4970079824700583E-4</c:v>
                </c:pt>
                <c:pt idx="37">
                  <c:v>1.447014098399993E-4</c:v>
                </c:pt>
                <c:pt idx="38">
                  <c:v>1.3955132773599971E-4</c:v>
                </c:pt>
                <c:pt idx="39">
                  <c:v>1.3230134724599718E-4</c:v>
                </c:pt>
                <c:pt idx="40">
                  <c:v>1.2509043935599734E-4</c:v>
                </c:pt>
                <c:pt idx="41">
                  <c:v>1.1823363303800627E-4</c:v>
                </c:pt>
                <c:pt idx="42">
                  <c:v>1.1155221581399949E-4</c:v>
                </c:pt>
                <c:pt idx="43">
                  <c:v>1.0491036121599434E-4</c:v>
                </c:pt>
                <c:pt idx="44">
                  <c:v>9.82436011250018E-5</c:v>
                </c:pt>
                <c:pt idx="45">
                  <c:v>9.1528060956004575E-5</c:v>
                </c:pt>
                <c:pt idx="46">
                  <c:v>8.4759145689998483E-5</c:v>
                </c:pt>
                <c:pt idx="47">
                  <c:v>7.7946789081996537E-5</c:v>
                </c:pt>
                <c:pt idx="48">
                  <c:v>7.1112764440002529E-5</c:v>
                </c:pt>
                <c:pt idx="49">
                  <c:v>6.4288869332997101E-5</c:v>
                </c:pt>
                <c:pt idx="50">
                  <c:v>5.7515448993003537E-5</c:v>
                </c:pt>
                <c:pt idx="51">
                  <c:v>9.5462082166384044E-7</c:v>
                </c:pt>
                <c:pt idx="52">
                  <c:v>1.4550300938747878E-7</c:v>
                </c:pt>
                <c:pt idx="53">
                  <c:v>9.6683980454972472E-8</c:v>
                </c:pt>
                <c:pt idx="54">
                  <c:v>5.8962689076612913E-8</c:v>
                </c:pt>
                <c:pt idx="55">
                  <c:v>3.6615226156645985E-8</c:v>
                </c:pt>
                <c:pt idx="56">
                  <c:v>3.3676207231468693E-8</c:v>
                </c:pt>
                <c:pt idx="57">
                  <c:v>6.4977170079776747E-8</c:v>
                </c:pt>
                <c:pt idx="58">
                  <c:v>1.8122100784492257E-7</c:v>
                </c:pt>
                <c:pt idx="59">
                  <c:v>5.1596191308986376E-7</c:v>
                </c:pt>
                <c:pt idx="60">
                  <c:v>1.3568874736342689E-6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6.9001999934301876E-6</c:v>
                </c:pt>
                <c:pt idx="1">
                  <c:v>1.3123961217265847E-5</c:v>
                </c:pt>
                <c:pt idx="2">
                  <c:v>2.3372301914263676E-5</c:v>
                </c:pt>
                <c:pt idx="3">
                  <c:v>3.8205922031916032E-5</c:v>
                </c:pt>
                <c:pt idx="4">
                  <c:v>5.7472782707419326E-5</c:v>
                </c:pt>
                <c:pt idx="5">
                  <c:v>7.9214701868800605E-5</c:v>
                </c:pt>
                <c:pt idx="6">
                  <c:v>1.0046688941198292E-4</c:v>
                </c:pt>
                <c:pt idx="7">
                  <c:v>1.187929703760772E-4</c:v>
                </c:pt>
                <c:pt idx="8">
                  <c:v>1.3262487077719034E-4</c:v>
                </c:pt>
                <c:pt idx="9">
                  <c:v>1.4165429195357013E-4</c:v>
                </c:pt>
                <c:pt idx="10">
                  <c:v>1.4541758278483461E-4</c:v>
                </c:pt>
                <c:pt idx="11">
                  <c:v>1.4204706908006623E-4</c:v>
                </c:pt>
                <c:pt idx="12">
                  <c:v>1.5863718780639578E-4</c:v>
                </c:pt>
                <c:pt idx="13">
                  <c:v>2.1915401219138703E-4</c:v>
                </c:pt>
                <c:pt idx="14">
                  <c:v>2.5829141771579474E-4</c:v>
                </c:pt>
                <c:pt idx="15">
                  <c:v>2.2520404649042683E-4</c:v>
                </c:pt>
                <c:pt idx="16">
                  <c:v>1.9371480617744299E-4</c:v>
                </c:pt>
                <c:pt idx="17">
                  <c:v>1.8960579509328629E-4</c:v>
                </c:pt>
                <c:pt idx="18">
                  <c:v>2.0080969841707266E-4</c:v>
                </c:pt>
                <c:pt idx="19">
                  <c:v>2.4481099804587406E-4</c:v>
                </c:pt>
                <c:pt idx="20">
                  <c:v>1.0872157718429368E-6</c:v>
                </c:pt>
                <c:pt idx="21">
                  <c:v>1.6706920999420838E-8</c:v>
                </c:pt>
                <c:pt idx="22">
                  <c:v>1.1112027709994643E-6</c:v>
                </c:pt>
                <c:pt idx="23">
                  <c:v>1.9668799121002473E-5</c:v>
                </c:pt>
                <c:pt idx="24">
                  <c:v>8.8582281409999714E-5</c:v>
                </c:pt>
                <c:pt idx="25">
                  <c:v>2.1196692168099981E-4</c:v>
                </c:pt>
                <c:pt idx="26">
                  <c:v>3.4624844116599995E-4</c:v>
                </c:pt>
                <c:pt idx="27">
                  <c:v>3.3440309410899885E-4</c:v>
                </c:pt>
                <c:pt idx="28">
                  <c:v>2.434035492839999E-4</c:v>
                </c:pt>
                <c:pt idx="29">
                  <c:v>2.0989002656500097E-4</c:v>
                </c:pt>
                <c:pt idx="30">
                  <c:v>1.9169559439699904E-4</c:v>
                </c:pt>
                <c:pt idx="31">
                  <c:v>1.8072594841300402E-4</c:v>
                </c:pt>
                <c:pt idx="32">
                  <c:v>1.7299290983699422E-4</c:v>
                </c:pt>
                <c:pt idx="33">
                  <c:v>1.6672516248500413E-4</c:v>
                </c:pt>
                <c:pt idx="34">
                  <c:v>1.6115938734599655E-4</c:v>
                </c:pt>
                <c:pt idx="35">
                  <c:v>1.5587158787500055E-4</c:v>
                </c:pt>
                <c:pt idx="36">
                  <c:v>1.5069193312400309E-4</c:v>
                </c:pt>
                <c:pt idx="37">
                  <c:v>1.4545388110599744E-4</c:v>
                </c:pt>
                <c:pt idx="38">
                  <c:v>1.4010548803600198E-4</c:v>
                </c:pt>
                <c:pt idx="39">
                  <c:v>1.3273875749499758E-4</c:v>
                </c:pt>
                <c:pt idx="40">
                  <c:v>1.2544998102700239E-4</c:v>
                </c:pt>
                <c:pt idx="41">
                  <c:v>1.1853614047799971E-4</c:v>
                </c:pt>
                <c:pt idx="42">
                  <c:v>1.1180914039699702E-4</c:v>
                </c:pt>
                <c:pt idx="43">
                  <c:v>1.0512733760099924E-4</c:v>
                </c:pt>
                <c:pt idx="44">
                  <c:v>9.8426467340005652E-5</c:v>
                </c:pt>
                <c:pt idx="45">
                  <c:v>9.1680849243998275E-5</c:v>
                </c:pt>
                <c:pt idx="46">
                  <c:v>8.4884577026995978E-5</c:v>
                </c:pt>
                <c:pt idx="47">
                  <c:v>7.8046669852005479E-5</c:v>
                </c:pt>
                <c:pt idx="48">
                  <c:v>7.1188501113997327E-5</c:v>
                </c:pt>
                <c:pt idx="49">
                  <c:v>6.4341282472998862E-5</c:v>
                </c:pt>
                <c:pt idx="50">
                  <c:v>5.7545257482000123E-5</c:v>
                </c:pt>
                <c:pt idx="51">
                  <c:v>9.4141159381582044E-7</c:v>
                </c:pt>
                <c:pt idx="52">
                  <c:v>1.4157913338498516E-7</c:v>
                </c:pt>
                <c:pt idx="53">
                  <c:v>9.2861350992268299E-8</c:v>
                </c:pt>
                <c:pt idx="54">
                  <c:v>5.5658645313087814E-8</c:v>
                </c:pt>
                <c:pt idx="55">
                  <c:v>3.411870084534123E-8</c:v>
                </c:pt>
                <c:pt idx="56">
                  <c:v>3.2041252690567112E-8</c:v>
                </c:pt>
                <c:pt idx="57">
                  <c:v>6.4305774925550183E-8</c:v>
                </c:pt>
                <c:pt idx="58">
                  <c:v>1.8182816130865524E-7</c:v>
                </c:pt>
                <c:pt idx="59">
                  <c:v>5.1971859923904678E-7</c:v>
                </c:pt>
                <c:pt idx="60">
                  <c:v>1.3685126078689728E-6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7080"/>
        <c:axId val="441715912"/>
      </c:scatterChart>
      <c:valAx>
        <c:axId val="348627080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715912"/>
        <c:crosses val="autoZero"/>
        <c:crossBetween val="midCat"/>
      </c:valAx>
      <c:valAx>
        <c:axId val="4417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627080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5.6334221885743999E-16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2.5759324486007E-3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6.1000237368688997E-3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6.9676471836845003E-3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6.9677198392325999E-3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6.9677456509071997E-3</v>
      </c>
      <c r="C7">
        <v>-273.14999999999998</v>
      </c>
      <c r="D7">
        <v>0</v>
      </c>
    </row>
    <row r="8" spans="1:4" x14ac:dyDescent="0.25">
      <c r="A8">
        <v>7</v>
      </c>
      <c r="B8" s="1">
        <v>6.9677730317822002E-3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6.9678527772215997E-3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6.9681302554794001E-3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6.9690135344603003E-3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6.9714632913080998E-3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6.9775358269365002E-3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6.9907048026724003E-3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7.0152541629127001E-3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7.0547014833457003E-3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7.1092730403391003E-3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7.1918572051177998E-3</v>
      </c>
      <c r="C18">
        <v>-273.14999999999998</v>
      </c>
      <c r="D18">
        <v>10</v>
      </c>
    </row>
    <row r="19" spans="1:4" x14ac:dyDescent="0.25">
      <c r="A19">
        <v>18</v>
      </c>
      <c r="B19" s="1">
        <v>7.3386272455051998E-3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7.5262661938066003E-3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7.6630270266208004E-3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7.7370729684735004E-3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7.7766930335930002E-3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7.8030119285480998E-3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7.8339043791972995E-3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8.0597246772803003E-3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8.0597383535916008E-3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8.0600519712222003E-3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8.0679470334505E-3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8.1383953680654996E-3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8.3837512444212992E-3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8.8118843694110997E-3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9.2129118005554993E-3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9.5018677222767998E-3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9.7411522474828999E-3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9.9535151307081002E-3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1.0146475080264001E-2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1.0330106110480001E-2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1.0506173159934001E-2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1.0675559799035001E-2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1.0838705724207E-2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1.0995864889343E-2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1.1147094294985E-2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1.1292384441987E-2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1.1429461197972999E-2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1.1558527102005001E-2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1.1680115710206E-2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1.1794533693167001E-2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1.1901905222329E-2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1.2002265052652001E-2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1.2095611737675999E-2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1.2181934071656001E-2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1.2261235082663999E-2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1.2333515340786E-2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1.2398800725294999E-2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1.2457158440865E-2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1.4180345062598E-2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1.4180522923610999E-2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1.4180642891004999E-2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1.4180718395128E-2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1.4180768995337999E-2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1.4180822607017E-2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1.4180932777156E-2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1.4181228875374E-2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1.4182016448527001E-2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1.4183941982901E-2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1.4188424807728001E-2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1.4195010344596E-2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1.4207067165219E-2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1.4227860013858999E-2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1.4261076880943999E-2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1.4310367356401E-2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1.4377850038334E-2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1.4463191588338E-2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1.4564373885711E-2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1.4677326600528E-2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1.4797983742864999E-2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1.4921515133629999E-2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1.5040835760169E-2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1.5170336423598E-2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1.5345030383747999E-2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1.5537318665611999E-2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1.5677350976236001E-2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1.5771286355790001E-2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1.5843489762624001E-2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1.5908877154975999E-2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1.5991140175275999E-2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1.6757462499666999E-2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1.6757472784329E-2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1.6757730353385E-2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1.6764155380225E-2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1.6818474822288002E-2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1.7007375462498999E-2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1.7360497798498999E-2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1.7710011496870001E-2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1.7969030631198001E-2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1.8188173693842999E-2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1.8385967859221999E-2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1.8568387506599001E-2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1.8743412349569999E-2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1.8912312055854998E-2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1.9075647186683E-2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1.9233628383841999E-2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1.9386336449708001E-2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1.9533702863662E-2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1.9675620482991998E-2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1.9809909106326001E-2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1.9936668193042E-2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2.0056320226733999E-2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2.0169088042697E-2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2.0275044838487001E-2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2.0374190980793998E-2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2.0466497263913998E-2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2.0551926315008E-2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2.0630447588221999E-2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2.0702050516644002E-2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2.0766754415015999E-2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2.0824618115328E-2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2.2528170360533999E-2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2.2528344670865001E-2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2.2528461108169001E-2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2.2528532946078001E-2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2.2528578835139E-2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2.2528623702820001E-2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2.2528712600353999E-2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2.2528956120637E-2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2.2529628853664999E-2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2.2531340834452001E-2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2.2535468002665E-2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2.2541691428985999E-2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2.2553354256456999E-2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2.2573838645546001E-2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2.2606964915668999E-2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2.2656462681191002E-2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2.2724480466709E-2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2.2810889923830999E-2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2.2913093105869E-2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2.3027569982630999E-2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2.3150239771255E-2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2.3276293078199999E-2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2.3398926535459001E-2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2.353389956953E-2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2.3719633271780002E-2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2.3932064572394999E-2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2.4099910518533E-2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2.4225023863297002E-2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2.4330483497248999E-2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2.4431824401714999E-2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2.4557712332681999E-2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2.6014141166824E-2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2.6014153893689999E-2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2.6014358523463999E-2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2.6019740311877999E-2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2.6065562482716999E-2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2.6227304538488001E-2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2.6540681746370001E-2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2.6860583198819999E-2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2.7101942019447E-2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2.7308980849494999E-2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2.7495010350262999E-2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2.7671737706248999E-2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2.7841812370077001E-2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2.8006346356523999E-2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2.8165830548285E-2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2.8320412164956999E-2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2.8470112963204001E-2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2.8614814373044001E-2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2.875436570078E-2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2.8886667048026001E-2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2.9011757487381998E-2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2.9129991120420001E-2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2.9241543336234001E-2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2.9346453697449999E-2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2.9444697298575E-2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2.9536225359531001E-2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2.9620984505221E-2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2.9698931294303E-2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2.9770044058742999E-2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2.9834332928076E-2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2.9891848377069E-2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3.1581527231413997E-2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3.1581699189515998E-2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3.1581813452401998E-2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3.1581883135579997E-2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3.1581926408119999E-2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3.1581966207274E-2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3.1582042998475002E-2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3.1582257168756997E-2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3.1582866941927003E-2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3.1584470536214E-2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3.1588447515913998E-2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4.8808679308968999E-16</v>
      </c>
      <c r="C2">
        <v>150</v>
      </c>
      <c r="D2">
        <v>-1301.7181818182</v>
      </c>
    </row>
    <row r="3" spans="1:4" x14ac:dyDescent="0.25">
      <c r="A3">
        <v>2</v>
      </c>
      <c r="B3" s="1">
        <v>3.6276268210244998E-3</v>
      </c>
      <c r="C3">
        <v>96</v>
      </c>
      <c r="D3">
        <v>-1172.2181818182</v>
      </c>
    </row>
    <row r="4" spans="1:4" x14ac:dyDescent="0.25">
      <c r="A4">
        <v>3</v>
      </c>
      <c r="B4" s="1">
        <v>7.2353448585343004E-3</v>
      </c>
      <c r="C4">
        <v>25</v>
      </c>
      <c r="D4">
        <v>-1001.8181818181999</v>
      </c>
    </row>
    <row r="5" spans="1:4" x14ac:dyDescent="0.25">
      <c r="A5">
        <v>4</v>
      </c>
      <c r="B5" s="1">
        <v>8.0862125249878992E-3</v>
      </c>
      <c r="C5">
        <v>25</v>
      </c>
      <c r="D5">
        <v>-1.8181818182</v>
      </c>
    </row>
    <row r="6" spans="1:4" x14ac:dyDescent="0.25">
      <c r="A6">
        <v>5</v>
      </c>
      <c r="B6" s="1">
        <v>8.0862786859147006E-3</v>
      </c>
      <c r="C6">
        <v>30</v>
      </c>
      <c r="D6">
        <v>-0.90909090910000001</v>
      </c>
    </row>
    <row r="7" spans="1:4" x14ac:dyDescent="0.25">
      <c r="A7">
        <v>6</v>
      </c>
      <c r="B7" s="1">
        <v>8.0862995750407007E-3</v>
      </c>
      <c r="C7">
        <v>35</v>
      </c>
      <c r="D7">
        <v>0</v>
      </c>
    </row>
    <row r="8" spans="1:4" x14ac:dyDescent="0.25">
      <c r="A8">
        <v>7</v>
      </c>
      <c r="B8" s="1">
        <v>8.0863209428014993E-3</v>
      </c>
      <c r="C8">
        <v>40</v>
      </c>
      <c r="D8">
        <v>0.90909090910000001</v>
      </c>
    </row>
    <row r="9" spans="1:4" x14ac:dyDescent="0.25">
      <c r="A9">
        <v>8</v>
      </c>
      <c r="B9" s="1">
        <v>8.0863872190195998E-3</v>
      </c>
      <c r="C9">
        <v>45</v>
      </c>
      <c r="D9">
        <v>1.8181818182</v>
      </c>
    </row>
    <row r="10" spans="1:4" x14ac:dyDescent="0.25">
      <c r="A10">
        <v>9</v>
      </c>
      <c r="B10" s="1">
        <v>8.0866337708064995E-3</v>
      </c>
      <c r="C10">
        <v>50</v>
      </c>
      <c r="D10">
        <v>2.7272727272999999</v>
      </c>
    </row>
    <row r="11" spans="1:4" x14ac:dyDescent="0.25">
      <c r="A11">
        <v>10</v>
      </c>
      <c r="B11" s="1">
        <v>8.0874700120917003E-3</v>
      </c>
      <c r="C11">
        <v>55</v>
      </c>
      <c r="D11">
        <v>3.6363636364</v>
      </c>
    </row>
    <row r="12" spans="1:4" x14ac:dyDescent="0.25">
      <c r="A12">
        <v>11</v>
      </c>
      <c r="B12" s="1">
        <v>8.0899026457142004E-3</v>
      </c>
      <c r="C12">
        <v>60</v>
      </c>
      <c r="D12">
        <v>4.5454545455000002</v>
      </c>
    </row>
    <row r="13" spans="1:4" x14ac:dyDescent="0.25">
      <c r="A13">
        <v>12</v>
      </c>
      <c r="B13" s="1">
        <v>8.0961089679189007E-3</v>
      </c>
      <c r="C13">
        <v>65</v>
      </c>
      <c r="D13">
        <v>5.4545454544999998</v>
      </c>
    </row>
    <row r="14" spans="1:4" x14ac:dyDescent="0.25">
      <c r="A14">
        <v>13</v>
      </c>
      <c r="B14" s="1">
        <v>8.1097734255622996E-3</v>
      </c>
      <c r="C14">
        <v>70</v>
      </c>
      <c r="D14">
        <v>6.3636363636000004</v>
      </c>
    </row>
    <row r="15" spans="1:4" x14ac:dyDescent="0.25">
      <c r="A15">
        <v>14</v>
      </c>
      <c r="B15" s="1">
        <v>8.1354314356034997E-3</v>
      </c>
      <c r="C15">
        <v>75</v>
      </c>
      <c r="D15">
        <v>7.2727272727000001</v>
      </c>
    </row>
    <row r="16" spans="1:4" x14ac:dyDescent="0.25">
      <c r="A16">
        <v>15</v>
      </c>
      <c r="B16" s="1">
        <v>8.1769453224737002E-3</v>
      </c>
      <c r="C16">
        <v>80</v>
      </c>
      <c r="D16">
        <v>8.1818181818000006</v>
      </c>
    </row>
    <row r="17" spans="1:4" x14ac:dyDescent="0.25">
      <c r="A17">
        <v>16</v>
      </c>
      <c r="B17" s="1">
        <v>8.2345518595856992E-3</v>
      </c>
      <c r="C17">
        <v>85</v>
      </c>
      <c r="D17">
        <v>9.0909090909000003</v>
      </c>
    </row>
    <row r="18" spans="1:4" x14ac:dyDescent="0.25">
      <c r="A18">
        <v>17</v>
      </c>
      <c r="B18" s="1">
        <v>8.3215738187011005E-3</v>
      </c>
      <c r="C18">
        <v>90</v>
      </c>
      <c r="D18">
        <v>10</v>
      </c>
    </row>
    <row r="19" spans="1:4" x14ac:dyDescent="0.25">
      <c r="A19">
        <v>18</v>
      </c>
      <c r="B19" s="1">
        <v>8.4747895364273001E-3</v>
      </c>
      <c r="C19">
        <v>95</v>
      </c>
      <c r="D19">
        <v>10.9090909091</v>
      </c>
    </row>
    <row r="20" spans="1:4" x14ac:dyDescent="0.25">
      <c r="A20">
        <v>19</v>
      </c>
      <c r="B20" s="1">
        <v>8.6747178836612E-3</v>
      </c>
      <c r="C20">
        <v>100</v>
      </c>
      <c r="D20">
        <v>11.818181818199999</v>
      </c>
    </row>
    <row r="21" spans="1:4" x14ac:dyDescent="0.25">
      <c r="A21">
        <v>20</v>
      </c>
      <c r="B21" s="1">
        <v>8.8369333247165002E-3</v>
      </c>
      <c r="C21">
        <v>105</v>
      </c>
      <c r="D21">
        <v>12.727272727300001</v>
      </c>
    </row>
    <row r="22" spans="1:4" x14ac:dyDescent="0.25">
      <c r="A22">
        <v>21</v>
      </c>
      <c r="B22" s="1">
        <v>8.9468017181853002E-3</v>
      </c>
      <c r="C22">
        <v>110</v>
      </c>
      <c r="D22">
        <v>13.6363636364</v>
      </c>
    </row>
    <row r="23" spans="1:4" x14ac:dyDescent="0.25">
      <c r="A23">
        <v>22</v>
      </c>
      <c r="B23" s="1">
        <v>9.0281021896275997E-3</v>
      </c>
      <c r="C23">
        <v>115</v>
      </c>
      <c r="D23">
        <v>14.5454545454</v>
      </c>
    </row>
    <row r="24" spans="1:4" x14ac:dyDescent="0.25">
      <c r="A24">
        <v>23</v>
      </c>
      <c r="B24" s="1">
        <v>9.0965162300997993E-3</v>
      </c>
      <c r="C24">
        <v>120</v>
      </c>
      <c r="D24">
        <v>15.4545454545</v>
      </c>
    </row>
    <row r="25" spans="1:4" x14ac:dyDescent="0.25">
      <c r="A25">
        <v>24</v>
      </c>
      <c r="B25" s="1">
        <v>9.1789425315657001E-3</v>
      </c>
      <c r="C25">
        <v>125</v>
      </c>
      <c r="D25">
        <v>16.363636363600001</v>
      </c>
    </row>
    <row r="26" spans="1:4" x14ac:dyDescent="0.25">
      <c r="A26">
        <v>25</v>
      </c>
      <c r="B26" s="1">
        <v>9.5878699951098996E-3</v>
      </c>
      <c r="C26">
        <v>125</v>
      </c>
      <c r="D26">
        <v>1786.3636363636001</v>
      </c>
    </row>
    <row r="27" spans="1:4" x14ac:dyDescent="0.25">
      <c r="A27">
        <v>26</v>
      </c>
      <c r="B27" s="1">
        <v>9.5878765433567992E-3</v>
      </c>
      <c r="C27">
        <v>119.5</v>
      </c>
      <c r="D27">
        <v>1787.3636363636001</v>
      </c>
    </row>
    <row r="28" spans="1:4" x14ac:dyDescent="0.25">
      <c r="A28">
        <v>27</v>
      </c>
      <c r="B28" s="1">
        <v>9.5889736642042998E-3</v>
      </c>
      <c r="C28">
        <v>114</v>
      </c>
      <c r="D28">
        <v>1788.3636363636001</v>
      </c>
    </row>
    <row r="29" spans="1:4" x14ac:dyDescent="0.25">
      <c r="A29">
        <v>28</v>
      </c>
      <c r="B29" s="1">
        <v>9.6116238526740005E-3</v>
      </c>
      <c r="C29">
        <v>108.5</v>
      </c>
      <c r="D29">
        <v>1789.3636363636001</v>
      </c>
    </row>
    <row r="30" spans="1:4" x14ac:dyDescent="0.25">
      <c r="A30">
        <v>29</v>
      </c>
      <c r="B30" s="1">
        <v>9.7252822140897997E-3</v>
      </c>
      <c r="C30">
        <v>103</v>
      </c>
      <c r="D30">
        <v>1790.3636363636001</v>
      </c>
    </row>
    <row r="31" spans="1:4" x14ac:dyDescent="0.25">
      <c r="A31">
        <v>30</v>
      </c>
      <c r="B31" s="1">
        <v>1.0015755659531E-2</v>
      </c>
      <c r="C31">
        <v>97.5</v>
      </c>
      <c r="D31">
        <v>1791.3636363636001</v>
      </c>
    </row>
    <row r="32" spans="1:4" x14ac:dyDescent="0.25">
      <c r="A32">
        <v>31</v>
      </c>
      <c r="B32" s="1">
        <v>1.0470009486414999E-2</v>
      </c>
      <c r="C32">
        <v>92</v>
      </c>
      <c r="D32">
        <v>1792.3636363636001</v>
      </c>
    </row>
    <row r="33" spans="1:4" x14ac:dyDescent="0.25">
      <c r="A33">
        <v>32</v>
      </c>
      <c r="B33" s="1">
        <v>1.0881928145348999E-2</v>
      </c>
      <c r="C33">
        <v>86.5</v>
      </c>
      <c r="D33">
        <v>1793.3636363636001</v>
      </c>
    </row>
    <row r="34" spans="1:4" x14ac:dyDescent="0.25">
      <c r="A34">
        <v>33</v>
      </c>
      <c r="B34" s="1">
        <v>1.116815106753E-2</v>
      </c>
      <c r="C34">
        <v>81</v>
      </c>
      <c r="D34">
        <v>1794.3636363636001</v>
      </c>
    </row>
    <row r="35" spans="1:4" x14ac:dyDescent="0.25">
      <c r="A35">
        <v>34</v>
      </c>
      <c r="B35" s="1">
        <v>1.1408560540679E-2</v>
      </c>
      <c r="C35">
        <v>75.5</v>
      </c>
      <c r="D35">
        <v>1795.3636363636001</v>
      </c>
    </row>
    <row r="36" spans="1:4" x14ac:dyDescent="0.25">
      <c r="A36">
        <v>35</v>
      </c>
      <c r="B36" s="1">
        <v>1.1623115382262E-2</v>
      </c>
      <c r="C36">
        <v>70</v>
      </c>
      <c r="D36">
        <v>1796.3636363636001</v>
      </c>
    </row>
    <row r="37" spans="1:4" x14ac:dyDescent="0.25">
      <c r="A37">
        <v>36</v>
      </c>
      <c r="B37" s="1">
        <v>1.1821882037023E-2</v>
      </c>
      <c r="C37">
        <v>64.5</v>
      </c>
      <c r="D37">
        <v>1797.3636363636001</v>
      </c>
    </row>
    <row r="38" spans="1:4" x14ac:dyDescent="0.25">
      <c r="A38">
        <v>37</v>
      </c>
      <c r="B38" s="1">
        <v>1.2009652277649E-2</v>
      </c>
      <c r="C38">
        <v>59</v>
      </c>
      <c r="D38">
        <v>1798.3636363636001</v>
      </c>
    </row>
    <row r="39" spans="1:4" x14ac:dyDescent="0.25">
      <c r="A39">
        <v>38</v>
      </c>
      <c r="B39" s="1">
        <v>1.2188791974405999E-2</v>
      </c>
      <c r="C39">
        <v>53.5</v>
      </c>
      <c r="D39">
        <v>1799.3636363636001</v>
      </c>
    </row>
    <row r="40" spans="1:4" x14ac:dyDescent="0.25">
      <c r="A40">
        <v>39</v>
      </c>
      <c r="B40" s="1">
        <v>1.2360576106858E-2</v>
      </c>
      <c r="C40">
        <v>48</v>
      </c>
      <c r="D40">
        <v>1800.3636363636001</v>
      </c>
    </row>
    <row r="41" spans="1:4" x14ac:dyDescent="0.25">
      <c r="A41">
        <v>40</v>
      </c>
      <c r="B41" s="1">
        <v>1.252566497857E-2</v>
      </c>
      <c r="C41">
        <v>42.5</v>
      </c>
      <c r="D41">
        <v>1801.3636363636001</v>
      </c>
    </row>
    <row r="42" spans="1:4" x14ac:dyDescent="0.25">
      <c r="A42">
        <v>41</v>
      </c>
      <c r="B42" s="1">
        <v>1.2684440320052E-2</v>
      </c>
      <c r="C42">
        <v>37</v>
      </c>
      <c r="D42">
        <v>1802.3636363636001</v>
      </c>
    </row>
    <row r="43" spans="1:4" x14ac:dyDescent="0.25">
      <c r="A43">
        <v>42</v>
      </c>
      <c r="B43" s="1">
        <v>1.2837038960631E-2</v>
      </c>
      <c r="C43">
        <v>31.5</v>
      </c>
      <c r="D43">
        <v>1803.3636363636001</v>
      </c>
    </row>
    <row r="44" spans="1:4" x14ac:dyDescent="0.25">
      <c r="A44">
        <v>43</v>
      </c>
      <c r="B44" s="1">
        <v>1.2983499094904E-2</v>
      </c>
      <c r="C44">
        <v>26</v>
      </c>
      <c r="D44">
        <v>1804.3636363636001</v>
      </c>
    </row>
    <row r="45" spans="1:4" x14ac:dyDescent="0.25">
      <c r="A45">
        <v>44</v>
      </c>
      <c r="B45" s="1">
        <v>1.3121438882594001E-2</v>
      </c>
      <c r="C45">
        <v>20.5</v>
      </c>
      <c r="D45">
        <v>1805.3636363636001</v>
      </c>
    </row>
    <row r="46" spans="1:4" x14ac:dyDescent="0.25">
      <c r="A46">
        <v>45</v>
      </c>
      <c r="B46" s="1">
        <v>1.3251159630097001E-2</v>
      </c>
      <c r="C46">
        <v>15</v>
      </c>
      <c r="D46">
        <v>1806.3636363636001</v>
      </c>
    </row>
    <row r="47" spans="1:4" x14ac:dyDescent="0.25">
      <c r="A47">
        <v>46</v>
      </c>
      <c r="B47" s="1">
        <v>1.337327493653E-2</v>
      </c>
      <c r="C47">
        <v>9.5</v>
      </c>
      <c r="D47">
        <v>1807.3636363636001</v>
      </c>
    </row>
    <row r="48" spans="1:4" x14ac:dyDescent="0.25">
      <c r="A48">
        <v>47</v>
      </c>
      <c r="B48" s="1">
        <v>1.3488131563835E-2</v>
      </c>
      <c r="C48">
        <v>4</v>
      </c>
      <c r="D48">
        <v>1808.3636363636001</v>
      </c>
    </row>
    <row r="49" spans="1:4" x14ac:dyDescent="0.25">
      <c r="A49">
        <v>48</v>
      </c>
      <c r="B49" s="1">
        <v>1.3595874942449E-2</v>
      </c>
      <c r="C49">
        <v>-1.5</v>
      </c>
      <c r="D49">
        <v>1809.3636363636001</v>
      </c>
    </row>
    <row r="50" spans="1:4" x14ac:dyDescent="0.25">
      <c r="A50">
        <v>49</v>
      </c>
      <c r="B50" s="1">
        <v>1.3696556048638E-2</v>
      </c>
      <c r="C50">
        <v>-7</v>
      </c>
      <c r="D50">
        <v>1810.3636363636001</v>
      </c>
    </row>
    <row r="51" spans="1:4" x14ac:dyDescent="0.25">
      <c r="A51">
        <v>50</v>
      </c>
      <c r="B51" s="1">
        <v>1.3790183051361E-2</v>
      </c>
      <c r="C51">
        <v>-12.5</v>
      </c>
      <c r="D51">
        <v>1811.3636363636001</v>
      </c>
    </row>
    <row r="52" spans="1:4" x14ac:dyDescent="0.25">
      <c r="A52">
        <v>51</v>
      </c>
      <c r="B52" s="1">
        <v>1.387675361489E-2</v>
      </c>
      <c r="C52">
        <v>-18</v>
      </c>
      <c r="D52">
        <v>1812.3636363636001</v>
      </c>
    </row>
    <row r="53" spans="1:4" x14ac:dyDescent="0.25">
      <c r="A53">
        <v>52</v>
      </c>
      <c r="B53" s="1">
        <v>1.3956270856548001E-2</v>
      </c>
      <c r="C53">
        <v>-23.5</v>
      </c>
      <c r="D53">
        <v>1813.3636363636001</v>
      </c>
    </row>
    <row r="54" spans="1:4" x14ac:dyDescent="0.25">
      <c r="A54">
        <v>53</v>
      </c>
      <c r="B54" s="1">
        <v>1.4028734452444E-2</v>
      </c>
      <c r="C54">
        <v>-29</v>
      </c>
      <c r="D54">
        <v>1814.3636363636001</v>
      </c>
    </row>
    <row r="55" spans="1:4" x14ac:dyDescent="0.25">
      <c r="A55">
        <v>54</v>
      </c>
      <c r="B55" s="1">
        <v>1.4094172071969001E-2</v>
      </c>
      <c r="C55">
        <v>-34.5</v>
      </c>
      <c r="D55">
        <v>1815.3636363636001</v>
      </c>
    </row>
    <row r="56" spans="1:4" x14ac:dyDescent="0.25">
      <c r="A56">
        <v>55</v>
      </c>
      <c r="B56" s="1">
        <v>1.4152652134078E-2</v>
      </c>
      <c r="C56">
        <v>-40</v>
      </c>
      <c r="D56">
        <v>1816.3636363636001</v>
      </c>
    </row>
    <row r="57" spans="1:4" x14ac:dyDescent="0.25">
      <c r="A57">
        <v>56</v>
      </c>
      <c r="B57" s="1">
        <v>1.5851400476604001E-2</v>
      </c>
      <c r="C57">
        <v>-40</v>
      </c>
      <c r="D57">
        <v>3586.3636363636001</v>
      </c>
    </row>
    <row r="58" spans="1:4" x14ac:dyDescent="0.25">
      <c r="A58">
        <v>57</v>
      </c>
      <c r="B58" s="1">
        <v>1.5851573151575E-2</v>
      </c>
      <c r="C58">
        <v>-33.5</v>
      </c>
      <c r="D58">
        <v>3587.5454545453999</v>
      </c>
    </row>
    <row r="59" spans="1:4" x14ac:dyDescent="0.25">
      <c r="A59">
        <v>58</v>
      </c>
      <c r="B59" s="1">
        <v>1.5851687794483E-2</v>
      </c>
      <c r="C59">
        <v>-27</v>
      </c>
      <c r="D59">
        <v>3588.7272727272002</v>
      </c>
    </row>
    <row r="60" spans="1:4" x14ac:dyDescent="0.25">
      <c r="A60">
        <v>59</v>
      </c>
      <c r="B60" s="1">
        <v>1.5851758369856001E-2</v>
      </c>
      <c r="C60">
        <v>-20.5</v>
      </c>
      <c r="D60">
        <v>3589.9090909091001</v>
      </c>
    </row>
    <row r="61" spans="1:4" x14ac:dyDescent="0.25">
      <c r="A61">
        <v>60</v>
      </c>
      <c r="B61" s="1">
        <v>1.5851804689433001E-2</v>
      </c>
      <c r="C61">
        <v>-14</v>
      </c>
      <c r="D61">
        <v>3591.0909090908999</v>
      </c>
    </row>
    <row r="62" spans="1:4" x14ac:dyDescent="0.25">
      <c r="A62">
        <v>61</v>
      </c>
      <c r="B62" s="1">
        <v>1.5851853980531998E-2</v>
      </c>
      <c r="C62">
        <v>-7.5</v>
      </c>
      <c r="D62">
        <v>3592.2727272727002</v>
      </c>
    </row>
    <row r="63" spans="1:4" x14ac:dyDescent="0.25">
      <c r="A63">
        <v>62</v>
      </c>
      <c r="B63" s="1">
        <v>1.5851957744187999E-2</v>
      </c>
      <c r="C63">
        <v>-1</v>
      </c>
      <c r="D63">
        <v>3593.4545454545</v>
      </c>
    </row>
    <row r="64" spans="1:4" x14ac:dyDescent="0.25">
      <c r="A64">
        <v>63</v>
      </c>
      <c r="B64" s="1">
        <v>1.5852240849315E-2</v>
      </c>
      <c r="C64">
        <v>5.5</v>
      </c>
      <c r="D64">
        <v>3594.6363636362998</v>
      </c>
    </row>
    <row r="65" spans="1:4" x14ac:dyDescent="0.25">
      <c r="A65">
        <v>64</v>
      </c>
      <c r="B65" s="1">
        <v>1.5853000215638999E-2</v>
      </c>
      <c r="C65">
        <v>12</v>
      </c>
      <c r="D65">
        <v>3595.8181818181001</v>
      </c>
    </row>
    <row r="66" spans="1:4" x14ac:dyDescent="0.25">
      <c r="A66">
        <v>65</v>
      </c>
      <c r="B66" s="1">
        <v>1.5854865462364E-2</v>
      </c>
      <c r="C66">
        <v>18.5</v>
      </c>
      <c r="D66">
        <v>3596.9999999999</v>
      </c>
    </row>
    <row r="67" spans="1:4" x14ac:dyDescent="0.25">
      <c r="A67">
        <v>66</v>
      </c>
      <c r="B67" s="1">
        <v>1.5859245539541999E-2</v>
      </c>
      <c r="C67">
        <v>25</v>
      </c>
      <c r="D67">
        <v>3598.1818181816998</v>
      </c>
    </row>
    <row r="68" spans="1:4" x14ac:dyDescent="0.25">
      <c r="A68">
        <v>67</v>
      </c>
      <c r="B68" s="1">
        <v>1.5865769804871001E-2</v>
      </c>
      <c r="C68">
        <v>30</v>
      </c>
      <c r="D68">
        <v>3599.0909090907999</v>
      </c>
    </row>
    <row r="69" spans="1:4" x14ac:dyDescent="0.25">
      <c r="A69">
        <v>68</v>
      </c>
      <c r="B69" s="1">
        <v>1.5877896239382999E-2</v>
      </c>
      <c r="C69">
        <v>35</v>
      </c>
      <c r="D69">
        <v>3599.9999999999</v>
      </c>
    </row>
    <row r="70" spans="1:4" x14ac:dyDescent="0.25">
      <c r="A70">
        <v>69</v>
      </c>
      <c r="B70" s="1">
        <v>1.5899114586850002E-2</v>
      </c>
      <c r="C70">
        <v>40</v>
      </c>
      <c r="D70">
        <v>3600.909090909</v>
      </c>
    </row>
    <row r="71" spans="1:4" x14ac:dyDescent="0.25">
      <c r="A71">
        <v>70</v>
      </c>
      <c r="B71" s="1">
        <v>1.5933424627819E-2</v>
      </c>
      <c r="C71">
        <v>45</v>
      </c>
      <c r="D71">
        <v>3601.8181818181001</v>
      </c>
    </row>
    <row r="72" spans="1:4" x14ac:dyDescent="0.25">
      <c r="A72">
        <v>71</v>
      </c>
      <c r="B72" s="1">
        <v>1.5984784094274E-2</v>
      </c>
      <c r="C72">
        <v>50</v>
      </c>
      <c r="D72">
        <v>3602.7272727272002</v>
      </c>
    </row>
    <row r="73" spans="1:4" x14ac:dyDescent="0.25">
      <c r="A73">
        <v>72</v>
      </c>
      <c r="B73" s="1">
        <v>1.6055447674679001E-2</v>
      </c>
      <c r="C73">
        <v>55</v>
      </c>
      <c r="D73">
        <v>3603.6363636362998</v>
      </c>
    </row>
    <row r="74" spans="1:4" x14ac:dyDescent="0.25">
      <c r="A74">
        <v>73</v>
      </c>
      <c r="B74" s="1">
        <v>1.6144988776926002E-2</v>
      </c>
      <c r="C74">
        <v>60</v>
      </c>
      <c r="D74">
        <v>3604.5454545453999</v>
      </c>
    </row>
    <row r="75" spans="1:4" x14ac:dyDescent="0.25">
      <c r="A75">
        <v>74</v>
      </c>
      <c r="B75" s="1">
        <v>1.6250781762502001E-2</v>
      </c>
      <c r="C75">
        <v>65</v>
      </c>
      <c r="D75">
        <v>3605.4545454544</v>
      </c>
    </row>
    <row r="76" spans="1:4" x14ac:dyDescent="0.25">
      <c r="A76">
        <v>75</v>
      </c>
      <c r="B76" s="1">
        <v>1.6368788055394001E-2</v>
      </c>
      <c r="C76">
        <v>70</v>
      </c>
      <c r="D76">
        <v>3606.3636363635001</v>
      </c>
    </row>
    <row r="77" spans="1:4" x14ac:dyDescent="0.25">
      <c r="A77">
        <v>76</v>
      </c>
      <c r="B77" s="1">
        <v>1.649464475117E-2</v>
      </c>
      <c r="C77">
        <v>75</v>
      </c>
      <c r="D77">
        <v>3607.2727272726002</v>
      </c>
    </row>
    <row r="78" spans="1:4" x14ac:dyDescent="0.25">
      <c r="A78">
        <v>77</v>
      </c>
      <c r="B78" s="1">
        <v>1.6623641536459E-2</v>
      </c>
      <c r="C78">
        <v>80</v>
      </c>
      <c r="D78">
        <v>3608.1818181816998</v>
      </c>
    </row>
    <row r="79" spans="1:4" x14ac:dyDescent="0.25">
      <c r="A79">
        <v>78</v>
      </c>
      <c r="B79" s="1">
        <v>1.6748933018018001E-2</v>
      </c>
      <c r="C79">
        <v>85</v>
      </c>
      <c r="D79">
        <v>3609.0909090907999</v>
      </c>
    </row>
    <row r="80" spans="1:4" x14ac:dyDescent="0.25">
      <c r="A80">
        <v>79</v>
      </c>
      <c r="B80" s="1">
        <v>1.6886882987996999E-2</v>
      </c>
      <c r="C80">
        <v>90</v>
      </c>
      <c r="D80">
        <v>3609.9999999999</v>
      </c>
    </row>
    <row r="81" spans="1:4" x14ac:dyDescent="0.25">
      <c r="A81">
        <v>80</v>
      </c>
      <c r="B81" s="1">
        <v>1.7073564737137999E-2</v>
      </c>
      <c r="C81">
        <v>95</v>
      </c>
      <c r="D81">
        <v>3610.909090909</v>
      </c>
    </row>
    <row r="82" spans="1:4" x14ac:dyDescent="0.25">
      <c r="A82">
        <v>81</v>
      </c>
      <c r="B82" s="1">
        <v>1.7285672473687001E-2</v>
      </c>
      <c r="C82">
        <v>100</v>
      </c>
      <c r="D82">
        <v>3611.8181818181001</v>
      </c>
    </row>
    <row r="83" spans="1:4" x14ac:dyDescent="0.25">
      <c r="A83">
        <v>82</v>
      </c>
      <c r="B83" s="1">
        <v>1.7458736132438001E-2</v>
      </c>
      <c r="C83">
        <v>105</v>
      </c>
      <c r="D83">
        <v>3612.7272727272002</v>
      </c>
    </row>
    <row r="84" spans="1:4" x14ac:dyDescent="0.25">
      <c r="A84">
        <v>83</v>
      </c>
      <c r="B84" s="1">
        <v>1.7597913773005E-2</v>
      </c>
      <c r="C84">
        <v>110</v>
      </c>
      <c r="D84">
        <v>3613.6363636362998</v>
      </c>
    </row>
    <row r="85" spans="1:4" x14ac:dyDescent="0.25">
      <c r="A85">
        <v>84</v>
      </c>
      <c r="B85" s="1">
        <v>1.7728722719843E-2</v>
      </c>
      <c r="C85">
        <v>115</v>
      </c>
      <c r="D85">
        <v>3614.5454545452999</v>
      </c>
    </row>
    <row r="86" spans="1:4" x14ac:dyDescent="0.25">
      <c r="A86">
        <v>85</v>
      </c>
      <c r="B86" s="1">
        <v>1.7864722127351001E-2</v>
      </c>
      <c r="C86">
        <v>120</v>
      </c>
      <c r="D86">
        <v>3615.4545454544</v>
      </c>
    </row>
    <row r="87" spans="1:4" x14ac:dyDescent="0.25">
      <c r="A87">
        <v>86</v>
      </c>
      <c r="B87" s="1">
        <v>1.8033364584255002E-2</v>
      </c>
      <c r="C87">
        <v>125</v>
      </c>
      <c r="D87">
        <v>3616.3636363635001</v>
      </c>
    </row>
    <row r="88" spans="1:4" x14ac:dyDescent="0.25">
      <c r="A88">
        <v>87</v>
      </c>
      <c r="B88" s="1">
        <v>1.9205764325275002E-2</v>
      </c>
      <c r="C88">
        <v>125</v>
      </c>
      <c r="D88">
        <v>5386.3636363634996</v>
      </c>
    </row>
    <row r="89" spans="1:4" x14ac:dyDescent="0.25">
      <c r="A89">
        <v>88</v>
      </c>
      <c r="B89" s="1">
        <v>1.9205773567287001E-2</v>
      </c>
      <c r="C89">
        <v>119.5</v>
      </c>
      <c r="D89">
        <v>5387.3636363634996</v>
      </c>
    </row>
    <row r="90" spans="1:4" x14ac:dyDescent="0.25">
      <c r="A90">
        <v>89</v>
      </c>
      <c r="B90" s="1">
        <v>1.9207144744468999E-2</v>
      </c>
      <c r="C90">
        <v>114</v>
      </c>
      <c r="D90">
        <v>5388.3636363634996</v>
      </c>
    </row>
    <row r="91" spans="1:4" x14ac:dyDescent="0.25">
      <c r="A91">
        <v>90</v>
      </c>
      <c r="B91" s="1">
        <v>1.9229220619290999E-2</v>
      </c>
      <c r="C91">
        <v>108.5</v>
      </c>
      <c r="D91">
        <v>5389.3636363634996</v>
      </c>
    </row>
    <row r="92" spans="1:4" x14ac:dyDescent="0.25">
      <c r="A92">
        <v>91</v>
      </c>
      <c r="B92" s="1">
        <v>1.9325396975789999E-2</v>
      </c>
      <c r="C92">
        <v>103</v>
      </c>
      <c r="D92">
        <v>5390.3636363634996</v>
      </c>
    </row>
    <row r="93" spans="1:4" x14ac:dyDescent="0.25">
      <c r="A93">
        <v>92</v>
      </c>
      <c r="B93" s="1">
        <v>1.9555580363682001E-2</v>
      </c>
      <c r="C93">
        <v>97.5</v>
      </c>
      <c r="D93">
        <v>5391.3636363634996</v>
      </c>
    </row>
    <row r="94" spans="1:4" x14ac:dyDescent="0.25">
      <c r="A94">
        <v>93</v>
      </c>
      <c r="B94" s="1">
        <v>1.9928936643270001E-2</v>
      </c>
      <c r="C94">
        <v>92</v>
      </c>
      <c r="D94">
        <v>5392.3636363634996</v>
      </c>
    </row>
    <row r="95" spans="1:4" x14ac:dyDescent="0.25">
      <c r="A95">
        <v>94</v>
      </c>
      <c r="B95" s="1">
        <v>2.0284150526944E-2</v>
      </c>
      <c r="C95">
        <v>86.5</v>
      </c>
      <c r="D95">
        <v>5393.3636363634996</v>
      </c>
    </row>
    <row r="96" spans="1:4" x14ac:dyDescent="0.25">
      <c r="A96">
        <v>95</v>
      </c>
      <c r="B96" s="1">
        <v>2.0539394319871E-2</v>
      </c>
      <c r="C96">
        <v>81</v>
      </c>
      <c r="D96">
        <v>5394.3636363634996</v>
      </c>
    </row>
    <row r="97" spans="1:4" x14ac:dyDescent="0.25">
      <c r="A97">
        <v>96</v>
      </c>
      <c r="B97" s="1">
        <v>2.0757785999918999E-2</v>
      </c>
      <c r="C97">
        <v>75.5</v>
      </c>
      <c r="D97">
        <v>5395.3636363634996</v>
      </c>
    </row>
    <row r="98" spans="1:4" x14ac:dyDescent="0.25">
      <c r="A98">
        <v>97</v>
      </c>
      <c r="B98" s="1">
        <v>2.0955928478089001E-2</v>
      </c>
      <c r="C98">
        <v>70</v>
      </c>
      <c r="D98">
        <v>5396.3636363634996</v>
      </c>
    </row>
    <row r="99" spans="1:4" x14ac:dyDescent="0.25">
      <c r="A99">
        <v>98</v>
      </c>
      <c r="B99" s="1">
        <v>2.1141830547753E-2</v>
      </c>
      <c r="C99">
        <v>64.5</v>
      </c>
      <c r="D99">
        <v>5397.3636363634996</v>
      </c>
    </row>
    <row r="100" spans="1:4" x14ac:dyDescent="0.25">
      <c r="A100">
        <v>99</v>
      </c>
      <c r="B100" s="1">
        <v>2.1319145547676999E-2</v>
      </c>
      <c r="C100">
        <v>59</v>
      </c>
      <c r="D100">
        <v>5398.3636363634996</v>
      </c>
    </row>
    <row r="101" spans="1:4" x14ac:dyDescent="0.25">
      <c r="A101">
        <v>100</v>
      </c>
      <c r="B101" s="1">
        <v>2.1489570514557001E-2</v>
      </c>
      <c r="C101">
        <v>53.5</v>
      </c>
      <c r="D101">
        <v>5399.3636363634996</v>
      </c>
    </row>
    <row r="102" spans="1:4" x14ac:dyDescent="0.25">
      <c r="A102">
        <v>101</v>
      </c>
      <c r="B102" s="1">
        <v>2.165394990669E-2</v>
      </c>
      <c r="C102">
        <v>48</v>
      </c>
      <c r="D102">
        <v>5400.3636363634996</v>
      </c>
    </row>
    <row r="103" spans="1:4" x14ac:dyDescent="0.25">
      <c r="A103">
        <v>102</v>
      </c>
      <c r="B103" s="1">
        <v>2.1812655623190999E-2</v>
      </c>
      <c r="C103">
        <v>42.5</v>
      </c>
      <c r="D103">
        <v>5401.3636363634996</v>
      </c>
    </row>
    <row r="104" spans="1:4" x14ac:dyDescent="0.25">
      <c r="A104">
        <v>103</v>
      </c>
      <c r="B104" s="1">
        <v>2.1965862717946E-2</v>
      </c>
      <c r="C104">
        <v>37</v>
      </c>
      <c r="D104">
        <v>5402.3636363634996</v>
      </c>
    </row>
    <row r="105" spans="1:4" x14ac:dyDescent="0.25">
      <c r="A105">
        <v>104</v>
      </c>
      <c r="B105" s="1">
        <v>2.2113561584768002E-2</v>
      </c>
      <c r="C105">
        <v>31.5</v>
      </c>
      <c r="D105">
        <v>5403.3636363634996</v>
      </c>
    </row>
    <row r="106" spans="1:4" x14ac:dyDescent="0.25">
      <c r="A106">
        <v>105</v>
      </c>
      <c r="B106" s="1">
        <v>2.2255679690037999E-2</v>
      </c>
      <c r="C106">
        <v>26</v>
      </c>
      <c r="D106">
        <v>5404.3636363634996</v>
      </c>
    </row>
    <row r="107" spans="1:4" x14ac:dyDescent="0.25">
      <c r="A107">
        <v>106</v>
      </c>
      <c r="B107" s="1">
        <v>2.2390090534450999E-2</v>
      </c>
      <c r="C107">
        <v>20.5</v>
      </c>
      <c r="D107">
        <v>5405.3636363634996</v>
      </c>
    </row>
    <row r="108" spans="1:4" x14ac:dyDescent="0.25">
      <c r="A108">
        <v>107</v>
      </c>
      <c r="B108" s="1">
        <v>2.2516930481162E-2</v>
      </c>
      <c r="C108">
        <v>15</v>
      </c>
      <c r="D108">
        <v>5406.3636363634996</v>
      </c>
    </row>
    <row r="109" spans="1:4" x14ac:dyDescent="0.25">
      <c r="A109">
        <v>108</v>
      </c>
      <c r="B109" s="1">
        <v>2.2636643673022001E-2</v>
      </c>
      <c r="C109">
        <v>9.5</v>
      </c>
      <c r="D109">
        <v>5407.3636363634996</v>
      </c>
    </row>
    <row r="110" spans="1:4" x14ac:dyDescent="0.25">
      <c r="A110">
        <v>109</v>
      </c>
      <c r="B110" s="1">
        <v>2.2749461807609998E-2</v>
      </c>
      <c r="C110">
        <v>4</v>
      </c>
      <c r="D110">
        <v>5408.3636363634996</v>
      </c>
    </row>
    <row r="111" spans="1:4" x14ac:dyDescent="0.25">
      <c r="A111">
        <v>110</v>
      </c>
      <c r="B111" s="1">
        <v>2.2855460560554999E-2</v>
      </c>
      <c r="C111">
        <v>-1.5</v>
      </c>
      <c r="D111">
        <v>5409.3636363634996</v>
      </c>
    </row>
    <row r="112" spans="1:4" x14ac:dyDescent="0.25">
      <c r="A112">
        <v>111</v>
      </c>
      <c r="B112" s="1">
        <v>2.2954642487706001E-2</v>
      </c>
      <c r="C112">
        <v>-7</v>
      </c>
      <c r="D112">
        <v>5410.3636363634996</v>
      </c>
    </row>
    <row r="113" spans="1:4" x14ac:dyDescent="0.25">
      <c r="A113">
        <v>112</v>
      </c>
      <c r="B113" s="1">
        <v>2.3046979292659E-2</v>
      </c>
      <c r="C113">
        <v>-12.5</v>
      </c>
      <c r="D113">
        <v>5411.3636363634996</v>
      </c>
    </row>
    <row r="114" spans="1:4" x14ac:dyDescent="0.25">
      <c r="A114">
        <v>113</v>
      </c>
      <c r="B114" s="1">
        <v>2.3132433003394001E-2</v>
      </c>
      <c r="C114">
        <v>-18</v>
      </c>
      <c r="D114">
        <v>5412.3636363634996</v>
      </c>
    </row>
    <row r="115" spans="1:4" x14ac:dyDescent="0.25">
      <c r="A115">
        <v>114</v>
      </c>
      <c r="B115" s="1">
        <v>2.3210972283556001E-2</v>
      </c>
      <c r="C115">
        <v>-23.5</v>
      </c>
      <c r="D115">
        <v>5413.3636363634996</v>
      </c>
    </row>
    <row r="116" spans="1:4" x14ac:dyDescent="0.25">
      <c r="A116">
        <v>115</v>
      </c>
      <c r="B116" s="1">
        <v>2.3282585165226001E-2</v>
      </c>
      <c r="C116">
        <v>-29</v>
      </c>
      <c r="D116">
        <v>5414.3636363634996</v>
      </c>
    </row>
    <row r="117" spans="1:4" x14ac:dyDescent="0.25">
      <c r="A117">
        <v>116</v>
      </c>
      <c r="B117" s="1">
        <v>2.3347289971750999E-2</v>
      </c>
      <c r="C117">
        <v>-34.5</v>
      </c>
      <c r="D117">
        <v>5415.3636363634996</v>
      </c>
    </row>
    <row r="118" spans="1:4" x14ac:dyDescent="0.25">
      <c r="A118">
        <v>117</v>
      </c>
      <c r="B118" s="1">
        <v>2.3405144863316001E-2</v>
      </c>
      <c r="C118">
        <v>-40</v>
      </c>
      <c r="D118">
        <v>5416.3636363634996</v>
      </c>
    </row>
    <row r="119" spans="1:4" x14ac:dyDescent="0.25">
      <c r="A119">
        <v>118</v>
      </c>
      <c r="B119" s="1">
        <v>2.5081678104242999E-2</v>
      </c>
      <c r="C119">
        <v>-40</v>
      </c>
      <c r="D119">
        <v>7186.3636363634996</v>
      </c>
    </row>
    <row r="120" spans="1:4" x14ac:dyDescent="0.25">
      <c r="A120">
        <v>119</v>
      </c>
      <c r="B120" s="1">
        <v>2.5081847061746002E-2</v>
      </c>
      <c r="C120">
        <v>-33.5</v>
      </c>
      <c r="D120">
        <v>7187.5454545453003</v>
      </c>
    </row>
    <row r="121" spans="1:4" x14ac:dyDescent="0.25">
      <c r="A121">
        <v>120</v>
      </c>
      <c r="B121" s="1">
        <v>2.5081958124585999E-2</v>
      </c>
      <c r="C121">
        <v>-27</v>
      </c>
      <c r="D121">
        <v>7188.7272727271002</v>
      </c>
    </row>
    <row r="122" spans="1:4" x14ac:dyDescent="0.25">
      <c r="A122">
        <v>121</v>
      </c>
      <c r="B122" s="1">
        <v>2.5082025217715999E-2</v>
      </c>
      <c r="C122">
        <v>-20.5</v>
      </c>
      <c r="D122">
        <v>7189.909090909</v>
      </c>
    </row>
    <row r="123" spans="1:4" x14ac:dyDescent="0.25">
      <c r="A123">
        <v>122</v>
      </c>
      <c r="B123" s="1">
        <v>2.5082067188134001E-2</v>
      </c>
      <c r="C123">
        <v>-14</v>
      </c>
      <c r="D123">
        <v>7191.0909090907999</v>
      </c>
    </row>
    <row r="124" spans="1:4" x14ac:dyDescent="0.25">
      <c r="A124">
        <v>123</v>
      </c>
      <c r="B124" s="1">
        <v>2.5082108391888999E-2</v>
      </c>
      <c r="C124">
        <v>-7.5</v>
      </c>
      <c r="D124">
        <v>7192.2727272725997</v>
      </c>
    </row>
    <row r="125" spans="1:4" x14ac:dyDescent="0.25">
      <c r="A125">
        <v>124</v>
      </c>
      <c r="B125" s="1">
        <v>2.5082192580989999E-2</v>
      </c>
      <c r="C125">
        <v>-1</v>
      </c>
      <c r="D125">
        <v>7193.4545454544004</v>
      </c>
    </row>
    <row r="126" spans="1:4" x14ac:dyDescent="0.25">
      <c r="A126">
        <v>125</v>
      </c>
      <c r="B126" s="1">
        <v>2.5082427638759001E-2</v>
      </c>
      <c r="C126">
        <v>5.5</v>
      </c>
      <c r="D126">
        <v>7194.6363636362003</v>
      </c>
    </row>
    <row r="127" spans="1:4" x14ac:dyDescent="0.25">
      <c r="A127">
        <v>126</v>
      </c>
      <c r="B127" s="1">
        <v>2.5083083650612001E-2</v>
      </c>
      <c r="C127">
        <v>12</v>
      </c>
      <c r="D127">
        <v>7195.8181818180001</v>
      </c>
    </row>
    <row r="128" spans="1:4" x14ac:dyDescent="0.25">
      <c r="A128" s="17">
        <v>127</v>
      </c>
      <c r="B128" s="18">
        <v>2.5084765469843999E-2</v>
      </c>
      <c r="C128" s="17">
        <v>18.5</v>
      </c>
      <c r="D128">
        <v>7196.9999999997999</v>
      </c>
    </row>
    <row r="129" spans="1:4" x14ac:dyDescent="0.25">
      <c r="A129">
        <v>128</v>
      </c>
      <c r="B129" s="1">
        <v>2.5088867808594002E-2</v>
      </c>
      <c r="C129">
        <v>25</v>
      </c>
      <c r="D129">
        <v>7198.1818181815997</v>
      </c>
    </row>
    <row r="130" spans="1:4" x14ac:dyDescent="0.25">
      <c r="A130">
        <v>129</v>
      </c>
      <c r="B130" s="1">
        <v>2.5095140717679001E-2</v>
      </c>
      <c r="C130">
        <v>30</v>
      </c>
      <c r="D130">
        <v>7199.0909090906998</v>
      </c>
    </row>
    <row r="131" spans="1:4" x14ac:dyDescent="0.25">
      <c r="A131">
        <v>130</v>
      </c>
      <c r="B131" s="1">
        <v>2.5107071591513E-2</v>
      </c>
      <c r="C131">
        <v>35</v>
      </c>
      <c r="D131">
        <v>7199.9999999997999</v>
      </c>
    </row>
    <row r="132" spans="1:4" x14ac:dyDescent="0.25">
      <c r="A132">
        <v>131</v>
      </c>
      <c r="B132" s="1">
        <v>2.5128319138708E-2</v>
      </c>
      <c r="C132">
        <v>40</v>
      </c>
      <c r="D132">
        <v>7200.9090909089</v>
      </c>
    </row>
    <row r="133" spans="1:4" x14ac:dyDescent="0.25">
      <c r="A133">
        <v>132</v>
      </c>
      <c r="B133" s="1">
        <v>2.5163051795101001E-2</v>
      </c>
      <c r="C133">
        <v>45</v>
      </c>
      <c r="D133">
        <v>7201.8181818180001</v>
      </c>
    </row>
    <row r="134" spans="1:4" x14ac:dyDescent="0.25">
      <c r="A134">
        <v>133</v>
      </c>
      <c r="B134" s="1">
        <v>2.5215299779381001E-2</v>
      </c>
      <c r="C134">
        <v>50</v>
      </c>
      <c r="D134">
        <v>7202.7272727271002</v>
      </c>
    </row>
    <row r="135" spans="1:4" x14ac:dyDescent="0.25">
      <c r="A135">
        <v>134</v>
      </c>
      <c r="B135" s="1">
        <v>2.5287313144717001E-2</v>
      </c>
      <c r="C135">
        <v>55</v>
      </c>
      <c r="D135">
        <v>7203.6363636362003</v>
      </c>
    </row>
    <row r="136" spans="1:4" x14ac:dyDescent="0.25">
      <c r="A136">
        <v>135</v>
      </c>
      <c r="B136" s="1">
        <v>2.5378646680546998E-2</v>
      </c>
      <c r="C136">
        <v>60</v>
      </c>
      <c r="D136">
        <v>7204.5454545453003</v>
      </c>
    </row>
    <row r="137" spans="1:4" x14ac:dyDescent="0.25">
      <c r="A137">
        <v>136</v>
      </c>
      <c r="B137" s="1">
        <v>2.5486640289969002E-2</v>
      </c>
      <c r="C137">
        <v>65</v>
      </c>
      <c r="D137">
        <v>7205.4545454543004</v>
      </c>
    </row>
    <row r="138" spans="1:4" x14ac:dyDescent="0.25">
      <c r="A138">
        <v>137</v>
      </c>
      <c r="B138" s="1">
        <v>2.5607208354312998E-2</v>
      </c>
      <c r="C138">
        <v>70</v>
      </c>
      <c r="D138">
        <v>7206.3636363633996</v>
      </c>
    </row>
    <row r="139" spans="1:4" x14ac:dyDescent="0.25">
      <c r="A139">
        <v>138</v>
      </c>
      <c r="B139" s="1">
        <v>2.5735984983362999E-2</v>
      </c>
      <c r="C139">
        <v>75</v>
      </c>
      <c r="D139">
        <v>7207.2727272724997</v>
      </c>
    </row>
    <row r="140" spans="1:4" x14ac:dyDescent="0.25">
      <c r="A140">
        <v>139</v>
      </c>
      <c r="B140" s="1">
        <v>2.5868182785896001E-2</v>
      </c>
      <c r="C140">
        <v>80</v>
      </c>
      <c r="D140">
        <v>7208.1818181815997</v>
      </c>
    </row>
    <row r="141" spans="1:4" x14ac:dyDescent="0.25">
      <c r="A141">
        <v>140</v>
      </c>
      <c r="B141" s="1">
        <v>2.5997316485061001E-2</v>
      </c>
      <c r="C141">
        <v>85</v>
      </c>
      <c r="D141">
        <v>7209.0909090906998</v>
      </c>
    </row>
    <row r="142" spans="1:4" x14ac:dyDescent="0.25">
      <c r="A142">
        <v>141</v>
      </c>
      <c r="B142" s="1">
        <v>2.6141532110340999E-2</v>
      </c>
      <c r="C142">
        <v>90</v>
      </c>
      <c r="D142">
        <v>7209.9999999997999</v>
      </c>
    </row>
    <row r="143" spans="1:4" x14ac:dyDescent="0.25">
      <c r="A143">
        <v>142</v>
      </c>
      <c r="B143" s="1">
        <v>2.6340763030516998E-2</v>
      </c>
      <c r="C143">
        <v>95</v>
      </c>
      <c r="D143">
        <v>7210.9090909089</v>
      </c>
    </row>
    <row r="144" spans="1:4" x14ac:dyDescent="0.25">
      <c r="A144">
        <v>143</v>
      </c>
      <c r="B144" s="1">
        <v>2.6575573410261E-2</v>
      </c>
      <c r="C144">
        <v>100</v>
      </c>
      <c r="D144">
        <v>7211.8181818180001</v>
      </c>
    </row>
    <row r="145" spans="1:4" x14ac:dyDescent="0.25">
      <c r="A145">
        <v>144</v>
      </c>
      <c r="B145" s="1">
        <v>2.6780304361618001E-2</v>
      </c>
      <c r="C145">
        <v>105</v>
      </c>
      <c r="D145">
        <v>7212.7272727271002</v>
      </c>
    </row>
    <row r="146" spans="1:4" x14ac:dyDescent="0.25">
      <c r="A146">
        <v>145</v>
      </c>
      <c r="B146" s="1">
        <v>2.6956408730871999E-2</v>
      </c>
      <c r="C146">
        <v>110</v>
      </c>
      <c r="D146">
        <v>7213.6363636362003</v>
      </c>
    </row>
    <row r="147" spans="1:4" x14ac:dyDescent="0.25">
      <c r="A147">
        <v>146</v>
      </c>
      <c r="B147" s="1">
        <v>2.7128777635504E-2</v>
      </c>
      <c r="C147">
        <v>115</v>
      </c>
      <c r="D147">
        <v>7214.5454545453003</v>
      </c>
    </row>
    <row r="148" spans="1:4" x14ac:dyDescent="0.25">
      <c r="A148">
        <v>147</v>
      </c>
      <c r="B148" s="1">
        <v>2.7311331906774001E-2</v>
      </c>
      <c r="C148">
        <v>120</v>
      </c>
      <c r="D148">
        <v>7215.4545454543004</v>
      </c>
    </row>
    <row r="149" spans="1:4" x14ac:dyDescent="0.25">
      <c r="A149">
        <v>148</v>
      </c>
      <c r="B149" s="1">
        <v>2.7533887359545001E-2</v>
      </c>
      <c r="C149">
        <v>125</v>
      </c>
      <c r="D149">
        <v>7216.3636363633996</v>
      </c>
    </row>
    <row r="150" spans="1:4" x14ac:dyDescent="0.25">
      <c r="A150">
        <v>149</v>
      </c>
      <c r="B150" s="1">
        <v>2.9458259275706999E-2</v>
      </c>
      <c r="C150">
        <v>125</v>
      </c>
      <c r="D150">
        <v>8986.3636363633996</v>
      </c>
    </row>
    <row r="151" spans="1:4" x14ac:dyDescent="0.25">
      <c r="A151">
        <v>150</v>
      </c>
      <c r="B151" s="1">
        <v>2.9458275982627999E-2</v>
      </c>
      <c r="C151">
        <v>119.5</v>
      </c>
      <c r="D151">
        <v>8987.3636363633996</v>
      </c>
    </row>
    <row r="152" spans="1:4" x14ac:dyDescent="0.25">
      <c r="A152">
        <v>151</v>
      </c>
      <c r="B152" s="1">
        <v>2.9459387185398998E-2</v>
      </c>
      <c r="C152">
        <v>114</v>
      </c>
      <c r="D152">
        <v>8988.3636363633996</v>
      </c>
    </row>
    <row r="153" spans="1:4" x14ac:dyDescent="0.25">
      <c r="A153">
        <v>152</v>
      </c>
      <c r="B153" s="1">
        <v>2.9479055984520001E-2</v>
      </c>
      <c r="C153">
        <v>108.5</v>
      </c>
      <c r="D153">
        <v>8989.3636363633996</v>
      </c>
    </row>
    <row r="154" spans="1:4" x14ac:dyDescent="0.25">
      <c r="A154">
        <v>153</v>
      </c>
      <c r="B154" s="1">
        <v>2.956763826593E-2</v>
      </c>
      <c r="C154">
        <v>103</v>
      </c>
      <c r="D154">
        <v>8990.3636363633996</v>
      </c>
    </row>
    <row r="155" spans="1:4" x14ac:dyDescent="0.25">
      <c r="A155">
        <v>154</v>
      </c>
      <c r="B155" s="1">
        <v>2.9779605187611E-2</v>
      </c>
      <c r="C155">
        <v>97.5</v>
      </c>
      <c r="D155">
        <v>8991.3636363633996</v>
      </c>
    </row>
    <row r="156" spans="1:4" x14ac:dyDescent="0.25">
      <c r="A156">
        <v>155</v>
      </c>
      <c r="B156" s="1">
        <v>3.0125853628777E-2</v>
      </c>
      <c r="C156">
        <v>92</v>
      </c>
      <c r="D156">
        <v>8992.3636363633996</v>
      </c>
    </row>
    <row r="157" spans="1:4" x14ac:dyDescent="0.25">
      <c r="A157">
        <v>156</v>
      </c>
      <c r="B157" s="1">
        <v>3.0460256722885999E-2</v>
      </c>
      <c r="C157">
        <v>86.5</v>
      </c>
      <c r="D157">
        <v>8993.3636363633996</v>
      </c>
    </row>
    <row r="158" spans="1:4" x14ac:dyDescent="0.25">
      <c r="A158">
        <v>157</v>
      </c>
      <c r="B158" s="1">
        <v>3.0703660272169999E-2</v>
      </c>
      <c r="C158">
        <v>81</v>
      </c>
      <c r="D158">
        <v>8994.3636363633996</v>
      </c>
    </row>
    <row r="159" spans="1:4" x14ac:dyDescent="0.25">
      <c r="A159">
        <v>158</v>
      </c>
      <c r="B159" s="1">
        <v>3.0913550298735E-2</v>
      </c>
      <c r="C159">
        <v>75.5</v>
      </c>
      <c r="D159">
        <v>8995.3636363633996</v>
      </c>
    </row>
    <row r="160" spans="1:4" x14ac:dyDescent="0.25">
      <c r="A160">
        <v>159</v>
      </c>
      <c r="B160" s="1">
        <v>3.1105245893131999E-2</v>
      </c>
      <c r="C160">
        <v>70</v>
      </c>
      <c r="D160">
        <v>8996.3636363633996</v>
      </c>
    </row>
    <row r="161" spans="1:4" x14ac:dyDescent="0.25">
      <c r="A161">
        <v>160</v>
      </c>
      <c r="B161" s="1">
        <v>3.1285971841545003E-2</v>
      </c>
      <c r="C161">
        <v>64.5</v>
      </c>
      <c r="D161">
        <v>8997.3636363633996</v>
      </c>
    </row>
    <row r="162" spans="1:4" x14ac:dyDescent="0.25">
      <c r="A162">
        <v>161</v>
      </c>
      <c r="B162" s="1">
        <v>3.1458964751381997E-2</v>
      </c>
      <c r="C162">
        <v>59</v>
      </c>
      <c r="D162">
        <v>8998.3636363633996</v>
      </c>
    </row>
    <row r="163" spans="1:4" x14ac:dyDescent="0.25">
      <c r="A163">
        <v>162</v>
      </c>
      <c r="B163" s="1">
        <v>3.1625689913867001E-2</v>
      </c>
      <c r="C163">
        <v>53.5</v>
      </c>
      <c r="D163">
        <v>8999.3636363633996</v>
      </c>
    </row>
    <row r="164" spans="1:4" x14ac:dyDescent="0.25">
      <c r="A164">
        <v>163</v>
      </c>
      <c r="B164" s="1">
        <v>3.1786849301212998E-2</v>
      </c>
      <c r="C164">
        <v>48</v>
      </c>
      <c r="D164">
        <v>9000.3636363633996</v>
      </c>
    </row>
    <row r="165" spans="1:4" x14ac:dyDescent="0.25">
      <c r="A165">
        <v>164</v>
      </c>
      <c r="B165" s="1">
        <v>3.1942720889087999E-2</v>
      </c>
      <c r="C165">
        <v>42.5</v>
      </c>
      <c r="D165">
        <v>9001.3636363633996</v>
      </c>
    </row>
    <row r="166" spans="1:4" x14ac:dyDescent="0.25">
      <c r="A166">
        <v>165</v>
      </c>
      <c r="B166" s="1">
        <v>3.2093412822212002E-2</v>
      </c>
      <c r="C166">
        <v>37</v>
      </c>
      <c r="D166">
        <v>9002.3636363633996</v>
      </c>
    </row>
    <row r="167" spans="1:4" x14ac:dyDescent="0.25">
      <c r="A167">
        <v>166</v>
      </c>
      <c r="B167" s="1">
        <v>3.2238866703317999E-2</v>
      </c>
      <c r="C167">
        <v>31.5</v>
      </c>
      <c r="D167">
        <v>9003.3636363633996</v>
      </c>
    </row>
    <row r="168" spans="1:4" x14ac:dyDescent="0.25">
      <c r="A168">
        <v>167</v>
      </c>
      <c r="B168" s="1">
        <v>3.2378972191354001E-2</v>
      </c>
      <c r="C168">
        <v>26</v>
      </c>
      <c r="D168">
        <v>9004.3636363633996</v>
      </c>
    </row>
    <row r="169" spans="1:4" x14ac:dyDescent="0.25">
      <c r="A169">
        <v>168</v>
      </c>
      <c r="B169" s="1">
        <v>3.2511710948848999E-2</v>
      </c>
      <c r="C169">
        <v>20.5</v>
      </c>
      <c r="D169">
        <v>9005.3636363633996</v>
      </c>
    </row>
    <row r="170" spans="1:4" x14ac:dyDescent="0.25">
      <c r="A170">
        <v>169</v>
      </c>
      <c r="B170" s="1">
        <v>3.2637160929876001E-2</v>
      </c>
      <c r="C170">
        <v>15</v>
      </c>
      <c r="D170">
        <v>9006.3636363633996</v>
      </c>
    </row>
    <row r="171" spans="1:4" x14ac:dyDescent="0.25">
      <c r="A171">
        <v>170</v>
      </c>
      <c r="B171" s="1">
        <v>3.2755697070354001E-2</v>
      </c>
      <c r="C171">
        <v>9.5</v>
      </c>
      <c r="D171">
        <v>9007.3636363633996</v>
      </c>
    </row>
    <row r="172" spans="1:4" x14ac:dyDescent="0.25">
      <c r="A172">
        <v>171</v>
      </c>
      <c r="B172" s="1">
        <v>3.2867506210750998E-2</v>
      </c>
      <c r="C172">
        <v>4</v>
      </c>
      <c r="D172">
        <v>9008.3636363633996</v>
      </c>
    </row>
    <row r="173" spans="1:4" x14ac:dyDescent="0.25">
      <c r="A173">
        <v>172</v>
      </c>
      <c r="B173" s="1">
        <v>3.2972633548351997E-2</v>
      </c>
      <c r="C173">
        <v>-1.5</v>
      </c>
      <c r="D173">
        <v>9009.3636363633996</v>
      </c>
    </row>
    <row r="174" spans="1:4" x14ac:dyDescent="0.25">
      <c r="A174">
        <v>173</v>
      </c>
      <c r="B174" s="1">
        <v>3.3071060015692003E-2</v>
      </c>
      <c r="C174">
        <v>-7</v>
      </c>
      <c r="D174">
        <v>9010.3636363633996</v>
      </c>
    </row>
    <row r="175" spans="1:4" x14ac:dyDescent="0.25">
      <c r="A175">
        <v>174</v>
      </c>
      <c r="B175" s="1">
        <v>3.3162740864936001E-2</v>
      </c>
      <c r="C175">
        <v>-12.5</v>
      </c>
      <c r="D175">
        <v>9011.3636363633996</v>
      </c>
    </row>
    <row r="176" spans="1:4" x14ac:dyDescent="0.25">
      <c r="A176">
        <v>175</v>
      </c>
      <c r="B176" s="1">
        <v>3.3247625441962997E-2</v>
      </c>
      <c r="C176">
        <v>-18</v>
      </c>
      <c r="D176">
        <v>9012.3636363633996</v>
      </c>
    </row>
    <row r="177" spans="1:5" x14ac:dyDescent="0.25">
      <c r="A177">
        <v>176</v>
      </c>
      <c r="B177" s="1">
        <v>3.3325672111815002E-2</v>
      </c>
      <c r="C177">
        <v>-23.5</v>
      </c>
      <c r="D177">
        <v>9013.3636363633996</v>
      </c>
    </row>
    <row r="178" spans="1:5" x14ac:dyDescent="0.25">
      <c r="A178">
        <v>177</v>
      </c>
      <c r="B178" s="1">
        <v>3.3396860612929E-2</v>
      </c>
      <c r="C178">
        <v>-29</v>
      </c>
      <c r="D178">
        <v>9014.3636363633996</v>
      </c>
    </row>
    <row r="179" spans="1:5" x14ac:dyDescent="0.25">
      <c r="A179">
        <v>178</v>
      </c>
      <c r="B179" s="1">
        <v>3.3461201895401999E-2</v>
      </c>
      <c r="C179">
        <v>-34.5</v>
      </c>
      <c r="D179">
        <v>9015.3636363633996</v>
      </c>
    </row>
    <row r="180" spans="1:5" x14ac:dyDescent="0.25">
      <c r="A180">
        <v>179</v>
      </c>
      <c r="B180" s="1">
        <v>3.3518747152883999E-2</v>
      </c>
      <c r="C180">
        <v>-40</v>
      </c>
      <c r="D180">
        <v>9016.3636363633996</v>
      </c>
    </row>
    <row r="181" spans="1:5" x14ac:dyDescent="0.25">
      <c r="A181">
        <v>180</v>
      </c>
      <c r="B181" s="1">
        <v>3.5185045673938001E-2</v>
      </c>
      <c r="C181">
        <v>-40</v>
      </c>
      <c r="D181">
        <v>10786.3636363634</v>
      </c>
    </row>
    <row r="182" spans="1:5" x14ac:dyDescent="0.25">
      <c r="A182">
        <v>181</v>
      </c>
      <c r="B182" s="1">
        <v>3.5185212994731999E-2</v>
      </c>
      <c r="C182">
        <v>-33.5</v>
      </c>
      <c r="D182">
        <v>10787.545454545199</v>
      </c>
    </row>
    <row r="183" spans="1:5" x14ac:dyDescent="0.25">
      <c r="A183">
        <v>182</v>
      </c>
      <c r="B183" s="1">
        <v>3.5185322739964997E-2</v>
      </c>
      <c r="C183">
        <v>-27</v>
      </c>
      <c r="D183">
        <v>10788.727272727099</v>
      </c>
    </row>
    <row r="184" spans="1:5" x14ac:dyDescent="0.25">
      <c r="A184">
        <v>183</v>
      </c>
      <c r="B184" s="1">
        <v>3.5185388518364002E-2</v>
      </c>
      <c r="C184">
        <v>-20.5</v>
      </c>
      <c r="D184">
        <v>10789.909090908901</v>
      </c>
    </row>
    <row r="185" spans="1:5" x14ac:dyDescent="0.25">
      <c r="A185">
        <v>184</v>
      </c>
      <c r="B185" s="1">
        <v>3.5185428840465001E-2</v>
      </c>
      <c r="C185">
        <v>-14</v>
      </c>
      <c r="D185">
        <v>10791.090909090701</v>
      </c>
    </row>
    <row r="186" spans="1:5" x14ac:dyDescent="0.25">
      <c r="A186">
        <v>185</v>
      </c>
      <c r="B186" s="1">
        <v>3.5185466707399998E-2</v>
      </c>
      <c r="C186">
        <v>-7.5</v>
      </c>
      <c r="D186">
        <v>10792.272727272501</v>
      </c>
    </row>
    <row r="187" spans="1:5" x14ac:dyDescent="0.25">
      <c r="A187">
        <v>186</v>
      </c>
      <c r="B187" s="1">
        <v>3.5185542705134E-2</v>
      </c>
      <c r="C187">
        <v>-1</v>
      </c>
      <c r="D187">
        <v>10793.4545454543</v>
      </c>
    </row>
    <row r="188" spans="1:5" x14ac:dyDescent="0.25">
      <c r="A188">
        <v>187</v>
      </c>
      <c r="B188" s="1">
        <v>3.5185757592960998E-2</v>
      </c>
      <c r="C188">
        <v>5.5</v>
      </c>
      <c r="D188">
        <v>10794.6363636361</v>
      </c>
    </row>
    <row r="189" spans="1:5" x14ac:dyDescent="0.25">
      <c r="A189">
        <v>188</v>
      </c>
      <c r="B189" s="1">
        <v>3.5186371805850998E-2</v>
      </c>
      <c r="C189">
        <v>12</v>
      </c>
      <c r="D189">
        <v>10795.8181818179</v>
      </c>
    </row>
    <row r="190" spans="1:5" x14ac:dyDescent="0.25">
      <c r="A190">
        <v>189</v>
      </c>
      <c r="B190" s="1">
        <v>3.5187989138933E-2</v>
      </c>
      <c r="C190">
        <v>18.5</v>
      </c>
      <c r="D190">
        <v>10796.9999999997</v>
      </c>
      <c r="E190" t="e">
        <f>D191-#REF!</f>
        <v>#REF!</v>
      </c>
    </row>
    <row r="191" spans="1:5" x14ac:dyDescent="0.25">
      <c r="A191">
        <v>190</v>
      </c>
      <c r="B191" s="1">
        <v>3.5192026184591003E-2</v>
      </c>
      <c r="C191">
        <v>25</v>
      </c>
      <c r="D191">
        <v>10798.1818181815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0.11407900520788661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5.6334221885743999E-16</v>
      </c>
      <c r="E2" s="1">
        <f>IF(A2&gt;=-$K$2,INDEX('Daten effMJM'!$B$2:$B$191,Auswertung!$K$2+Auswertung!A2,1),E3)</f>
        <v>4.8808679308968999E-16</v>
      </c>
      <c r="F2" s="15">
        <f>INDEX('Daten MJM'!$D$2:$D$191,Auswertung!$J$2+Auswertung!A2,1)--1.8181818182</f>
        <v>-1299.9000000000001</v>
      </c>
      <c r="G2" s="15">
        <f>INDEX('Daten effMJM'!$C$2:$C$191,Auswertung!$K$2+Auswertung!A2,1)</f>
        <v>150</v>
      </c>
      <c r="H2" s="1" t="str">
        <f>IF(B2=F2,IF(C2=G2,"JA","NEIN"),"NEIN")</f>
        <v>JA</v>
      </c>
      <c r="I2" s="1"/>
      <c r="J2">
        <v>0</v>
      </c>
      <c r="K2">
        <f>MAX('Daten effMJM'!A2:A218)-190</f>
        <v>0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2.5759324486007E-3</v>
      </c>
      <c r="E3" s="1">
        <f>IF(A3&gt;=-$K$2,INDEX('Daten effMJM'!$B$2:$B$191,Auswertung!$K$2+Auswertung!A3,1),E4)</f>
        <v>3.6276268210244998E-3</v>
      </c>
      <c r="F3" s="15">
        <f>INDEX('Daten MJM'!$D$2:$D$191,Auswertung!$J$2+Auswertung!A3,1)--1.8181818182</f>
        <v>-1170.4000000000001</v>
      </c>
      <c r="G3" s="15">
        <f>INDEX('Daten effMJM'!$C$2:$C$191,Auswertung!$K$2+Auswertung!A3,1)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6.1000237368688997E-3</v>
      </c>
      <c r="E4" s="1">
        <f>IF(A4&gt;=-$K$2,INDEX('Daten effMJM'!$B$2:$B$191,Auswertung!$K$2+Auswertung!A4,1),E5)</f>
        <v>7.2353448585343004E-3</v>
      </c>
      <c r="F4" s="15">
        <f>INDEX('Daten MJM'!$D$2:$D$191,Auswertung!$J$2+Auswertung!A4,1)--1.8181818182</f>
        <v>-1000</v>
      </c>
      <c r="G4" s="15">
        <f>INDEX('Daten effMJM'!$C$2:$C$191,Auswertung!$K$2+Auswertung!A4,1)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7.2655548099577472E-8</v>
      </c>
      <c r="O4" s="1">
        <f t="shared" ref="O4:O67" si="4">E6-$E$5</f>
        <v>6.6160926801353548E-8</v>
      </c>
      <c r="P4" s="4">
        <f t="shared" ref="P4:P67" si="5">ABS((O4-N4)/N4)</f>
        <v>8.9389199697768068E-2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6.9676471836845003E-3</v>
      </c>
      <c r="E5" s="1">
        <f>IF(A5&gt;=-$K$2,INDEX('Daten effMJM'!$B$2:$B$191,Auswertung!$K$2+Auswertung!A5,1),E6)</f>
        <v>8.0862125249878992E-3</v>
      </c>
      <c r="F5" s="15">
        <f>INDEX('Daten MJM'!$D$2:$D$191,Auswertung!$J$2+Auswertung!A5,1)--1.8181818182</f>
        <v>0</v>
      </c>
      <c r="G5" s="15">
        <f>INDEX('Daten effMJM'!$C$2:$C$191,Auswertung!$K$2+Auswertung!A5,1)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9.8467222699356871E-8</v>
      </c>
      <c r="O5" s="1">
        <f t="shared" si="4"/>
        <v>8.7050052801490585E-8</v>
      </c>
      <c r="P5" s="4">
        <f t="shared" si="5"/>
        <v>0.11594893798036264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6.9677198392325999E-3</v>
      </c>
      <c r="E6" s="1">
        <f>IF(A6&gt;=-$K$2,INDEX('Daten effMJM'!$B$2:$B$191,Auswertung!$K$2+Auswertung!A6,1),E7)</f>
        <v>8.0862786859147006E-3</v>
      </c>
      <c r="F6" s="15">
        <f>INDEX('Daten MJM'!$D$2:$D$191,Auswertung!$J$2+Auswertung!A6,1)--1.8181818182</f>
        <v>0.90909090910000001</v>
      </c>
      <c r="G6" s="15">
        <f>INDEX('Daten effMJM'!$C$2:$C$191,Auswertung!$K$2+Auswertung!A6,1)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1.2584809769983218E-7</v>
      </c>
      <c r="O6" s="1">
        <f t="shared" si="4"/>
        <v>1.0841781360008962E-7</v>
      </c>
      <c r="P6" s="4">
        <f t="shared" si="5"/>
        <v>0.13850256315607232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6.9677456509071997E-3</v>
      </c>
      <c r="E7" s="1">
        <f>IF(A7&gt;=-$K$2,INDEX('Daten effMJM'!$B$2:$B$191,Auswertung!$K$2+Auswertung!A7,1),E8)</f>
        <v>8.0862995750407007E-3</v>
      </c>
      <c r="F7" s="15">
        <f>INDEX('Daten MJM'!$D$2:$D$191,Auswertung!$J$2+Auswertung!A7,1)--1.8181818182</f>
        <v>1.8181818182</v>
      </c>
      <c r="G7" s="15">
        <f>INDEX('Daten effMJM'!$C$2:$C$191,Auswertung!$K$2+Auswertung!A7,1)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2.0559353709932726E-7</v>
      </c>
      <c r="O7" s="1">
        <f t="shared" si="4"/>
        <v>1.7469403170052022E-7</v>
      </c>
      <c r="P7" s="4">
        <f t="shared" si="5"/>
        <v>0.15029414754355205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6.9677730317822002E-3</v>
      </c>
      <c r="E8" s="1">
        <f>IF(A8&gt;=-$K$2,INDEX('Daten effMJM'!$B$2:$B$191,Auswertung!$K$2+Auswertung!A8,1),E9)</f>
        <v>8.0863209428014993E-3</v>
      </c>
      <c r="F8" s="15">
        <f>INDEX('Daten MJM'!$D$2:$D$191,Auswertung!$J$2+Auswertung!A8,1)--1.8181818182</f>
        <v>2.7272727272999999</v>
      </c>
      <c r="G8" s="15">
        <f>INDEX('Daten effMJM'!$C$2:$C$191,Auswertung!$K$2+Auswertung!A8,1)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4.8307179489979341E-7</v>
      </c>
      <c r="O8" s="1">
        <f t="shared" si="4"/>
        <v>4.212458186002993E-7</v>
      </c>
      <c r="P8" s="4">
        <f t="shared" si="5"/>
        <v>0.12798506754533051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6.9678527772215997E-3</v>
      </c>
      <c r="E9" s="1">
        <f>IF(A9&gt;=-$K$2,INDEX('Daten effMJM'!$B$2:$B$191,Auswertung!$K$2+Auswertung!A9,1),E10)</f>
        <v>8.0863872190195998E-3</v>
      </c>
      <c r="F9" s="15">
        <f>INDEX('Daten MJM'!$D$2:$D$191,Auswertung!$J$2+Auswertung!A9,1)--1.8181818182</f>
        <v>3.6363636364</v>
      </c>
      <c r="G9" s="15">
        <f>INDEX('Daten effMJM'!$C$2:$C$191,Auswertung!$K$2+Auswertung!A9,1)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1.3663507757999405E-6</v>
      </c>
      <c r="O9" s="1">
        <f t="shared" si="4"/>
        <v>1.2574871038010388E-6</v>
      </c>
      <c r="P9" s="4">
        <f t="shared" si="5"/>
        <v>7.967476136218872E-2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6.9681302554794001E-3</v>
      </c>
      <c r="E10" s="1">
        <f>IF(A10&gt;=-$K$2,INDEX('Daten effMJM'!$B$2:$B$191,Auswertung!$K$2+Auswertung!A10,1),E11)</f>
        <v>8.0866337708064995E-3</v>
      </c>
      <c r="F10" s="15">
        <f>INDEX('Daten MJM'!$D$2:$D$191,Auswertung!$J$2+Auswertung!A10,1)--1.8181818182</f>
        <v>4.5454545455000002</v>
      </c>
      <c r="G10" s="15">
        <f>INDEX('Daten effMJM'!$C$2:$C$191,Auswertung!$K$2+Auswertung!A10,1)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3.8161076235995045E-6</v>
      </c>
      <c r="O10" s="1">
        <f t="shared" si="4"/>
        <v>3.6901207263011215E-6</v>
      </c>
      <c r="P10" s="4">
        <f t="shared" si="5"/>
        <v>3.3014503186245867E-2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6.9690135344603003E-3</v>
      </c>
      <c r="E11" s="1">
        <f>IF(A11&gt;=-$K$2,INDEX('Daten effMJM'!$B$2:$B$191,Auswertung!$K$2+Auswertung!A11,1),E12)</f>
        <v>8.0874700120917003E-3</v>
      </c>
      <c r="F11" s="15">
        <f>INDEX('Daten MJM'!$D$2:$D$191,Auswertung!$J$2+Auswertung!A11,1)--1.8181818182</f>
        <v>5.4545454545999998</v>
      </c>
      <c r="G11" s="15">
        <f>INDEX('Daten effMJM'!$C$2:$C$191,Auswertung!$K$2+Auswertung!A11,1)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9.8886432519998402E-6</v>
      </c>
      <c r="O11" s="1">
        <f t="shared" si="4"/>
        <v>9.8964429310014618E-6</v>
      </c>
      <c r="P11" s="4">
        <f t="shared" si="5"/>
        <v>7.8875117676474159E-4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6.9714632913080998E-3</v>
      </c>
      <c r="E12" s="1">
        <f>IF(A12&gt;=-$K$2,INDEX('Daten effMJM'!$B$2:$B$191,Auswertung!$K$2+Auswertung!A12,1),E13)</f>
        <v>8.0899026457142004E-3</v>
      </c>
      <c r="F12" s="15">
        <f>INDEX('Daten MJM'!$D$2:$D$191,Auswertung!$J$2+Auswertung!A12,1)--1.8181818182</f>
        <v>6.3636363637000004</v>
      </c>
      <c r="G12" s="15">
        <f>INDEX('Daten effMJM'!$C$2:$C$191,Auswertung!$K$2+Auswertung!A12,1)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2.3057618987899937E-5</v>
      </c>
      <c r="O12" s="1">
        <f t="shared" si="4"/>
        <v>2.356090057440037E-5</v>
      </c>
      <c r="P12" s="4">
        <f t="shared" si="5"/>
        <v>2.1827127370113213E-2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6.9775358269365002E-3</v>
      </c>
      <c r="E13" s="1">
        <f>IF(A13&gt;=-$K$2,INDEX('Daten effMJM'!$B$2:$B$191,Auswertung!$K$2+Auswertung!A13,1),E14)</f>
        <v>8.0961089679189007E-3</v>
      </c>
      <c r="F13" s="15">
        <f>INDEX('Daten MJM'!$D$2:$D$191,Auswertung!$J$2+Auswertung!A13,1)--1.8181818182</f>
        <v>7.2727272727000001</v>
      </c>
      <c r="G13" s="15">
        <f>INDEX('Daten effMJM'!$C$2:$C$191,Auswertung!$K$2+Auswertung!A13,1)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4.7606979228199779E-5</v>
      </c>
      <c r="O13" s="1">
        <f t="shared" si="4"/>
        <v>4.9218910615600464E-5</v>
      </c>
      <c r="P13" s="4">
        <f t="shared" si="5"/>
        <v>3.3859140267523312E-2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6.9907048026724003E-3</v>
      </c>
      <c r="E14" s="1">
        <f>IF(A14&gt;=-$K$2,INDEX('Daten effMJM'!$B$2:$B$191,Auswertung!$K$2+Auswertung!A14,1),E15)</f>
        <v>8.1097734255622996E-3</v>
      </c>
      <c r="F14" s="15">
        <f>INDEX('Daten MJM'!$D$2:$D$191,Auswertung!$J$2+Auswertung!A14,1)--1.8181818182</f>
        <v>8.1818181818000006</v>
      </c>
      <c r="G14" s="15">
        <f>INDEX('Daten effMJM'!$C$2:$C$191,Auswertung!$K$2+Auswertung!A14,1)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8.7054299661199971E-5</v>
      </c>
      <c r="O14" s="1">
        <f t="shared" si="4"/>
        <v>9.0732797485800973E-5</v>
      </c>
      <c r="P14" s="4">
        <f t="shared" si="5"/>
        <v>4.2255211275227855E-2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7.0152541629127001E-3</v>
      </c>
      <c r="E15" s="1">
        <f>IF(A15&gt;=-$K$2,INDEX('Daten effMJM'!$B$2:$B$191,Auswertung!$K$2+Auswertung!A15,1),E16)</f>
        <v>8.1354314356034997E-3</v>
      </c>
      <c r="F15" s="15">
        <f>INDEX('Daten MJM'!$D$2:$D$191,Auswertung!$J$2+Auswertung!A15,1)--1.8181818182</f>
        <v>9.0909090909000003</v>
      </c>
      <c r="G15" s="15">
        <f>INDEX('Daten effMJM'!$C$2:$C$191,Auswertung!$K$2+Auswertung!A15,1)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1.4162585665459995E-4</v>
      </c>
      <c r="O15" s="1">
        <f t="shared" si="4"/>
        <v>1.4833933459779992E-4</v>
      </c>
      <c r="P15" s="4">
        <f t="shared" si="5"/>
        <v>4.7402911458272391E-2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7.0547014833457003E-3</v>
      </c>
      <c r="E16" s="1">
        <f>IF(A16&gt;=-$K$2,INDEX('Daten effMJM'!$B$2:$B$191,Auswertung!$K$2+Auswertung!A16,1),E17)</f>
        <v>8.1769453224737002E-3</v>
      </c>
      <c r="F16" s="15">
        <f>INDEX('Daten MJM'!$D$2:$D$191,Auswertung!$J$2+Auswertung!A16,1)--1.8181818182</f>
        <v>10</v>
      </c>
      <c r="G16" s="15">
        <f>INDEX('Daten effMJM'!$C$2:$C$191,Auswertung!$K$2+Auswertung!A16,1)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2.2421002143329944E-4</v>
      </c>
      <c r="O16" s="1">
        <f t="shared" si="4"/>
        <v>2.3536129371320123E-4</v>
      </c>
      <c r="P16" s="4">
        <f t="shared" si="5"/>
        <v>4.973583343249089E-2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7.1092730403391003E-3</v>
      </c>
      <c r="E17" s="1">
        <f>IF(A17&gt;=-$K$2,INDEX('Daten effMJM'!$B$2:$B$191,Auswertung!$K$2+Auswertung!A17,1),E18)</f>
        <v>8.2345518595856992E-3</v>
      </c>
      <c r="F17" s="15">
        <f>INDEX('Daten MJM'!$D$2:$D$191,Auswertung!$J$2+Auswertung!A17,1)--1.8181818182</f>
        <v>10.9090909091</v>
      </c>
      <c r="G17" s="15">
        <f>INDEX('Daten effMJM'!$C$2:$C$191,Auswertung!$K$2+Auswertung!A17,1)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3.7098006182069952E-4</v>
      </c>
      <c r="O17" s="1">
        <f t="shared" si="4"/>
        <v>3.8857701143940084E-4</v>
      </c>
      <c r="P17" s="4">
        <f t="shared" si="5"/>
        <v>4.7433680215424066E-2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7.1918572051177998E-3</v>
      </c>
      <c r="E18" s="1">
        <f>IF(A18&gt;=-$K$2,INDEX('Daten effMJM'!$B$2:$B$191,Auswertung!$K$2+Auswertung!A18,1),E19)</f>
        <v>8.3215738187011005E-3</v>
      </c>
      <c r="F18" s="15">
        <f>INDEX('Daten MJM'!$D$2:$D$191,Auswertung!$J$2+Auswertung!A18,1)--1.8181818182</f>
        <v>11.818181818199999</v>
      </c>
      <c r="G18" s="15">
        <f>INDEX('Daten effMJM'!$C$2:$C$191,Auswertung!$K$2+Auswertung!A18,1)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5.5861901012209999E-4</v>
      </c>
      <c r="O18" s="1">
        <f t="shared" si="4"/>
        <v>5.8850535867330071E-4</v>
      </c>
      <c r="P18" s="4">
        <f t="shared" si="5"/>
        <v>5.3500414432133853E-2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7.3386272455051998E-3</v>
      </c>
      <c r="E19" s="1">
        <f>IF(A19&gt;=-$K$2,INDEX('Daten effMJM'!$B$2:$B$191,Auswertung!$K$2+Auswertung!A19,1),E20)</f>
        <v>8.4747895364273001E-3</v>
      </c>
      <c r="F19" s="15">
        <f>INDEX('Daten MJM'!$D$2:$D$191,Auswertung!$J$2+Auswertung!A19,1)--1.8181818182</f>
        <v>12.727272727299999</v>
      </c>
      <c r="G19" s="15">
        <f>INDEX('Daten effMJM'!$C$2:$C$191,Auswertung!$K$2+Auswertung!A19,1)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6.9537984293630006E-4</v>
      </c>
      <c r="O19" s="1">
        <f t="shared" si="4"/>
        <v>7.5072079972860091E-4</v>
      </c>
      <c r="P19" s="4">
        <f t="shared" si="5"/>
        <v>7.9583780511409394E-2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7.5262661938066003E-3</v>
      </c>
      <c r="E20" s="1">
        <f>IF(A20&gt;=-$K$2,INDEX('Daten effMJM'!$B$2:$B$191,Auswertung!$K$2+Auswertung!A20,1),E21)</f>
        <v>8.6747178836612E-3</v>
      </c>
      <c r="F20" s="15">
        <f>INDEX('Daten MJM'!$D$2:$D$191,Auswertung!$J$2+Auswertung!A20,1)--1.8181818182</f>
        <v>13.636363636399999</v>
      </c>
      <c r="G20" s="15">
        <f>INDEX('Daten effMJM'!$C$2:$C$191,Auswertung!$K$2+Auswertung!A20,1)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7.6942578478900008E-4</v>
      </c>
      <c r="O20" s="1">
        <f t="shared" si="4"/>
        <v>8.6058919319740093E-4</v>
      </c>
      <c r="P20" s="4">
        <f t="shared" si="5"/>
        <v>0.11848239324784343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7.6630270266208004E-3</v>
      </c>
      <c r="E21" s="1">
        <f>IF(A21&gt;=-$K$2,INDEX('Daten effMJM'!$B$2:$B$191,Auswertung!$K$2+Auswertung!A21,1),E22)</f>
        <v>8.8369333247165002E-3</v>
      </c>
      <c r="F21" s="15">
        <f>INDEX('Daten MJM'!$D$2:$D$191,Auswertung!$J$2+Auswertung!A21,1)--1.8181818182</f>
        <v>14.5454545455</v>
      </c>
      <c r="G21" s="15">
        <f>INDEX('Daten effMJM'!$C$2:$C$191,Auswertung!$K$2+Auswertung!A21,1)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8.090458499084999E-4</v>
      </c>
      <c r="O21" s="1">
        <f t="shared" si="4"/>
        <v>9.4188966463970049E-4</v>
      </c>
      <c r="P21" s="4">
        <f t="shared" si="5"/>
        <v>0.16419812887764609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7.7370729684735004E-3</v>
      </c>
      <c r="E22" s="1">
        <f>IF(A22&gt;=-$K$2,INDEX('Daten effMJM'!$B$2:$B$191,Auswertung!$K$2+Auswertung!A22,1),E23)</f>
        <v>8.9468017181853002E-3</v>
      </c>
      <c r="F22" s="15">
        <f>INDEX('Daten MJM'!$D$2:$D$191,Auswertung!$J$2+Auswertung!A22,1)--1.8181818182</f>
        <v>15.4545454546</v>
      </c>
      <c r="G22" s="15">
        <f>INDEX('Daten effMJM'!$C$2:$C$191,Auswertung!$K$2+Auswertung!A22,1)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8.3536474486359952E-4</v>
      </c>
      <c r="O22" s="1">
        <f t="shared" si="4"/>
        <v>1.0103037051119E-3</v>
      </c>
      <c r="P22" s="4">
        <f t="shared" si="5"/>
        <v>0.20941625957277496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7.7766930335930002E-3</v>
      </c>
      <c r="E23" s="1">
        <f>IF(A23&gt;=-$K$2,INDEX('Daten effMJM'!$B$2:$B$191,Auswertung!$K$2+Auswertung!A23,1),E24)</f>
        <v>9.0281021896275997E-3</v>
      </c>
      <c r="F23" s="15">
        <f>INDEX('Daten MJM'!$D$2:$D$191,Auswertung!$J$2+Auswertung!A23,1)--1.8181818182</f>
        <v>16.363636363600001</v>
      </c>
      <c r="G23" s="15">
        <f>INDEX('Daten effMJM'!$C$2:$C$191,Auswertung!$K$2+Auswertung!A23,1)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8.6625719551279914E-4</v>
      </c>
      <c r="O23" s="1">
        <f t="shared" si="4"/>
        <v>1.0927300065778009E-3</v>
      </c>
      <c r="P23" s="4">
        <f t="shared" si="5"/>
        <v>0.26143830289448439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7.8030119285480998E-3</v>
      </c>
      <c r="E24" s="1">
        <f>IF(A24&gt;=-$K$2,INDEX('Daten effMJM'!$B$2:$B$191,Auswertung!$K$2+Auswertung!A24,1),E25)</f>
        <v>9.0965162300997993E-3</v>
      </c>
      <c r="F24" s="15">
        <f>INDEX('Daten MJM'!$D$2:$D$191,Auswertung!$J$2+Auswertung!A24,1)--1.8181818182</f>
        <v>17.272727272699999</v>
      </c>
      <c r="G24" s="15">
        <f>INDEX('Daten effMJM'!$C$2:$C$191,Auswertung!$K$2+Auswertung!A24,1)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1.0920774935958E-3</v>
      </c>
      <c r="O24" s="1">
        <f t="shared" si="4"/>
        <v>1.5016574701220003E-3</v>
      </c>
      <c r="P24" s="4">
        <f t="shared" si="5"/>
        <v>0.37504662345673634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7.8339043791972995E-3</v>
      </c>
      <c r="E25" s="1">
        <f>IF(A25&gt;=-$K$2,INDEX('Daten effMJM'!$B$2:$B$191,Auswertung!$K$2+Auswertung!A25,1),E26)</f>
        <v>9.1789425315657001E-3</v>
      </c>
      <c r="F25" s="15">
        <f>INDEX('Daten MJM'!$D$2:$D$191,Auswertung!$J$2+Auswertung!A25,1)--1.8181818182</f>
        <v>18.181818181800001</v>
      </c>
      <c r="G25" s="15">
        <f>INDEX('Daten effMJM'!$C$2:$C$191,Auswertung!$K$2+Auswertung!A25,1)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1.0920911699071004E-3</v>
      </c>
      <c r="O25" s="1">
        <f t="shared" si="4"/>
        <v>1.5016640183688999E-3</v>
      </c>
      <c r="P25" s="4">
        <f t="shared" si="5"/>
        <v>0.37503539974289885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8.0597246772803003E-3</v>
      </c>
      <c r="E26" s="1">
        <f>IF(A26&gt;=-$K$2,INDEX('Daten effMJM'!$B$2:$B$191,Auswertung!$K$2+Auswertung!A26,1),E27)</f>
        <v>9.5878699951098996E-3</v>
      </c>
      <c r="F26" s="15">
        <f>INDEX('Daten MJM'!$D$2:$D$191,Auswertung!$J$2+Auswertung!A26,1)--1.8181818182</f>
        <v>1788.1818181818001</v>
      </c>
      <c r="G26" s="15">
        <f>INDEX('Daten effMJM'!$C$2:$C$191,Auswertung!$K$2+Auswertung!A26,1)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1.0924047875376999E-3</v>
      </c>
      <c r="O26" s="1">
        <f t="shared" si="4"/>
        <v>1.5027611392164006E-3</v>
      </c>
      <c r="P26" s="4">
        <f t="shared" si="5"/>
        <v>0.37564495904824002</v>
      </c>
      <c r="R26" t="s">
        <v>9</v>
      </c>
      <c r="U26" s="8">
        <f>U89</f>
        <v>0.11600367163220346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8.0597383535916008E-3</v>
      </c>
      <c r="E27" s="1">
        <f>IF(A27&gt;=-$K$2,INDEX('Daten effMJM'!$B$2:$B$191,Auswertung!$K$2+Auswertung!A27,1),E28)</f>
        <v>9.5878765433567992E-3</v>
      </c>
      <c r="F27" s="15">
        <f>INDEX('Daten MJM'!$D$2:$D$191,Auswertung!$J$2+Auswertung!A27,1)--1.8181818182</f>
        <v>1789.1818181818001</v>
      </c>
      <c r="G27" s="15">
        <f>INDEX('Daten effMJM'!$C$2:$C$191,Auswertung!$K$2+Auswertung!A27,1)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1.1002998497659996E-3</v>
      </c>
      <c r="O27" s="1">
        <f t="shared" si="4"/>
        <v>1.5254113276861013E-3</v>
      </c>
      <c r="P27" s="4">
        <f t="shared" si="5"/>
        <v>0.38635966187808707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8.0600519712222003E-3</v>
      </c>
      <c r="E28" s="1">
        <f>IF(A28&gt;=-$K$2,INDEX('Daten effMJM'!$B$2:$B$191,Auswertung!$K$2+Auswertung!A28,1),E29)</f>
        <v>9.5889736642042998E-3</v>
      </c>
      <c r="F28" s="15">
        <f>INDEX('Daten MJM'!$D$2:$D$191,Auswertung!$J$2+Auswertung!A28,1)--1.8181818182</f>
        <v>1790.1818181818001</v>
      </c>
      <c r="G28" s="15">
        <f>INDEX('Daten effMJM'!$C$2:$C$191,Auswertung!$K$2+Auswertung!A28,1)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1.1707481843809993E-3</v>
      </c>
      <c r="O28" s="1">
        <f t="shared" si="4"/>
        <v>1.6390696891019005E-3</v>
      </c>
      <c r="P28" s="4">
        <f t="shared" si="5"/>
        <v>0.4000189886850119</v>
      </c>
      <c r="R28">
        <f t="shared" si="6"/>
        <v>0.90909090910008672</v>
      </c>
      <c r="S28" s="1">
        <f t="shared" ref="S28:S87" si="7">N128-$N$127</f>
        <v>6.2234263209989815E-6</v>
      </c>
      <c r="T28" s="1">
        <f t="shared" ref="T28:T87" si="8">O128-$O$127</f>
        <v>6.2729090849998614E-6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8.0679470334505E-3</v>
      </c>
      <c r="E29" s="1">
        <f>IF(A29&gt;=-$K$2,INDEX('Daten effMJM'!$B$2:$B$191,Auswertung!$K$2+Auswertung!A29,1),E30)</f>
        <v>9.6116238526740005E-3</v>
      </c>
      <c r="F29" s="15">
        <f>INDEX('Daten MJM'!$D$2:$D$191,Auswertung!$J$2+Auswertung!A29,1)--1.8181818182</f>
        <v>1791.1818181818001</v>
      </c>
      <c r="G29" s="15">
        <f>INDEX('Daten effMJM'!$C$2:$C$191,Auswertung!$K$2+Auswertung!A29,1)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1.4161040607367989E-3</v>
      </c>
      <c r="O29" s="1">
        <f t="shared" si="4"/>
        <v>1.9295431345431012E-3</v>
      </c>
      <c r="P29" s="4">
        <f t="shared" si="5"/>
        <v>0.36257157086263841</v>
      </c>
      <c r="R29">
        <f t="shared" si="6"/>
        <v>1.8181818182001734</v>
      </c>
      <c r="S29" s="1">
        <f t="shared" si="7"/>
        <v>1.7886253791999512E-5</v>
      </c>
      <c r="T29" s="1">
        <f t="shared" si="8"/>
        <v>1.8203782918998351E-5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8.1383953680654996E-3</v>
      </c>
      <c r="E30" s="1">
        <f>IF(A30&gt;=-$K$2,INDEX('Daten effMJM'!$B$2:$B$191,Auswertung!$K$2+Auswertung!A30,1),E31)</f>
        <v>9.7252822140897997E-3</v>
      </c>
      <c r="F30" s="15">
        <f>INDEX('Daten MJM'!$D$2:$D$191,Auswertung!$J$2+Auswertung!A30,1)--1.8181818182</f>
        <v>1792.1818181818001</v>
      </c>
      <c r="G30" s="15">
        <f>INDEX('Daten effMJM'!$C$2:$C$191,Auswertung!$K$2+Auswertung!A30,1)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1.8442371857265993E-3</v>
      </c>
      <c r="O30" s="1">
        <f t="shared" si="4"/>
        <v>2.3837969614270999E-3</v>
      </c>
      <c r="P30" s="4">
        <f t="shared" si="5"/>
        <v>0.2925652838346402</v>
      </c>
      <c r="R30">
        <f t="shared" si="6"/>
        <v>2.7272727273002602</v>
      </c>
      <c r="S30" s="1">
        <f t="shared" si="7"/>
        <v>3.8370642881001282E-5</v>
      </c>
      <c r="T30" s="1">
        <f t="shared" si="8"/>
        <v>3.9451330113998012E-5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8.3837512444212992E-3</v>
      </c>
      <c r="E31" s="1">
        <f>IF(A31&gt;=-$K$2,INDEX('Daten effMJM'!$B$2:$B$191,Auswertung!$K$2+Auswertung!A31,1),E32)</f>
        <v>1.0015755659531E-2</v>
      </c>
      <c r="F31" s="15">
        <f>INDEX('Daten MJM'!$D$2:$D$191,Auswertung!$J$2+Auswertung!A31,1)--1.8181818182</f>
        <v>1793.1818181818001</v>
      </c>
      <c r="G31" s="15">
        <f>INDEX('Daten effMJM'!$C$2:$C$191,Auswertung!$K$2+Auswertung!A31,1)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2.245264616870999E-3</v>
      </c>
      <c r="O31" s="1">
        <f t="shared" si="4"/>
        <v>2.7957156203611E-3</v>
      </c>
      <c r="P31" s="4">
        <f t="shared" si="5"/>
        <v>0.24516085959489692</v>
      </c>
      <c r="R31">
        <f t="shared" si="6"/>
        <v>3.6363636364003469</v>
      </c>
      <c r="S31" s="1">
        <f t="shared" si="7"/>
        <v>7.1496913004001281E-5</v>
      </c>
      <c r="T31" s="1">
        <f t="shared" si="8"/>
        <v>7.4183986506999589E-5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8.8118843694110997E-3</v>
      </c>
      <c r="E32" s="1">
        <f>IF(A32&gt;=-$K$2,INDEX('Daten effMJM'!$B$2:$B$191,Auswertung!$K$2+Auswertung!A32,1),E33)</f>
        <v>1.0470009486414999E-2</v>
      </c>
      <c r="F32" s="15">
        <f>INDEX('Daten MJM'!$D$2:$D$191,Auswertung!$J$2+Auswertung!A32,1)--1.8181818182</f>
        <v>1794.1818181818001</v>
      </c>
      <c r="G32" s="15">
        <f>INDEX('Daten effMJM'!$C$2:$C$191,Auswertung!$K$2+Auswertung!A32,1)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2.5342205385922995E-3</v>
      </c>
      <c r="O32" s="1">
        <f t="shared" si="4"/>
        <v>3.0819385425421009E-3</v>
      </c>
      <c r="P32" s="4">
        <f t="shared" si="5"/>
        <v>0.21612878421940579</v>
      </c>
      <c r="R32">
        <f t="shared" si="6"/>
        <v>4.5454545455004336</v>
      </c>
      <c r="S32" s="1">
        <f t="shared" si="7"/>
        <v>1.2099467852600375E-4</v>
      </c>
      <c r="T32" s="1">
        <f t="shared" si="8"/>
        <v>1.2643197078699916E-4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9.2129118005554993E-3</v>
      </c>
      <c r="E33" s="1">
        <f>IF(A33&gt;=-$K$2,INDEX('Daten effMJM'!$B$2:$B$191,Auswertung!$K$2+Auswertung!A33,1),E34)</f>
        <v>1.0881928145348999E-2</v>
      </c>
      <c r="F33" s="15">
        <f>INDEX('Daten MJM'!$D$2:$D$191,Auswertung!$J$2+Auswertung!A33,1)--1.8181818182</f>
        <v>1795.1818181818001</v>
      </c>
      <c r="G33" s="15">
        <f>INDEX('Daten effMJM'!$C$2:$C$191,Auswertung!$K$2+Auswertung!A33,1)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2.7735050637983996E-3</v>
      </c>
      <c r="O33" s="1">
        <f t="shared" si="4"/>
        <v>3.3223480156911005E-3</v>
      </c>
      <c r="P33" s="4">
        <f t="shared" si="5"/>
        <v>0.19788784922607774</v>
      </c>
      <c r="R33">
        <f t="shared" si="6"/>
        <v>5.4545454546005203</v>
      </c>
      <c r="S33" s="1">
        <f t="shared" si="7"/>
        <v>1.8901246404399823E-4</v>
      </c>
      <c r="T33" s="1">
        <f t="shared" si="8"/>
        <v>1.9844533612299944E-4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9.5018677222767998E-3</v>
      </c>
      <c r="E34" s="1">
        <f>IF(A34&gt;=-$K$2,INDEX('Daten effMJM'!$B$2:$B$191,Auswertung!$K$2+Auswertung!A34,1),E35)</f>
        <v>1.116815106753E-2</v>
      </c>
      <c r="F34" s="15">
        <f>INDEX('Daten MJM'!$D$2:$D$191,Auswertung!$J$2+Auswertung!A34,1)--1.8181818182</f>
        <v>1796.1818181818001</v>
      </c>
      <c r="G34" s="15">
        <f>INDEX('Daten effMJM'!$C$2:$C$191,Auswertung!$K$2+Auswertung!A34,1)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2.9858679470235999E-3</v>
      </c>
      <c r="O34" s="1">
        <f t="shared" si="4"/>
        <v>3.5369028572741004E-3</v>
      </c>
      <c r="P34" s="4">
        <f t="shared" si="5"/>
        <v>0.18454764913491509</v>
      </c>
      <c r="R34">
        <f t="shared" si="6"/>
        <v>6.363636363700607</v>
      </c>
      <c r="S34" s="1">
        <f t="shared" si="7"/>
        <v>2.7542192116600077E-4</v>
      </c>
      <c r="T34" s="1">
        <f t="shared" si="8"/>
        <v>2.8977887195299687E-4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9.7411522474828999E-3</v>
      </c>
      <c r="E35" s="1">
        <f>IF(A35&gt;=-$K$2,INDEX('Daten effMJM'!$B$2:$B$191,Auswertung!$K$2+Auswertung!A35,1),E36)</f>
        <v>1.1408560540679E-2</v>
      </c>
      <c r="F35" s="15">
        <f>INDEX('Daten MJM'!$D$2:$D$191,Auswertung!$J$2+Auswertung!A35,1)--1.8181818182</f>
        <v>1797.1818181818001</v>
      </c>
      <c r="G35" s="15">
        <f>INDEX('Daten effMJM'!$C$2:$C$191,Auswertung!$K$2+Auswertung!A35,1)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3.1788278965795003E-3</v>
      </c>
      <c r="O35" s="1">
        <f t="shared" si="4"/>
        <v>3.7356695120351006E-3</v>
      </c>
      <c r="P35" s="4">
        <f t="shared" si="5"/>
        <v>0.17517199218453319</v>
      </c>
      <c r="R35">
        <f t="shared" si="6"/>
        <v>7.2727272727006493</v>
      </c>
      <c r="S35" s="1">
        <f t="shared" si="7"/>
        <v>3.7762510320399865E-4</v>
      </c>
      <c r="T35" s="1">
        <f t="shared" si="8"/>
        <v>3.9777248137499999E-4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9.9535151307081002E-3</v>
      </c>
      <c r="E36" s="1">
        <f>IF(A36&gt;=-$K$2,INDEX('Daten effMJM'!$B$2:$B$191,Auswertung!$K$2+Auswertung!A36,1),E37)</f>
        <v>1.1623115382262E-2</v>
      </c>
      <c r="F36" s="15">
        <f>INDEX('Daten MJM'!$D$2:$D$191,Auswertung!$J$2+Auswertung!A36,1)--1.8181818182</f>
        <v>1798.1818181818001</v>
      </c>
      <c r="G36" s="15">
        <f>INDEX('Daten effMJM'!$C$2:$C$191,Auswertung!$K$2+Auswertung!A36,1)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3.3624589267955002E-3</v>
      </c>
      <c r="O36" s="1">
        <f t="shared" si="4"/>
        <v>3.9234397526611009E-3</v>
      </c>
      <c r="P36" s="4">
        <f t="shared" si="5"/>
        <v>0.1668364842749851</v>
      </c>
      <c r="R36">
        <f t="shared" si="6"/>
        <v>8.1818181817998266</v>
      </c>
      <c r="S36" s="1">
        <f t="shared" si="7"/>
        <v>4.9210197996599724E-4</v>
      </c>
      <c r="T36" s="1">
        <f t="shared" si="8"/>
        <v>5.1834054571899685E-4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1.0146475080264001E-2</v>
      </c>
      <c r="E37" s="1">
        <f>IF(A37&gt;=-$K$2,INDEX('Daten effMJM'!$B$2:$B$191,Auswertung!$K$2+Auswertung!A37,1),E38)</f>
        <v>1.1821882037023E-2</v>
      </c>
      <c r="F37" s="15">
        <f>INDEX('Daten MJM'!$D$2:$D$191,Auswertung!$J$2+Auswertung!A37,1)--1.8181818182</f>
        <v>1799.1818181818001</v>
      </c>
      <c r="G37" s="15">
        <f>INDEX('Daten effMJM'!$C$2:$C$191,Auswertung!$K$2+Auswertung!A37,1)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3.5385259762495003E-3</v>
      </c>
      <c r="O37" s="1">
        <f t="shared" si="4"/>
        <v>4.1025794494181003E-3</v>
      </c>
      <c r="P37" s="4">
        <f t="shared" si="5"/>
        <v>0.15940351348400802</v>
      </c>
      <c r="R37">
        <f t="shared" si="6"/>
        <v>9.0909090908999133</v>
      </c>
      <c r="S37" s="1">
        <f t="shared" si="7"/>
        <v>6.1477176859000247E-4</v>
      </c>
      <c r="T37" s="1">
        <f t="shared" si="8"/>
        <v>6.4711717476899702E-4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1.0330106110480001E-2</v>
      </c>
      <c r="E38" s="1">
        <f>IF(A38&gt;=-$K$2,INDEX('Daten effMJM'!$B$2:$B$191,Auswertung!$K$2+Auswertung!A38,1),E39)</f>
        <v>1.2009652277649E-2</v>
      </c>
      <c r="F38" s="15">
        <f>INDEX('Daten MJM'!$D$2:$D$191,Auswertung!$J$2+Auswertung!A38,1)--1.8181818182</f>
        <v>1800.1818181818001</v>
      </c>
      <c r="G38" s="15">
        <f>INDEX('Daten effMJM'!$C$2:$C$191,Auswertung!$K$2+Auswertung!A38,1)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3.7079126153505004E-3</v>
      </c>
      <c r="O38" s="1">
        <f t="shared" si="4"/>
        <v>4.2743635818701005E-3</v>
      </c>
      <c r="P38" s="4">
        <f t="shared" si="5"/>
        <v>0.15276815429105109</v>
      </c>
      <c r="R38">
        <f t="shared" si="6"/>
        <v>10</v>
      </c>
      <c r="S38" s="1">
        <f t="shared" si="7"/>
        <v>7.4082507553500064E-4</v>
      </c>
      <c r="T38" s="1">
        <f t="shared" si="8"/>
        <v>7.7931497730199945E-4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1.0506173159934001E-2</v>
      </c>
      <c r="E39" s="1">
        <f>IF(A39&gt;=-$K$2,INDEX('Daten effMJM'!$B$2:$B$191,Auswertung!$K$2+Auswertung!A39,1),E40)</f>
        <v>1.2188791974405999E-2</v>
      </c>
      <c r="F39" s="15">
        <f>INDEX('Daten MJM'!$D$2:$D$191,Auswertung!$J$2+Auswertung!A39,1)--1.8181818182</f>
        <v>1801.1818181818001</v>
      </c>
      <c r="G39" s="15">
        <f>INDEX('Daten effMJM'!$C$2:$C$191,Auswertung!$K$2+Auswertung!A39,1)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3.8710585405225002E-3</v>
      </c>
      <c r="O39" s="1">
        <f t="shared" si="4"/>
        <v>4.4394524535821007E-3</v>
      </c>
      <c r="P39" s="4">
        <f t="shared" si="5"/>
        <v>0.14683165007958804</v>
      </c>
      <c r="R39">
        <f t="shared" si="6"/>
        <v>10.909090909100087</v>
      </c>
      <c r="S39" s="1">
        <f t="shared" si="7"/>
        <v>8.6345853279399913E-4</v>
      </c>
      <c r="T39" s="1">
        <f t="shared" si="8"/>
        <v>9.0844867646699967E-4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1.0675559799035001E-2</v>
      </c>
      <c r="E40" s="1">
        <f>IF(A40&gt;=-$K$2,INDEX('Daten effMJM'!$B$2:$B$191,Auswertung!$K$2+Auswertung!A40,1),E41)</f>
        <v>1.2360576106858E-2</v>
      </c>
      <c r="F40" s="15">
        <f>INDEX('Daten MJM'!$D$2:$D$191,Auswertung!$J$2+Auswertung!A40,1)--1.8181818182</f>
        <v>1802.1818181818001</v>
      </c>
      <c r="G40" s="15">
        <f>INDEX('Daten effMJM'!$C$2:$C$191,Auswertung!$K$2+Auswertung!A40,1)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4.0282177056584993E-3</v>
      </c>
      <c r="O40" s="1">
        <f t="shared" si="4"/>
        <v>4.5982277950641012E-3</v>
      </c>
      <c r="P40" s="4">
        <f t="shared" si="5"/>
        <v>0.14150429074498633</v>
      </c>
      <c r="R40">
        <f t="shared" si="6"/>
        <v>11.818181818200173</v>
      </c>
      <c r="S40" s="1">
        <f t="shared" si="7"/>
        <v>9.9843156686499866E-4</v>
      </c>
      <c r="T40" s="1">
        <f t="shared" si="8"/>
        <v>1.0526643017469972E-3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1.0838705724207E-2</v>
      </c>
      <c r="E41" s="1">
        <f>IF(A41&gt;=-$K$2,INDEX('Daten effMJM'!$B$2:$B$191,Auswertung!$K$2+Auswertung!A41,1),E42)</f>
        <v>1.252566497857E-2</v>
      </c>
      <c r="F41" s="15">
        <f>INDEX('Daten MJM'!$D$2:$D$191,Auswertung!$J$2+Auswertung!A41,1)--1.8181818182</f>
        <v>1803.1818181818001</v>
      </c>
      <c r="G41" s="15">
        <f>INDEX('Daten effMJM'!$C$2:$C$191,Auswertung!$K$2+Auswertung!A41,1)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4.1794471113004994E-3</v>
      </c>
      <c r="O41" s="1">
        <f t="shared" si="4"/>
        <v>4.7508264356431011E-3</v>
      </c>
      <c r="P41" s="4">
        <f t="shared" si="5"/>
        <v>0.13671170112374223</v>
      </c>
      <c r="R41">
        <f t="shared" si="6"/>
        <v>12.72727272730026</v>
      </c>
      <c r="S41" s="1">
        <f t="shared" si="7"/>
        <v>1.1841652691150003E-3</v>
      </c>
      <c r="T41" s="1">
        <f t="shared" si="8"/>
        <v>1.2518952219229967E-3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1.0995864889343E-2</v>
      </c>
      <c r="E42" s="1">
        <f>IF(A42&gt;=-$K$2,INDEX('Daten effMJM'!$B$2:$B$191,Auswertung!$K$2+Auswertung!A42,1),E43)</f>
        <v>1.2684440320052E-2</v>
      </c>
      <c r="F42" s="15">
        <f>INDEX('Daten MJM'!$D$2:$D$191,Auswertung!$J$2+Auswertung!A42,1)--1.8181818182</f>
        <v>1804.1818181818001</v>
      </c>
      <c r="G42" s="15">
        <f>INDEX('Daten effMJM'!$C$2:$C$191,Auswertung!$K$2+Auswertung!A42,1)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4.3247372583024996E-3</v>
      </c>
      <c r="O42" s="1">
        <f t="shared" si="4"/>
        <v>4.8972865699161011E-3</v>
      </c>
      <c r="P42" s="4">
        <f t="shared" si="5"/>
        <v>0.1323893863180795</v>
      </c>
      <c r="R42">
        <f t="shared" si="6"/>
        <v>13.636363636400347</v>
      </c>
      <c r="S42" s="1">
        <f t="shared" si="7"/>
        <v>1.3965965697299975E-3</v>
      </c>
      <c r="T42" s="1">
        <f t="shared" si="8"/>
        <v>1.4867056016669988E-3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1.1147094294985E-2</v>
      </c>
      <c r="E43" s="1">
        <f>IF(A43&gt;=-$K$2,INDEX('Daten effMJM'!$B$2:$B$191,Auswertung!$K$2+Auswertung!A43,1),E44)</f>
        <v>1.2837038960631E-2</v>
      </c>
      <c r="F43" s="15">
        <f>INDEX('Daten MJM'!$D$2:$D$191,Auswertung!$J$2+Auswertung!A43,1)--1.8181818182</f>
        <v>1805.1818181818001</v>
      </c>
      <c r="G43" s="15">
        <f>INDEX('Daten effMJM'!$C$2:$C$191,Auswertung!$K$2+Auswertung!A43,1)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4.4618140142884989E-3</v>
      </c>
      <c r="O43" s="1">
        <f t="shared" si="4"/>
        <v>5.0352263576061013E-3</v>
      </c>
      <c r="P43" s="4">
        <f t="shared" si="5"/>
        <v>0.12851551890807383</v>
      </c>
      <c r="R43">
        <f t="shared" si="6"/>
        <v>14.545454545500434</v>
      </c>
      <c r="S43" s="1">
        <f t="shared" si="7"/>
        <v>1.5644425158679986E-3</v>
      </c>
      <c r="T43" s="1">
        <f t="shared" si="8"/>
        <v>1.6914365530239991E-3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1.1292384441987E-2</v>
      </c>
      <c r="E44" s="1">
        <f>IF(A44&gt;=-$K$2,INDEX('Daten effMJM'!$B$2:$B$191,Auswertung!$K$2+Auswertung!A44,1),E45)</f>
        <v>1.2983499094904E-2</v>
      </c>
      <c r="F44" s="15">
        <f>INDEX('Daten MJM'!$D$2:$D$191,Auswertung!$J$2+Auswertung!A44,1)--1.8181818182</f>
        <v>1806.1818181818001</v>
      </c>
      <c r="G44" s="15">
        <f>INDEX('Daten effMJM'!$C$2:$C$191,Auswertung!$K$2+Auswertung!A44,1)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4.5908799183205003E-3</v>
      </c>
      <c r="O44" s="1">
        <f t="shared" si="4"/>
        <v>5.1649471051091016E-3</v>
      </c>
      <c r="P44" s="4">
        <f t="shared" si="5"/>
        <v>0.12504513230627354</v>
      </c>
      <c r="R44">
        <f t="shared" si="6"/>
        <v>15.45454545460052</v>
      </c>
      <c r="S44" s="1">
        <f t="shared" si="7"/>
        <v>1.6895558606320037E-3</v>
      </c>
      <c r="T44" s="1">
        <f t="shared" si="8"/>
        <v>1.8675409222779979E-3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1.1429461197972999E-2</v>
      </c>
      <c r="E45" s="1">
        <f>IF(A45&gt;=-$K$2,INDEX('Daten effMJM'!$B$2:$B$191,Auswertung!$K$2+Auswertung!A45,1),E46)</f>
        <v>1.3121438882594001E-2</v>
      </c>
      <c r="F45" s="15">
        <f>INDEX('Daten MJM'!$D$2:$D$191,Auswertung!$J$2+Auswertung!A45,1)--1.8181818182</f>
        <v>1807.1818181818001</v>
      </c>
      <c r="G45" s="15">
        <f>INDEX('Daten effMJM'!$C$2:$C$191,Auswertung!$K$2+Auswertung!A45,1)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4.7124685265214992E-3</v>
      </c>
      <c r="O45" s="1">
        <f t="shared" si="4"/>
        <v>5.2870624115421011E-3</v>
      </c>
      <c r="P45" s="4">
        <f t="shared" si="5"/>
        <v>0.12193055121468099</v>
      </c>
      <c r="R45">
        <f t="shared" si="6"/>
        <v>16.363636363700607</v>
      </c>
      <c r="S45" s="1">
        <f t="shared" si="7"/>
        <v>1.795015494584001E-3</v>
      </c>
      <c r="T45" s="1">
        <f t="shared" si="8"/>
        <v>2.0399098269099983E-3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1.1558527102005001E-2</v>
      </c>
      <c r="E46" s="1">
        <f>IF(A46&gt;=-$K$2,INDEX('Daten effMJM'!$B$2:$B$191,Auswertung!$K$2+Auswertung!A46,1),E47)</f>
        <v>1.3251159630097001E-2</v>
      </c>
      <c r="F46" s="15">
        <f>INDEX('Daten MJM'!$D$2:$D$191,Auswertung!$J$2+Auswertung!A46,1)--1.8181818182</f>
        <v>1808.1818181818001</v>
      </c>
      <c r="G46" s="15">
        <f>INDEX('Daten effMJM'!$C$2:$C$191,Auswertung!$K$2+Auswertung!A46,1)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4.8268865094825003E-3</v>
      </c>
      <c r="O46" s="1">
        <f t="shared" si="4"/>
        <v>5.4019190388471007E-3</v>
      </c>
      <c r="P46" s="4">
        <f t="shared" si="5"/>
        <v>0.11913114763211011</v>
      </c>
      <c r="R46">
        <f t="shared" si="6"/>
        <v>17.272727272700649</v>
      </c>
      <c r="S46" s="1">
        <f t="shared" si="7"/>
        <v>1.8963563990500015E-3</v>
      </c>
      <c r="T46" s="1">
        <f t="shared" si="8"/>
        <v>2.2224640981799992E-3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1.1680115710206E-2</v>
      </c>
      <c r="E47" s="1">
        <f>IF(A47&gt;=-$K$2,INDEX('Daten effMJM'!$B$2:$B$191,Auswertung!$K$2+Auswertung!A47,1),E48)</f>
        <v>1.337327493653E-2</v>
      </c>
      <c r="F47" s="15">
        <f>INDEX('Daten MJM'!$D$2:$D$191,Auswertung!$J$2+Auswertung!A47,1)--1.8181818182</f>
        <v>1809.1818181818001</v>
      </c>
      <c r="G47" s="15">
        <f>INDEX('Daten effMJM'!$C$2:$C$191,Auswertung!$K$2+Auswertung!A47,1)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4.9342580386444995E-3</v>
      </c>
      <c r="O47" s="1">
        <f t="shared" si="4"/>
        <v>5.5096624174611007E-3</v>
      </c>
      <c r="P47" s="4">
        <f t="shared" si="5"/>
        <v>0.11661416454309953</v>
      </c>
      <c r="R47">
        <f t="shared" si="6"/>
        <v>18.181818181799827</v>
      </c>
      <c r="S47" s="1">
        <f t="shared" si="7"/>
        <v>2.0222443300169975E-3</v>
      </c>
      <c r="T47" s="1">
        <f t="shared" si="8"/>
        <v>2.4450195509509998E-3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1.1794533693167001E-2</v>
      </c>
      <c r="E48" s="1">
        <f>IF(A48&gt;=-$K$2,INDEX('Daten effMJM'!$B$2:$B$191,Auswertung!$K$2+Auswertung!A48,1),E49)</f>
        <v>1.3488131563835E-2</v>
      </c>
      <c r="F48" s="15">
        <f>INDEX('Daten MJM'!$D$2:$D$191,Auswertung!$J$2+Auswertung!A48,1)--1.8181818182</f>
        <v>1810.1818181818001</v>
      </c>
      <c r="G48" s="15">
        <f>INDEX('Daten effMJM'!$C$2:$C$191,Auswertung!$K$2+Auswertung!A48,1)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5.0346178689675003E-3</v>
      </c>
      <c r="O48" s="1">
        <f t="shared" si="4"/>
        <v>5.610343523650101E-3</v>
      </c>
      <c r="P48" s="4">
        <f t="shared" si="5"/>
        <v>0.11435339675554573</v>
      </c>
      <c r="R48">
        <f t="shared" si="6"/>
        <v>1788.1818181817998</v>
      </c>
      <c r="S48" s="1">
        <f t="shared" si="7"/>
        <v>3.4786731641589987E-3</v>
      </c>
      <c r="T48" s="1">
        <f t="shared" si="8"/>
        <v>4.3693914671129978E-3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1.1901905222329E-2</v>
      </c>
      <c r="E49" s="1">
        <f>IF(A49&gt;=-$K$2,INDEX('Daten effMJM'!$B$2:$B$191,Auswertung!$K$2+Auswertung!A49,1),E50)</f>
        <v>1.3595874942449E-2</v>
      </c>
      <c r="F49" s="15">
        <f>INDEX('Daten MJM'!$D$2:$D$191,Auswertung!$J$2+Auswertung!A49,1)--1.8181818182</f>
        <v>1811.1818181818001</v>
      </c>
      <c r="G49" s="15">
        <f>INDEX('Daten effMJM'!$C$2:$C$191,Auswertung!$K$2+Auswertung!A49,1)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5.127964553991499E-3</v>
      </c>
      <c r="O49" s="1">
        <f t="shared" si="4"/>
        <v>5.7039705263731005E-3</v>
      </c>
      <c r="P49" s="4">
        <f t="shared" si="5"/>
        <v>0.11232643406890375</v>
      </c>
      <c r="R49">
        <f t="shared" si="6"/>
        <v>1789.1818181817998</v>
      </c>
      <c r="S49" s="1">
        <f t="shared" si="7"/>
        <v>3.4786858910249973E-3</v>
      </c>
      <c r="T49" s="1">
        <f t="shared" si="8"/>
        <v>4.3694081740339973E-3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1.2002265052652001E-2</v>
      </c>
      <c r="E50" s="1">
        <f>IF(A50&gt;=-$K$2,INDEX('Daten effMJM'!$B$2:$B$191,Auswertung!$K$2+Auswertung!A50,1),E51)</f>
        <v>1.3696556048638E-2</v>
      </c>
      <c r="F50" s="15">
        <f>INDEX('Daten MJM'!$D$2:$D$191,Auswertung!$J$2+Auswertung!A50,1)--1.8181818182</f>
        <v>1812.1818181818001</v>
      </c>
      <c r="G50" s="15">
        <f>INDEX('Daten effMJM'!$C$2:$C$191,Auswertung!$K$2+Auswertung!A50,1)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5.2142868879715004E-3</v>
      </c>
      <c r="O50" s="1">
        <f t="shared" si="4"/>
        <v>5.7905410899021011E-3</v>
      </c>
      <c r="P50" s="4">
        <f t="shared" si="5"/>
        <v>0.11051447960409008</v>
      </c>
      <c r="R50">
        <f t="shared" si="6"/>
        <v>1790.1818181817998</v>
      </c>
      <c r="S50" s="1">
        <f t="shared" si="7"/>
        <v>3.4788905207989978E-3</v>
      </c>
      <c r="T50" s="1">
        <f t="shared" si="8"/>
        <v>4.3705193768049967E-3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1.2095611737675999E-2</v>
      </c>
      <c r="E51" s="1">
        <f>IF(A51&gt;=-$K$2,INDEX('Daten effMJM'!$B$2:$B$191,Auswertung!$K$2+Auswertung!A51,1),E52)</f>
        <v>1.3790183051361E-2</v>
      </c>
      <c r="F51" s="15">
        <f>INDEX('Daten MJM'!$D$2:$D$191,Auswertung!$J$2+Auswertung!A51,1)--1.8181818182</f>
        <v>1813.1818181818001</v>
      </c>
      <c r="G51" s="15">
        <f>INDEX('Daten effMJM'!$C$2:$C$191,Auswertung!$K$2+Auswertung!A51,1)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5.2935878989794991E-3</v>
      </c>
      <c r="O51" s="1">
        <f t="shared" si="4"/>
        <v>5.8700583315601015E-3</v>
      </c>
      <c r="P51" s="4">
        <f t="shared" si="5"/>
        <v>0.10889975638106145</v>
      </c>
      <c r="R51">
        <f t="shared" si="6"/>
        <v>1791.1818181817998</v>
      </c>
      <c r="S51" s="1">
        <f t="shared" si="7"/>
        <v>3.4842723092129973E-3</v>
      </c>
      <c r="T51" s="1">
        <f t="shared" si="8"/>
        <v>4.3901881759259992E-3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1.2181934071656001E-2</v>
      </c>
      <c r="E52" s="1">
        <f>IF(A52&gt;=-$K$2,INDEX('Daten effMJM'!$B$2:$B$191,Auswertung!$K$2+Auswertung!A52,1),E53)</f>
        <v>1.387675361489E-2</v>
      </c>
      <c r="F52" s="15">
        <f>INDEX('Daten MJM'!$D$2:$D$191,Auswertung!$J$2+Auswertung!A52,1)--1.8181818182</f>
        <v>1814.1818181818001</v>
      </c>
      <c r="G52" s="15">
        <f>INDEX('Daten effMJM'!$C$2:$C$191,Auswertung!$K$2+Auswertung!A52,1)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5.3658681571014995E-3</v>
      </c>
      <c r="O52" s="1">
        <f t="shared" si="4"/>
        <v>5.9425219274561007E-3</v>
      </c>
      <c r="P52" s="4">
        <f t="shared" si="5"/>
        <v>0.10746700318967478</v>
      </c>
      <c r="R52">
        <f t="shared" si="6"/>
        <v>1792.1818181817998</v>
      </c>
      <c r="S52" s="1">
        <f t="shared" si="7"/>
        <v>3.5300944800520009E-3</v>
      </c>
      <c r="T52" s="1">
        <f t="shared" si="8"/>
        <v>4.4787704573359989E-3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1.2261235082663999E-2</v>
      </c>
      <c r="E53" s="1">
        <f>IF(A53&gt;=-$K$2,INDEX('Daten effMJM'!$B$2:$B$191,Auswertung!$K$2+Auswertung!A53,1),E54)</f>
        <v>1.3956270856548001E-2</v>
      </c>
      <c r="F53" s="15">
        <f>INDEX('Daten MJM'!$D$2:$D$191,Auswertung!$J$2+Auswertung!A53,1)--1.8181818182</f>
        <v>1815.1818181818001</v>
      </c>
      <c r="G53" s="15">
        <f>INDEX('Daten effMJM'!$C$2:$C$191,Auswertung!$K$2+Auswertung!A53,1)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5.4311535416104988E-3</v>
      </c>
      <c r="O53" s="1">
        <f t="shared" si="4"/>
        <v>6.0079595469811013E-3</v>
      </c>
      <c r="P53" s="4">
        <f t="shared" si="5"/>
        <v>0.10620322201378278</v>
      </c>
      <c r="R53">
        <f t="shared" si="6"/>
        <v>1793.1818181817998</v>
      </c>
      <c r="S53" s="1">
        <f t="shared" si="7"/>
        <v>3.6918365358229992E-3</v>
      </c>
      <c r="T53" s="1">
        <f t="shared" si="8"/>
        <v>4.6907373790169987E-3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1.2333515340786E-2</v>
      </c>
      <c r="E54" s="1">
        <f>IF(A54&gt;=-$K$2,INDEX('Daten effMJM'!$B$2:$B$191,Auswertung!$K$2+Auswertung!A54,1),E55)</f>
        <v>1.4028734452444E-2</v>
      </c>
      <c r="F54" s="15">
        <f>INDEX('Daten MJM'!$D$2:$D$191,Auswertung!$J$2+Auswertung!A54,1)--1.8181818182</f>
        <v>1816.1818181818001</v>
      </c>
      <c r="G54" s="15">
        <f>INDEX('Daten effMJM'!$C$2:$C$191,Auswertung!$K$2+Auswertung!A54,1)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5.4895112571804999E-3</v>
      </c>
      <c r="O54" s="1">
        <f t="shared" si="4"/>
        <v>6.0664396090901011E-3</v>
      </c>
      <c r="P54" s="4">
        <f t="shared" si="5"/>
        <v>0.10509648762537029</v>
      </c>
      <c r="R54">
        <f t="shared" si="6"/>
        <v>1794.1818181817998</v>
      </c>
      <c r="S54" s="1">
        <f t="shared" si="7"/>
        <v>4.0052137437049991E-3</v>
      </c>
      <c r="T54" s="1">
        <f t="shared" si="8"/>
        <v>5.0369858201829987E-3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6.2234263209989815E-6</v>
      </c>
      <c r="Y54" s="1">
        <f t="shared" si="11"/>
        <v>6.2729090849998614E-6</v>
      </c>
      <c r="Z54" s="16">
        <f>((Y54-Y53)-(X54-X53))/(X54-X53)</f>
        <v>7.9510484174796121E-3</v>
      </c>
      <c r="AA54" s="16"/>
      <c r="AB54" s="16"/>
      <c r="AC54" s="16"/>
      <c r="AD54" s="16"/>
      <c r="AE54">
        <f>R45</f>
        <v>16.363636363700607</v>
      </c>
      <c r="AF54" s="1">
        <f>S45-$S$44</f>
        <v>1.0545963395199726E-4</v>
      </c>
      <c r="AG54" s="1">
        <f>T45-$T$44</f>
        <v>1.7236890463200039E-4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1.2398800725294999E-2</v>
      </c>
      <c r="E55" s="1">
        <f>IF(A55&gt;=-$K$2,INDEX('Daten effMJM'!$B$2:$B$191,Auswertung!$K$2+Auswertung!A55,1),E56)</f>
        <v>1.4094172071969001E-2</v>
      </c>
      <c r="F55" s="15">
        <f>INDEX('Daten MJM'!$D$2:$D$191,Auswertung!$J$2+Auswertung!A55,1)--1.8181818182</f>
        <v>1817.1818181818001</v>
      </c>
      <c r="G55" s="15">
        <f>INDEX('Daten effMJM'!$C$2:$C$191,Auswertung!$K$2+Auswertung!A55,1)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7.2126978789134998E-3</v>
      </c>
      <c r="O55" s="1">
        <f t="shared" si="4"/>
        <v>7.7651879516161017E-3</v>
      </c>
      <c r="P55" s="4">
        <f t="shared" si="5"/>
        <v>7.6599641628941673E-2</v>
      </c>
      <c r="R55">
        <f t="shared" si="6"/>
        <v>1795.1818181817998</v>
      </c>
      <c r="S55" s="1">
        <f t="shared" si="7"/>
        <v>4.3251151961549977E-3</v>
      </c>
      <c r="T55" s="1">
        <f t="shared" si="8"/>
        <v>5.3713889142919975E-3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1.7886253791999512E-5</v>
      </c>
      <c r="Y55" s="1">
        <f t="shared" si="12"/>
        <v>1.8203782918998351E-5</v>
      </c>
      <c r="Z55" s="16">
        <f t="shared" ref="Z55:Z70" si="13">((Y55-Y54)-(X55-X54))/(X55-X54)</f>
        <v>2.2982965637145265E-2</v>
      </c>
      <c r="AA55" s="16"/>
      <c r="AB55" s="16"/>
      <c r="AC55" s="16"/>
      <c r="AD55" s="16"/>
      <c r="AG55" s="4">
        <f>(AG54-AF54)/AF54</f>
        <v>0.63445384904767121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1.2457158440865E-2</v>
      </c>
      <c r="E56" s="1">
        <f>IF(A56&gt;=-$K$2,INDEX('Daten effMJM'!$B$2:$B$191,Auswertung!$K$2+Auswertung!A56,1),E57)</f>
        <v>1.4152652134078E-2</v>
      </c>
      <c r="F56" s="15">
        <f>INDEX('Daten MJM'!$D$2:$D$191,Auswertung!$J$2+Auswertung!A56,1)--1.8181818182</f>
        <v>1818.1818181818001</v>
      </c>
      <c r="G56" s="15">
        <f>INDEX('Daten effMJM'!$C$2:$C$191,Auswertung!$K$2+Auswertung!A56,1)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7.2128757399264991E-3</v>
      </c>
      <c r="O56" s="1">
        <f t="shared" si="4"/>
        <v>7.7653606265871006E-3</v>
      </c>
      <c r="P56" s="4">
        <f t="shared" si="5"/>
        <v>7.6597033774247647E-2</v>
      </c>
      <c r="R56">
        <f t="shared" si="6"/>
        <v>1796.1818181817998</v>
      </c>
      <c r="S56" s="1">
        <f t="shared" si="7"/>
        <v>4.5664740167819986E-3</v>
      </c>
      <c r="T56" s="1">
        <f t="shared" si="8"/>
        <v>5.6147924635759974E-3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3.8370642881001282E-5</v>
      </c>
      <c r="Y56" s="1">
        <f t="shared" si="14"/>
        <v>3.9451330113998012E-5</v>
      </c>
      <c r="Z56" s="16">
        <f t="shared" si="13"/>
        <v>3.7255595111090549E-2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1.4180345062598E-2</v>
      </c>
      <c r="E57" s="1">
        <f>IF(A57&gt;=-$K$2,INDEX('Daten effMJM'!$B$2:$B$191,Auswertung!$K$2+Auswertung!A57,1),E58)</f>
        <v>1.5851400476604001E-2</v>
      </c>
      <c r="F57" s="15">
        <f>INDEX('Daten MJM'!$D$2:$D$191,Auswertung!$J$2+Auswertung!A57,1)--1.8181818182</f>
        <v>3588.1818181818003</v>
      </c>
      <c r="G57" s="15">
        <f>INDEX('Daten effMJM'!$C$2:$C$191,Auswertung!$K$2+Auswertung!A57,1)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7.2129957073204989E-3</v>
      </c>
      <c r="O57" s="1">
        <f t="shared" si="4"/>
        <v>7.7654752694951007E-3</v>
      </c>
      <c r="P57" s="4">
        <f t="shared" si="5"/>
        <v>7.6595021623801607E-2</v>
      </c>
      <c r="R57">
        <f t="shared" si="6"/>
        <v>1797.1818181817998</v>
      </c>
      <c r="S57" s="1">
        <f t="shared" si="7"/>
        <v>4.7735128468300008E-3</v>
      </c>
      <c r="T57" s="1">
        <f t="shared" si="8"/>
        <v>5.8246824901409984E-3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7.1496913004001281E-5</v>
      </c>
      <c r="Y57" s="1">
        <f t="shared" si="15"/>
        <v>7.4183986506999589E-5</v>
      </c>
      <c r="Z57" s="16">
        <f t="shared" si="13"/>
        <v>4.8492820472602595E-2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1.4180522923610999E-2</v>
      </c>
      <c r="E58" s="1">
        <f>IF(A58&gt;=-$K$2,INDEX('Daten effMJM'!$B$2:$B$191,Auswertung!$K$2+Auswertung!A58,1),E59)</f>
        <v>1.5851573151575E-2</v>
      </c>
      <c r="F58" s="15">
        <f>INDEX('Daten MJM'!$D$2:$D$191,Auswertung!$J$2+Auswertung!A58,1)--1.8181818182</f>
        <v>3589.3636363636001</v>
      </c>
      <c r="G58" s="15">
        <f>INDEX('Daten effMJM'!$C$2:$C$191,Auswertung!$K$2+Auswertung!A58,1)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7.2130712114434996E-3</v>
      </c>
      <c r="O58" s="1">
        <f t="shared" si="4"/>
        <v>7.7655458448681013E-3</v>
      </c>
      <c r="P58" s="4">
        <f t="shared" si="5"/>
        <v>7.6593536543505022E-2</v>
      </c>
      <c r="R58">
        <f t="shared" si="6"/>
        <v>1798.1818181817998</v>
      </c>
      <c r="S58" s="1">
        <f t="shared" si="7"/>
        <v>4.9595423475980015E-3</v>
      </c>
      <c r="T58" s="1">
        <f t="shared" si="8"/>
        <v>6.0163780845379974E-3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1.2099467852600375E-4</v>
      </c>
      <c r="Y58" s="1">
        <f t="shared" si="16"/>
        <v>1.2643197078699916E-4</v>
      </c>
      <c r="Z58" s="16">
        <f t="shared" si="13"/>
        <v>5.5562483053393522E-2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1.4180642891004999E-2</v>
      </c>
      <c r="E59" s="1">
        <f>IF(A59&gt;=-$K$2,INDEX('Daten effMJM'!$B$2:$B$191,Auswertung!$K$2+Auswertung!A59,1),E60)</f>
        <v>1.5851687794483E-2</v>
      </c>
      <c r="F59" s="15">
        <f>INDEX('Daten MJM'!$D$2:$D$191,Auswertung!$J$2+Auswertung!A59,1)--1.8181818182</f>
        <v>3590.5454545454004</v>
      </c>
      <c r="G59" s="15">
        <f>INDEX('Daten effMJM'!$C$2:$C$191,Auswertung!$K$2+Auswertung!A59,1)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7.213121811653499E-3</v>
      </c>
      <c r="O59" s="1">
        <f t="shared" si="4"/>
        <v>7.7655921644451016E-3</v>
      </c>
      <c r="P59" s="4">
        <f t="shared" si="5"/>
        <v>7.6592405787329565E-2</v>
      </c>
      <c r="R59">
        <f t="shared" ref="R59:R89" si="17">M159-$M$127</f>
        <v>1799.1818181817998</v>
      </c>
      <c r="S59" s="1">
        <f t="shared" si="7"/>
        <v>5.1362697035840007E-3</v>
      </c>
      <c r="T59" s="1">
        <f t="shared" si="8"/>
        <v>6.1971040329510015E-3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1.8901246404399823E-4</v>
      </c>
      <c r="Y59" s="1">
        <f t="shared" si="18"/>
        <v>1.9844533612299944E-4</v>
      </c>
      <c r="Z59" s="16">
        <f t="shared" si="13"/>
        <v>5.8743162359332447E-2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1.4180718395128E-2</v>
      </c>
      <c r="E60" s="1">
        <f>IF(A60&gt;=-$K$2,INDEX('Daten effMJM'!$B$2:$B$191,Auswertung!$K$2+Auswertung!A60,1),E61)</f>
        <v>1.5851758369856001E-2</v>
      </c>
      <c r="F60" s="15">
        <f>INDEX('Daten MJM'!$D$2:$D$191,Auswertung!$J$2+Auswertung!A60,1)--1.8181818182</f>
        <v>3591.7272727273003</v>
      </c>
      <c r="G60" s="15">
        <f>INDEX('Daten effMJM'!$C$2:$C$191,Auswertung!$K$2+Auswertung!A60,1)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7.2131754233324998E-3</v>
      </c>
      <c r="O60" s="1">
        <f t="shared" si="4"/>
        <v>7.7656414555440992E-3</v>
      </c>
      <c r="P60" s="4">
        <f t="shared" si="5"/>
        <v>7.6591237532437434E-2</v>
      </c>
      <c r="R60">
        <f t="shared" si="17"/>
        <v>1800.1818181817998</v>
      </c>
      <c r="S60" s="1">
        <f t="shared" si="7"/>
        <v>5.3063443674119994E-3</v>
      </c>
      <c r="T60" s="1">
        <f t="shared" si="8"/>
        <v>6.3700969427879957E-3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2.7542192116600077E-4</v>
      </c>
      <c r="Y60" s="1">
        <f t="shared" si="19"/>
        <v>2.8977887195299687E-4</v>
      </c>
      <c r="Z60" s="16">
        <f t="shared" si="13"/>
        <v>5.698541423588066E-2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1.0134090446600047E-4</v>
      </c>
      <c r="AG60" s="1">
        <f t="shared" si="21"/>
        <v>1.8255427127000096E-4</v>
      </c>
      <c r="AH60" s="16">
        <f>((AG60-AG59)-(AF60-AF59))/(AF60-AF59)</f>
        <v>0.80138782293232147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1.4180768995337999E-2</v>
      </c>
      <c r="E61" s="1">
        <f>IF(A61&gt;=-$K$2,INDEX('Daten effMJM'!$B$2:$B$191,Auswertung!$K$2+Auswertung!A61,1),E62)</f>
        <v>1.5851804689433001E-2</v>
      </c>
      <c r="F61" s="15">
        <f>INDEX('Daten MJM'!$D$2:$D$191,Auswertung!$J$2+Auswertung!A61,1)--1.8181818182</f>
        <v>3592.9090909091001</v>
      </c>
      <c r="G61" s="15">
        <f>INDEX('Daten effMJM'!$C$2:$C$191,Auswertung!$K$2+Auswertung!A61,1)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7.2132855934714992E-3</v>
      </c>
      <c r="O61" s="1">
        <f t="shared" si="4"/>
        <v>7.7657452192001E-3</v>
      </c>
      <c r="P61" s="4">
        <f t="shared" si="5"/>
        <v>7.6589179586707801E-2</v>
      </c>
      <c r="R61">
        <f t="shared" si="17"/>
        <v>1801.1818181817998</v>
      </c>
      <c r="S61" s="1">
        <f t="shared" si="7"/>
        <v>5.4708783538590013E-3</v>
      </c>
      <c r="T61" s="1">
        <f t="shared" si="8"/>
        <v>6.5368221052729998E-3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3.7762510320399865E-4</v>
      </c>
      <c r="Y61" s="1">
        <f t="shared" si="22"/>
        <v>3.9777248137499999E-4</v>
      </c>
      <c r="Z61" s="16">
        <f t="shared" si="13"/>
        <v>5.6656038183355399E-2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2.2722883543299655E-4</v>
      </c>
      <c r="AG61" s="1">
        <f t="shared" si="23"/>
        <v>4.0510972404100148E-4</v>
      </c>
      <c r="AH61" s="16">
        <f t="shared" ref="AH61:AH89" si="24">((AG61-AG60)-(AF61-AF60))/(AF61-AF60)</f>
        <v>0.76788553963403916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1.4180822607017E-2</v>
      </c>
      <c r="E62" s="1">
        <f>IF(A62&gt;=-$K$2,INDEX('Daten effMJM'!$B$2:$B$191,Auswertung!$K$2+Auswertung!A62,1),E63)</f>
        <v>1.5851853980531998E-2</v>
      </c>
      <c r="F62" s="15">
        <f>INDEX('Daten MJM'!$D$2:$D$191,Auswertung!$J$2+Auswertung!A62,1)--1.8181818182</f>
        <v>3594.0909090909004</v>
      </c>
      <c r="G62" s="15">
        <f>INDEX('Daten effMJM'!$C$2:$C$191,Auswertung!$K$2+Auswertung!A62,1)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7.2135816916894992E-3</v>
      </c>
      <c r="O62" s="1">
        <f t="shared" si="4"/>
        <v>7.7660283243271011E-3</v>
      </c>
      <c r="P62" s="4">
        <f t="shared" si="5"/>
        <v>7.6584234607622897E-2</v>
      </c>
      <c r="R62">
        <f t="shared" si="17"/>
        <v>1802.1818181817998</v>
      </c>
      <c r="S62" s="1">
        <f t="shared" si="7"/>
        <v>5.6303625456199987E-3</v>
      </c>
      <c r="T62" s="1">
        <f t="shared" si="8"/>
        <v>6.6979814926189964E-3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4.9210197996599724E-4</v>
      </c>
      <c r="Y62" s="1">
        <f t="shared" ref="Y62:Y70" si="27">T36</f>
        <v>5.1834054571899685E-4</v>
      </c>
      <c r="Z62" s="16">
        <f t="shared" si="13"/>
        <v>5.3208890339156198E-2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1.6836576695749977E-3</v>
      </c>
      <c r="AG62" s="1">
        <f t="shared" si="28"/>
        <v>2.3294816402029996E-3</v>
      </c>
      <c r="AH62" s="16">
        <f t="shared" si="24"/>
        <v>0.32129484877691772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1.4180932777156E-2</v>
      </c>
      <c r="E63" s="1">
        <f>IF(A63&gt;=-$K$2,INDEX('Daten effMJM'!$B$2:$B$191,Auswertung!$K$2+Auswertung!A63,1),E64)</f>
        <v>1.5851957744187999E-2</v>
      </c>
      <c r="F63" s="15">
        <f>INDEX('Daten MJM'!$D$2:$D$191,Auswertung!$J$2+Auswertung!A63,1)--1.8181818182</f>
        <v>3595.2727272727002</v>
      </c>
      <c r="G63" s="15">
        <f>INDEX('Daten effMJM'!$C$2:$C$191,Auswertung!$K$2+Auswertung!A63,1)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7.2143692648425004E-3</v>
      </c>
      <c r="O63" s="1">
        <f t="shared" si="4"/>
        <v>7.7667876906510995E-3</v>
      </c>
      <c r="P63" s="4">
        <f t="shared" si="5"/>
        <v>7.6571964301949166E-2</v>
      </c>
      <c r="R63">
        <f t="shared" si="17"/>
        <v>1803.1818181817998</v>
      </c>
      <c r="S63" s="1">
        <f t="shared" si="7"/>
        <v>5.7849441622919977E-3</v>
      </c>
      <c r="T63" s="1">
        <f t="shared" si="8"/>
        <v>6.8538530804939969E-3</v>
      </c>
      <c r="V63">
        <f t="shared" si="9"/>
        <v>75</v>
      </c>
      <c r="W63" s="15">
        <f t="shared" si="25"/>
        <v>9.0909090908999133</v>
      </c>
      <c r="X63" s="1">
        <f t="shared" si="26"/>
        <v>6.1477176859000247E-4</v>
      </c>
      <c r="Y63" s="1">
        <f t="shared" si="27"/>
        <v>6.4711717476899702E-4</v>
      </c>
      <c r="Z63" s="16">
        <f t="shared" si="13"/>
        <v>4.978275820392087E-2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1.6836703964409963E-3</v>
      </c>
      <c r="AG63" s="1">
        <f t="shared" si="29"/>
        <v>2.329498347123999E-3</v>
      </c>
      <c r="AH63" s="16">
        <f t="shared" si="24"/>
        <v>0.31272860115752232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1.4181228875374E-2</v>
      </c>
      <c r="E64" s="1">
        <f>IF(A64&gt;=-$K$2,INDEX('Daten effMJM'!$B$2:$B$191,Auswertung!$K$2+Auswertung!A64,1),E65)</f>
        <v>1.5852240849315E-2</v>
      </c>
      <c r="F64" s="15">
        <f>INDEX('Daten MJM'!$D$2:$D$191,Auswertung!$J$2+Auswertung!A64,1)--1.8181818182</f>
        <v>3596.4545454545</v>
      </c>
      <c r="G64" s="15">
        <f>INDEX('Daten effMJM'!$C$2:$C$191,Auswertung!$K$2+Auswertung!A64,1)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7.2162947992165001E-3</v>
      </c>
      <c r="O64" s="1">
        <f t="shared" si="4"/>
        <v>7.7686529373761012E-3</v>
      </c>
      <c r="P64" s="4">
        <f t="shared" si="5"/>
        <v>7.6543178116777147E-2</v>
      </c>
      <c r="R64">
        <f t="shared" si="17"/>
        <v>1804.1818181817998</v>
      </c>
      <c r="S64" s="1">
        <f t="shared" si="7"/>
        <v>5.9346449605390036E-3</v>
      </c>
      <c r="T64" s="1">
        <f t="shared" si="8"/>
        <v>7.004545013618E-3</v>
      </c>
      <c r="V64">
        <f t="shared" si="9"/>
        <v>80</v>
      </c>
      <c r="W64" s="15">
        <f t="shared" si="25"/>
        <v>10</v>
      </c>
      <c r="X64" s="1">
        <f t="shared" si="26"/>
        <v>7.4082507553500064E-4</v>
      </c>
      <c r="Y64" s="1">
        <f t="shared" si="27"/>
        <v>7.7931497730199945E-4</v>
      </c>
      <c r="Z64" s="16">
        <f t="shared" si="13"/>
        <v>4.8745215313433489E-2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1.6838750262149968E-3</v>
      </c>
      <c r="AG64" s="1">
        <f t="shared" si="30"/>
        <v>2.3306095498949984E-3</v>
      </c>
      <c r="AH64" s="16">
        <f t="shared" si="24"/>
        <v>4.4303083528637544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1.4182016448527001E-2</v>
      </c>
      <c r="E65" s="1">
        <f>IF(A65&gt;=-$K$2,INDEX('Daten effMJM'!$B$2:$B$191,Auswertung!$K$2+Auswertung!A65,1),E66)</f>
        <v>1.5853000215638999E-2</v>
      </c>
      <c r="F65" s="15">
        <f>INDEX('Daten MJM'!$D$2:$D$191,Auswertung!$J$2+Auswertung!A65,1)--1.8181818182</f>
        <v>3597.6363636363003</v>
      </c>
      <c r="G65" s="15">
        <f>INDEX('Daten effMJM'!$C$2:$C$191,Auswertung!$K$2+Auswertung!A65,1)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7.2207776240435003E-3</v>
      </c>
      <c r="O65" s="1">
        <f t="shared" si="4"/>
        <v>7.7730330145540996E-3</v>
      </c>
      <c r="P65" s="4">
        <f t="shared" si="5"/>
        <v>7.6481428907562266E-2</v>
      </c>
      <c r="R65">
        <f t="shared" si="17"/>
        <v>1805.1818181817998</v>
      </c>
      <c r="S65" s="1">
        <f t="shared" si="7"/>
        <v>6.0793463703790029E-3</v>
      </c>
      <c r="T65" s="1">
        <f t="shared" si="8"/>
        <v>7.1499988947239974E-3</v>
      </c>
      <c r="V65">
        <f t="shared" si="9"/>
        <v>85</v>
      </c>
      <c r="W65" s="15">
        <f t="shared" si="25"/>
        <v>10.909090909100087</v>
      </c>
      <c r="X65" s="1">
        <f t="shared" si="26"/>
        <v>8.6345853279399913E-4</v>
      </c>
      <c r="Y65" s="1">
        <f t="shared" si="27"/>
        <v>9.0844867646699967E-4</v>
      </c>
      <c r="Z65" s="16">
        <f t="shared" si="13"/>
        <v>5.3005452600699367E-2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1.6892568146289963E-3</v>
      </c>
      <c r="AG65" s="1">
        <f t="shared" si="31"/>
        <v>2.3502783490160009E-3</v>
      </c>
      <c r="AH65" s="16">
        <f t="shared" si="24"/>
        <v>2.654695727137574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1.4183941982901E-2</v>
      </c>
      <c r="E66" s="1">
        <f>IF(A66&gt;=-$K$2,INDEX('Daten effMJM'!$B$2:$B$191,Auswertung!$K$2+Auswertung!A66,1),E67)</f>
        <v>1.5854865462364E-2</v>
      </c>
      <c r="F66" s="15">
        <f>INDEX('Daten MJM'!$D$2:$D$191,Auswertung!$J$2+Auswertung!A66,1)--1.8181818182</f>
        <v>3598.8181818181001</v>
      </c>
      <c r="G66" s="15">
        <f>INDEX('Daten effMJM'!$C$2:$C$191,Auswertung!$K$2+Auswertung!A66,1)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7.2273631609114999E-3</v>
      </c>
      <c r="O66" s="1">
        <f t="shared" si="4"/>
        <v>7.7795572798831022E-3</v>
      </c>
      <c r="P66" s="4">
        <f t="shared" si="5"/>
        <v>7.6403261698276242E-2</v>
      </c>
      <c r="R66">
        <f t="shared" si="17"/>
        <v>1806.1818181817998</v>
      </c>
      <c r="S66" s="1">
        <f t="shared" si="7"/>
        <v>6.2188976981150026E-3</v>
      </c>
      <c r="T66" s="1">
        <f t="shared" si="8"/>
        <v>7.2901043827599994E-3</v>
      </c>
      <c r="V66">
        <f t="shared" si="9"/>
        <v>90</v>
      </c>
      <c r="W66" s="15">
        <f t="shared" si="25"/>
        <v>11.818181818200173</v>
      </c>
      <c r="X66" s="1">
        <f t="shared" si="26"/>
        <v>9.9843156686499866E-4</v>
      </c>
      <c r="Y66" s="1">
        <f t="shared" si="27"/>
        <v>1.0526643017469972E-3</v>
      </c>
      <c r="Z66" s="16">
        <f t="shared" si="13"/>
        <v>6.8477316766370908E-2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1.7350789854679999E-3</v>
      </c>
      <c r="AG66" s="1">
        <f t="shared" ref="AG66:AG79" si="34">T52-T$45</f>
        <v>2.4388606304260006E-3</v>
      </c>
      <c r="AH66" s="16">
        <f t="shared" si="24"/>
        <v>0.93317513745112557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1.4188424807728001E-2</v>
      </c>
      <c r="E67" s="1">
        <f>IF(A67&gt;=-$K$2,INDEX('Daten effMJM'!$B$2:$B$191,Auswertung!$K$2+Auswertung!A67,1),E68)</f>
        <v>1.5859245539541999E-2</v>
      </c>
      <c r="F67" s="15">
        <f>INDEX('Daten MJM'!$D$2:$D$191,Auswertung!$J$2+Auswertung!A67,1)--1.8181818182</f>
        <v>3599.9999999999</v>
      </c>
      <c r="G67" s="15">
        <f>INDEX('Daten effMJM'!$C$2:$C$191,Auswertung!$K$2+Auswertung!A67,1)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7.2394199815344999E-3</v>
      </c>
      <c r="O67" s="1">
        <f t="shared" si="4"/>
        <v>7.7916837143950993E-3</v>
      </c>
      <c r="P67" s="4">
        <f t="shared" si="5"/>
        <v>7.6285632587866387E-2</v>
      </c>
      <c r="R67">
        <f t="shared" si="17"/>
        <v>1807.1818181817998</v>
      </c>
      <c r="S67" s="1">
        <f t="shared" si="7"/>
        <v>6.3511990453609998E-3</v>
      </c>
      <c r="T67" s="1">
        <f t="shared" si="8"/>
        <v>7.422843140254997E-3</v>
      </c>
      <c r="V67">
        <f t="shared" si="9"/>
        <v>95</v>
      </c>
      <c r="W67" s="15">
        <f t="shared" si="25"/>
        <v>12.72727272730026</v>
      </c>
      <c r="X67" s="1">
        <f t="shared" si="26"/>
        <v>1.1841652691150003E-3</v>
      </c>
      <c r="Y67" s="1">
        <f t="shared" si="27"/>
        <v>1.2518952219229967E-3</v>
      </c>
      <c r="Z67" s="16">
        <f t="shared" si="13"/>
        <v>7.2669729631676352E-2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1.8968210412389983E-3</v>
      </c>
      <c r="AG67" s="1">
        <f t="shared" si="34"/>
        <v>2.6508275521070004E-3</v>
      </c>
      <c r="AH67" s="16">
        <f t="shared" si="24"/>
        <v>0.31052446854707999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1.4195010344596E-2</v>
      </c>
      <c r="E68" s="1">
        <f>IF(A68&gt;=-$K$2,INDEX('Daten effMJM'!$B$2:$B$191,Auswertung!$K$2+Auswertung!A68,1),E69)</f>
        <v>1.5865769804871001E-2</v>
      </c>
      <c r="F68" s="15">
        <f>INDEX('Daten MJM'!$D$2:$D$191,Auswertung!$J$2+Auswertung!A68,1)--1.8181818182</f>
        <v>3600.909090909</v>
      </c>
      <c r="G68" s="15">
        <f>INDEX('Daten effMJM'!$C$2:$C$191,Auswertung!$K$2+Auswertung!A68,1)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7.2602128301744989E-3</v>
      </c>
      <c r="O68" s="1">
        <f t="shared" ref="O68:O131" si="39">E70-$E$5</f>
        <v>7.8129020618621023E-3</v>
      </c>
      <c r="P68" s="4">
        <f t="shared" ref="P68:P131" si="40">ABS((O68-N68)/N68)</f>
        <v>7.6125761684360915E-2</v>
      </c>
      <c r="R68">
        <f t="shared" si="17"/>
        <v>1808.1818181817998</v>
      </c>
      <c r="S68" s="1">
        <f t="shared" si="7"/>
        <v>6.4762894847169971E-3</v>
      </c>
      <c r="T68" s="1">
        <f t="shared" si="8"/>
        <v>7.5482931212819994E-3</v>
      </c>
      <c r="V68">
        <f t="shared" si="9"/>
        <v>100</v>
      </c>
      <c r="W68" s="15">
        <f t="shared" si="25"/>
        <v>13.636363636400347</v>
      </c>
      <c r="X68" s="1">
        <f t="shared" si="26"/>
        <v>1.3965965697299975E-3</v>
      </c>
      <c r="Y68" s="1">
        <f t="shared" si="27"/>
        <v>1.4867056016669988E-3</v>
      </c>
      <c r="Z68" s="16">
        <f t="shared" si="13"/>
        <v>0.10534737142886452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2.2101982491209982E-3</v>
      </c>
      <c r="AG68" s="1">
        <f t="shared" si="34"/>
        <v>2.9970759932730004E-3</v>
      </c>
      <c r="AH68" s="16">
        <f t="shared" si="24"/>
        <v>0.10489350360278112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1.4207067165219E-2</v>
      </c>
      <c r="E69" s="1">
        <f>IF(A69&gt;=-$K$2,INDEX('Daten effMJM'!$B$2:$B$191,Auswertung!$K$2+Auswertung!A69,1),E70)</f>
        <v>1.5877896239382999E-2</v>
      </c>
      <c r="F69" s="15">
        <f>INDEX('Daten MJM'!$D$2:$D$191,Auswertung!$J$2+Auswertung!A69,1)--1.8181818182</f>
        <v>3601.8181818181001</v>
      </c>
      <c r="G69" s="15">
        <f>INDEX('Daten effMJM'!$C$2:$C$191,Auswertung!$K$2+Auswertung!A69,1)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7.293429697259499E-3</v>
      </c>
      <c r="O69" s="1">
        <f t="shared" si="39"/>
        <v>7.8472121028311005E-3</v>
      </c>
      <c r="P69" s="4">
        <f t="shared" si="40"/>
        <v>7.5928942700261431E-2</v>
      </c>
      <c r="R69">
        <f t="shared" si="17"/>
        <v>1809.1818181817998</v>
      </c>
      <c r="S69" s="1">
        <f t="shared" si="7"/>
        <v>6.5945231177550034E-3</v>
      </c>
      <c r="T69" s="1">
        <f t="shared" si="8"/>
        <v>7.6668292617599991E-3</v>
      </c>
      <c r="V69">
        <f t="shared" si="9"/>
        <v>105</v>
      </c>
      <c r="W69" s="15">
        <f t="shared" si="25"/>
        <v>14.545454545500434</v>
      </c>
      <c r="X69" s="1">
        <f t="shared" si="26"/>
        <v>1.5644425158679986E-3</v>
      </c>
      <c r="Y69" s="1">
        <f t="shared" si="27"/>
        <v>1.6914365530239991E-3</v>
      </c>
      <c r="Z69" s="16">
        <f t="shared" si="13"/>
        <v>0.21975511513797771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2.5300997015709967E-3</v>
      </c>
      <c r="AG69" s="1">
        <f t="shared" si="34"/>
        <v>3.3314790873819992E-3</v>
      </c>
      <c r="AH69" s="16">
        <f t="shared" si="24"/>
        <v>4.5331590550583646E-2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1.4227860013858999E-2</v>
      </c>
      <c r="E70" s="1">
        <f>IF(A70&gt;=-$K$2,INDEX('Daten effMJM'!$B$2:$B$191,Auswertung!$K$2+Auswertung!A70,1),E71)</f>
        <v>1.5899114586850002E-2</v>
      </c>
      <c r="F70" s="15">
        <f>INDEX('Daten MJM'!$D$2:$D$191,Auswertung!$J$2+Auswertung!A70,1)--1.8181818182</f>
        <v>3602.7272727272002</v>
      </c>
      <c r="G70" s="15">
        <f>INDEX('Daten effMJM'!$C$2:$C$191,Auswertung!$K$2+Auswertung!A70,1)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7.3427201727164996E-3</v>
      </c>
      <c r="O70" s="1">
        <f t="shared" si="39"/>
        <v>7.898571569286101E-3</v>
      </c>
      <c r="P70" s="4">
        <f t="shared" si="40"/>
        <v>7.5701018627264346E-2</v>
      </c>
      <c r="R70">
        <f t="shared" si="17"/>
        <v>1810.1818181817998</v>
      </c>
      <c r="S70" s="1">
        <f t="shared" si="7"/>
        <v>6.7060753335690029E-3</v>
      </c>
      <c r="T70" s="1">
        <f t="shared" si="8"/>
        <v>7.7786384021569961E-3</v>
      </c>
      <c r="V70">
        <f t="shared" si="9"/>
        <v>110</v>
      </c>
      <c r="W70" s="15">
        <f t="shared" si="25"/>
        <v>15.45454545460052</v>
      </c>
      <c r="X70" s="1">
        <f t="shared" si="26"/>
        <v>1.6895558606320037E-3</v>
      </c>
      <c r="Y70" s="1">
        <f t="shared" si="27"/>
        <v>1.8675409222779979E-3</v>
      </c>
      <c r="Z70" s="16">
        <f t="shared" si="13"/>
        <v>0.40755863881806803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2.7714585221979976E-3</v>
      </c>
      <c r="AG70" s="1">
        <f t="shared" si="34"/>
        <v>3.5748826366659991E-3</v>
      </c>
      <c r="AH70" s="16">
        <f t="shared" si="24"/>
        <v>8.4717378535708425E-3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1.4261076880943999E-2</v>
      </c>
      <c r="E71" s="1">
        <f>IF(A71&gt;=-$K$2,INDEX('Daten effMJM'!$B$2:$B$191,Auswertung!$K$2+Auswertung!A71,1),E72)</f>
        <v>1.5933424627819E-2</v>
      </c>
      <c r="F71" s="15">
        <f>INDEX('Daten MJM'!$D$2:$D$191,Auswertung!$J$2+Auswertung!A71,1)--1.8181818182</f>
        <v>3603.6363636363003</v>
      </c>
      <c r="G71" s="15">
        <f>INDEX('Daten effMJM'!$C$2:$C$191,Auswertung!$K$2+Auswertung!A71,1)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7.4102028546494999E-3</v>
      </c>
      <c r="O71" s="1">
        <f t="shared" si="39"/>
        <v>7.9692351496911014E-3</v>
      </c>
      <c r="P71" s="4">
        <f t="shared" si="40"/>
        <v>7.5440889542023687E-2</v>
      </c>
      <c r="R71">
        <f t="shared" si="17"/>
        <v>1811.1818181817998</v>
      </c>
      <c r="S71" s="1">
        <f t="shared" si="7"/>
        <v>6.8109856947849972E-3</v>
      </c>
      <c r="T71" s="1">
        <f t="shared" si="8"/>
        <v>7.8837657397579954E-3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1.795015494584001E-3</v>
      </c>
      <c r="Y71" s="1">
        <f t="shared" ref="Y71:Y72" si="44">T45</f>
        <v>2.0399098269099983E-3</v>
      </c>
      <c r="Z71" s="16">
        <f t="shared" ref="Z71:Z72" si="45">((Y71-Y70)-(X71-X70))/(X71-X70)</f>
        <v>0.63445384904767121</v>
      </c>
      <c r="AE71">
        <f t="shared" si="32"/>
        <v>1797.1818181817998</v>
      </c>
      <c r="AF71" s="1">
        <f t="shared" si="33"/>
        <v>2.9784973522459998E-3</v>
      </c>
      <c r="AG71" s="1">
        <f t="shared" si="34"/>
        <v>3.7847726632310001E-3</v>
      </c>
      <c r="AH71" s="16">
        <f t="shared" si="24"/>
        <v>1.3771312928776192E-2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1.4310367356401E-2</v>
      </c>
      <c r="E72" s="1">
        <f>IF(A72&gt;=-$K$2,INDEX('Daten effMJM'!$B$2:$B$191,Auswertung!$K$2+Auswertung!A72,1),E73)</f>
        <v>1.5984784094274E-2</v>
      </c>
      <c r="F72" s="15">
        <f>INDEX('Daten MJM'!$D$2:$D$191,Auswertung!$J$2+Auswertung!A72,1)--1.8181818182</f>
        <v>3604.5454545454004</v>
      </c>
      <c r="G72" s="15">
        <f>INDEX('Daten effMJM'!$C$2:$C$191,Auswertung!$K$2+Auswertung!A72,1)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7.4955444046534998E-3</v>
      </c>
      <c r="O72" s="1">
        <f t="shared" si="39"/>
        <v>8.0587762519381025E-3</v>
      </c>
      <c r="P72" s="4">
        <f t="shared" si="40"/>
        <v>7.5142220081429761E-2</v>
      </c>
      <c r="R72">
        <f t="shared" si="17"/>
        <v>1812.1818181817998</v>
      </c>
      <c r="S72" s="1">
        <f t="shared" si="7"/>
        <v>6.909229295909999E-3</v>
      </c>
      <c r="T72" s="1">
        <f t="shared" si="8"/>
        <v>7.982192207098001E-3</v>
      </c>
      <c r="V72">
        <f t="shared" si="41"/>
        <v>120</v>
      </c>
      <c r="W72" s="15">
        <f t="shared" si="42"/>
        <v>17.272727272700649</v>
      </c>
      <c r="X72" s="1">
        <f t="shared" si="43"/>
        <v>1.8963563990500015E-3</v>
      </c>
      <c r="Y72" s="1">
        <f t="shared" si="44"/>
        <v>2.2224640981799992E-3</v>
      </c>
      <c r="Z72" s="16">
        <f t="shared" si="45"/>
        <v>0.80138782293232147</v>
      </c>
      <c r="AE72">
        <f t="shared" si="32"/>
        <v>1798.1818181817998</v>
      </c>
      <c r="AF72" s="1">
        <f t="shared" si="33"/>
        <v>3.1645268530140006E-3</v>
      </c>
      <c r="AG72" s="1">
        <f t="shared" si="34"/>
        <v>3.9764682576279992E-3</v>
      </c>
      <c r="AH72" s="16">
        <f t="shared" si="24"/>
        <v>3.045803813699716E-2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1.4377850038334E-2</v>
      </c>
      <c r="E73" s="1">
        <f>IF(A73&gt;=-$K$2,INDEX('Daten effMJM'!$B$2:$B$191,Auswertung!$K$2+Auswertung!A73,1),E74)</f>
        <v>1.6055447674679001E-2</v>
      </c>
      <c r="F73" s="15">
        <f>INDEX('Daten MJM'!$D$2:$D$191,Auswertung!$J$2+Auswertung!A73,1)--1.8181818182</f>
        <v>3605.4545454545</v>
      </c>
      <c r="G73" s="15">
        <f>INDEX('Daten effMJM'!$C$2:$C$191,Auswertung!$K$2+Auswertung!A73,1)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7.5967267020264993E-3</v>
      </c>
      <c r="O73" s="1">
        <f t="shared" si="39"/>
        <v>8.1645692375141021E-3</v>
      </c>
      <c r="P73" s="4">
        <f t="shared" si="40"/>
        <v>7.474831697395741E-2</v>
      </c>
      <c r="R73">
        <f t="shared" si="17"/>
        <v>1813.1818181817998</v>
      </c>
      <c r="S73" s="1">
        <f t="shared" si="7"/>
        <v>7.0007573568660036E-3</v>
      </c>
      <c r="T73" s="1">
        <f t="shared" si="8"/>
        <v>8.0738730563419993E-3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2.0222443300169975E-3</v>
      </c>
      <c r="Y73" s="1">
        <f t="shared" ref="Y73" si="49">T47</f>
        <v>2.4450195509509998E-3</v>
      </c>
      <c r="Z73" s="16">
        <f t="shared" ref="Z73" si="50">((Y73-Y72)-(X73-X72))/(X73-X72)</f>
        <v>0.76788553963403916</v>
      </c>
      <c r="AE73">
        <f t="shared" si="32"/>
        <v>1799.1818181817998</v>
      </c>
      <c r="AF73" s="1">
        <f t="shared" si="33"/>
        <v>3.3412542089999997E-3</v>
      </c>
      <c r="AG73" s="1">
        <f t="shared" si="34"/>
        <v>4.1571942060410032E-3</v>
      </c>
      <c r="AH73" s="16">
        <f t="shared" si="24"/>
        <v>2.2625769534636457E-2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1.4463191588338E-2</v>
      </c>
      <c r="E74" s="1">
        <f>IF(A74&gt;=-$K$2,INDEX('Daten effMJM'!$B$2:$B$191,Auswertung!$K$2+Auswertung!A74,1),E75)</f>
        <v>1.6144988776926002E-2</v>
      </c>
      <c r="F74" s="15">
        <f>INDEX('Daten MJM'!$D$2:$D$191,Auswertung!$J$2+Auswertung!A74,1)--1.8181818182</f>
        <v>3606.3636363636001</v>
      </c>
      <c r="G74" s="15">
        <f>INDEX('Daten effMJM'!$C$2:$C$191,Auswertung!$K$2+Auswertung!A74,1)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7.7096794168434995E-3</v>
      </c>
      <c r="O74" s="1">
        <f t="shared" si="39"/>
        <v>8.2825755304061013E-3</v>
      </c>
      <c r="P74" s="4">
        <f t="shared" si="40"/>
        <v>7.4308681669821908E-2</v>
      </c>
      <c r="R74">
        <f t="shared" si="17"/>
        <v>1814.1818181817998</v>
      </c>
      <c r="S74" s="1">
        <f t="shared" si="7"/>
        <v>7.0855165025560021E-3</v>
      </c>
      <c r="T74" s="1">
        <f t="shared" si="8"/>
        <v>8.1587576333689953E-3</v>
      </c>
      <c r="AE74">
        <f t="shared" si="32"/>
        <v>1800.1818181817998</v>
      </c>
      <c r="AF74" s="1">
        <f t="shared" si="33"/>
        <v>3.5113288728279984E-3</v>
      </c>
      <c r="AG74" s="1">
        <f t="shared" si="34"/>
        <v>4.3301871158779974E-3</v>
      </c>
      <c r="AH74" s="16">
        <f t="shared" si="24"/>
        <v>1.7158616946888621E-2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1.4564373885711E-2</v>
      </c>
      <c r="E75" s="1">
        <f>IF(A75&gt;=-$K$2,INDEX('Daten effMJM'!$B$2:$B$191,Auswertung!$K$2+Auswertung!A75,1),E76)</f>
        <v>1.6250781762502001E-2</v>
      </c>
      <c r="F75" s="15">
        <f>INDEX('Daten MJM'!$D$2:$D$191,Auswertung!$J$2+Auswertung!A75,1)--1.8181818182</f>
        <v>3607.2727272726002</v>
      </c>
      <c r="G75" s="15">
        <f>INDEX('Daten effMJM'!$C$2:$C$191,Auswertung!$K$2+Auswertung!A75,1)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7.830336559180499E-3</v>
      </c>
      <c r="O75" s="1">
        <f t="shared" si="39"/>
        <v>8.4084322261821012E-3</v>
      </c>
      <c r="P75" s="4">
        <f t="shared" si="40"/>
        <v>7.3827690883072852E-2</v>
      </c>
      <c r="R75">
        <f t="shared" si="17"/>
        <v>1815.1818181817998</v>
      </c>
      <c r="S75" s="1">
        <f t="shared" si="7"/>
        <v>7.1634632916379986E-3</v>
      </c>
      <c r="T75" s="1">
        <f t="shared" si="8"/>
        <v>8.2368043032210007E-3</v>
      </c>
      <c r="AE75">
        <f t="shared" si="32"/>
        <v>1801.1818181817998</v>
      </c>
      <c r="AF75" s="1">
        <f t="shared" si="33"/>
        <v>3.6758628592750003E-3</v>
      </c>
      <c r="AG75" s="1">
        <f t="shared" si="34"/>
        <v>4.4969122783630015E-3</v>
      </c>
      <c r="AH75" s="16">
        <f t="shared" si="24"/>
        <v>1.3317467626714496E-2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1.4677326600528E-2</v>
      </c>
      <c r="E76" s="1">
        <f>IF(A76&gt;=-$K$2,INDEX('Daten effMJM'!$B$2:$B$191,Auswertung!$K$2+Auswertung!A76,1),E77)</f>
        <v>1.6368788055394001E-2</v>
      </c>
      <c r="F76" s="15">
        <f>INDEX('Daten MJM'!$D$2:$D$191,Auswertung!$J$2+Auswertung!A76,1)--1.8181818182</f>
        <v>3608.1818181817002</v>
      </c>
      <c r="G76" s="15">
        <f>INDEX('Daten effMJM'!$C$2:$C$191,Auswertung!$K$2+Auswertung!A76,1)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7.9538679499454989E-3</v>
      </c>
      <c r="O76" s="1">
        <f t="shared" si="39"/>
        <v>8.537429011471101E-3</v>
      </c>
      <c r="P76" s="4">
        <f t="shared" si="40"/>
        <v>7.3368210938126122E-2</v>
      </c>
      <c r="R76">
        <f t="shared" si="17"/>
        <v>1816.1818181817998</v>
      </c>
      <c r="S76" s="1">
        <f t="shared" si="7"/>
        <v>7.2345760560780011E-3</v>
      </c>
      <c r="T76" s="1">
        <f t="shared" si="8"/>
        <v>8.3079928043349981E-3</v>
      </c>
      <c r="AE76">
        <f t="shared" si="32"/>
        <v>1802.1818181817998</v>
      </c>
      <c r="AF76" s="1">
        <f t="shared" si="33"/>
        <v>3.8353470510359977E-3</v>
      </c>
      <c r="AG76" s="1">
        <f t="shared" si="34"/>
        <v>4.6580716657089981E-3</v>
      </c>
      <c r="AH76" s="16">
        <f t="shared" si="24"/>
        <v>1.0503834684190033E-2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1.4797983742864999E-2</v>
      </c>
      <c r="E77" s="1">
        <f>IF(A77&gt;=-$K$2,INDEX('Daten effMJM'!$B$2:$B$191,Auswertung!$K$2+Auswertung!A77,1),E78)</f>
        <v>1.649464475117E-2</v>
      </c>
      <c r="F77" s="15">
        <f>INDEX('Daten MJM'!$D$2:$D$191,Auswertung!$J$2+Auswertung!A77,1)--1.8181818182</f>
        <v>3609.0909090908003</v>
      </c>
      <c r="G77" s="15">
        <f>INDEX('Daten effMJM'!$C$2:$C$191,Auswertung!$K$2+Auswertung!A77,1)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8.0731885764844993E-3</v>
      </c>
      <c r="O77" s="1">
        <f t="shared" si="39"/>
        <v>8.6627204930301016E-3</v>
      </c>
      <c r="P77" s="4">
        <f t="shared" si="40"/>
        <v>7.3023429461660891E-2</v>
      </c>
      <c r="R77">
        <f t="shared" si="17"/>
        <v>1817.1818181817998</v>
      </c>
      <c r="S77" s="1">
        <f t="shared" si="7"/>
        <v>7.2988649254109982E-3</v>
      </c>
      <c r="T77" s="1">
        <f t="shared" si="8"/>
        <v>8.3723340868079969E-3</v>
      </c>
      <c r="AE77">
        <f t="shared" si="32"/>
        <v>1803.1818181817998</v>
      </c>
      <c r="AF77" s="1">
        <f t="shared" si="33"/>
        <v>3.9899286677079968E-3</v>
      </c>
      <c r="AG77" s="1">
        <f t="shared" si="34"/>
        <v>4.8139432535839986E-3</v>
      </c>
      <c r="AH77" s="16">
        <f t="shared" si="24"/>
        <v>8.344919860287443E-3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1.4921515133629999E-2</v>
      </c>
      <c r="E78" s="1">
        <f>IF(A78&gt;=-$K$2,INDEX('Daten effMJM'!$B$2:$B$191,Auswertung!$K$2+Auswertung!A78,1),E79)</f>
        <v>1.6623641536459E-2</v>
      </c>
      <c r="F78" s="15">
        <f>INDEX('Daten MJM'!$D$2:$D$191,Auswertung!$J$2+Auswertung!A78,1)--1.8181818182</f>
        <v>3609.9999999999</v>
      </c>
      <c r="G78" s="15">
        <f>INDEX('Daten effMJM'!$C$2:$C$191,Auswertung!$K$2+Auswertung!A78,1)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8.2026892399134996E-3</v>
      </c>
      <c r="O78" s="1">
        <f t="shared" si="39"/>
        <v>8.8006704630090998E-3</v>
      </c>
      <c r="P78" s="4">
        <f t="shared" si="40"/>
        <v>7.2900631196154655E-2</v>
      </c>
      <c r="R78">
        <f t="shared" si="17"/>
        <v>1818.1818181817998</v>
      </c>
      <c r="S78" s="1">
        <f t="shared" si="7"/>
        <v>7.3563803744040018E-3</v>
      </c>
      <c r="T78" s="1">
        <f t="shared" si="8"/>
        <v>8.4298793442899971E-3</v>
      </c>
      <c r="AE78">
        <f t="shared" si="32"/>
        <v>1804.1818181817998</v>
      </c>
      <c r="AF78" s="1">
        <f t="shared" si="33"/>
        <v>4.1396294659550026E-3</v>
      </c>
      <c r="AG78" s="1">
        <f t="shared" si="34"/>
        <v>4.9646351867080017E-3</v>
      </c>
      <c r="AH78" s="16">
        <f t="shared" si="24"/>
        <v>6.6207721575531472E-3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1.5040835760169E-2</v>
      </c>
      <c r="E79" s="1">
        <f>IF(A79&gt;=-$K$2,INDEX('Daten effMJM'!$B$2:$B$191,Auswertung!$K$2+Auswertung!A79,1),E80)</f>
        <v>1.6748933018018001E-2</v>
      </c>
      <c r="F79" s="15">
        <f>INDEX('Daten MJM'!$D$2:$D$191,Auswertung!$J$2+Auswertung!A79,1)--1.8181818182</f>
        <v>3610.909090909</v>
      </c>
      <c r="G79" s="15">
        <f>INDEX('Daten effMJM'!$C$2:$C$191,Auswertung!$K$2+Auswertung!A79,1)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8.3773832000634992E-3</v>
      </c>
      <c r="O79" s="1">
        <f t="shared" si="39"/>
        <v>8.9873522121501001E-3</v>
      </c>
      <c r="P79" s="4">
        <f t="shared" si="40"/>
        <v>7.2811401546246268E-2</v>
      </c>
      <c r="R79">
        <f t="shared" si="17"/>
        <v>3588.1818181817998</v>
      </c>
      <c r="S79" s="1">
        <f t="shared" si="7"/>
        <v>9.0460592287489993E-3</v>
      </c>
      <c r="T79" s="1">
        <f t="shared" si="8"/>
        <v>1.0096177865343999E-2</v>
      </c>
      <c r="AE79">
        <f t="shared" si="32"/>
        <v>1805.1818181817998</v>
      </c>
      <c r="AF79" s="1">
        <f t="shared" si="33"/>
        <v>4.2843308757950019E-3</v>
      </c>
      <c r="AG79" s="1">
        <f t="shared" si="34"/>
        <v>5.1100890678139992E-3</v>
      </c>
      <c r="AH79" s="16">
        <f t="shared" si="24"/>
        <v>5.2001654084101517E-3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1.5170336423598E-2</v>
      </c>
      <c r="E80" s="1">
        <f>IF(A80&gt;=-$K$2,INDEX('Daten effMJM'!$B$2:$B$191,Auswertung!$K$2+Auswertung!A80,1),E81)</f>
        <v>1.6886882987996999E-2</v>
      </c>
      <c r="F80" s="15">
        <f>INDEX('Daten MJM'!$D$2:$D$191,Auswertung!$J$2+Auswertung!A80,1)--1.8181818182</f>
        <v>3611.8181818181001</v>
      </c>
      <c r="G80" s="15">
        <f>INDEX('Daten effMJM'!$C$2:$C$191,Auswertung!$K$2+Auswertung!A80,1)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8.5696714819274988E-3</v>
      </c>
      <c r="O80" s="1">
        <f t="shared" si="39"/>
        <v>9.199459948699102E-3</v>
      </c>
      <c r="P80" s="4">
        <f t="shared" si="40"/>
        <v>7.3490386195055241E-2</v>
      </c>
      <c r="R80">
        <f t="shared" si="17"/>
        <v>3589.3636363635997</v>
      </c>
      <c r="S80" s="1">
        <f t="shared" si="7"/>
        <v>9.046231186851E-3</v>
      </c>
      <c r="T80" s="1">
        <f t="shared" si="8"/>
        <v>1.0096345186137997E-2</v>
      </c>
      <c r="AE80">
        <f t="shared" ref="AE80:AE89" si="51">R66</f>
        <v>1806.1818181817998</v>
      </c>
      <c r="AF80" s="1">
        <f t="shared" ref="AF80:AF89" si="52">S66-S$45</f>
        <v>4.4238822035310016E-3</v>
      </c>
      <c r="AG80" s="1">
        <f t="shared" ref="AG80:AG89" si="53">T66-T$45</f>
        <v>5.2501945558500011E-3</v>
      </c>
      <c r="AH80" s="16">
        <f t="shared" si="24"/>
        <v>3.9710141708620642E-3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1.5345030383747999E-2</v>
      </c>
      <c r="E81" s="1">
        <f>IF(A81&gt;=-$K$2,INDEX('Daten effMJM'!$B$2:$B$191,Auswertung!$K$2+Auswertung!A81,1),E82)</f>
        <v>1.7073564737137999E-2</v>
      </c>
      <c r="F81" s="15">
        <f>INDEX('Daten MJM'!$D$2:$D$191,Auswertung!$J$2+Auswertung!A81,1)--1.8181818182</f>
        <v>3612.7272727272002</v>
      </c>
      <c r="G81" s="15">
        <f>INDEX('Daten effMJM'!$C$2:$C$191,Auswertung!$K$2+Auswertung!A81,1)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8.7097037925515011E-3</v>
      </c>
      <c r="O81" s="1">
        <f t="shared" si="39"/>
        <v>9.3725236074501013E-3</v>
      </c>
      <c r="P81" s="4">
        <f t="shared" si="40"/>
        <v>7.6101303865860601E-2</v>
      </c>
      <c r="R81">
        <f t="shared" si="17"/>
        <v>3590.5454545454995</v>
      </c>
      <c r="S81" s="1">
        <f t="shared" si="7"/>
        <v>9.0463454497370002E-3</v>
      </c>
      <c r="T81" s="1">
        <f t="shared" si="8"/>
        <v>1.0096454931370995E-2</v>
      </c>
      <c r="AE81">
        <f t="shared" si="51"/>
        <v>1807.1818181817998</v>
      </c>
      <c r="AF81" s="1">
        <f t="shared" si="52"/>
        <v>4.5561835507769988E-3</v>
      </c>
      <c r="AG81" s="1">
        <f t="shared" si="53"/>
        <v>5.3829333133449987E-3</v>
      </c>
      <c r="AH81" s="16">
        <f t="shared" si="24"/>
        <v>3.3061662492906837E-3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1.5537318665611999E-2</v>
      </c>
      <c r="E82" s="1">
        <f>IF(A82&gt;=-$K$2,INDEX('Daten effMJM'!$B$2:$B$191,Auswertung!$K$2+Auswertung!A82,1),E83)</f>
        <v>1.7285672473687001E-2</v>
      </c>
      <c r="F82" s="15">
        <f>INDEX('Daten MJM'!$D$2:$D$191,Auswertung!$J$2+Auswertung!A82,1)--1.8181818182</f>
        <v>3613.6363636363003</v>
      </c>
      <c r="G82" s="15">
        <f>INDEX('Daten effMJM'!$C$2:$C$191,Auswertung!$K$2+Auswertung!A82,1)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8.8036391721055002E-3</v>
      </c>
      <c r="O82" s="1">
        <f t="shared" si="39"/>
        <v>9.5117012480171008E-3</v>
      </c>
      <c r="P82" s="4">
        <f t="shared" si="40"/>
        <v>8.0428339016336434E-2</v>
      </c>
      <c r="R82">
        <f t="shared" si="17"/>
        <v>3591.7272727273012</v>
      </c>
      <c r="S82" s="1">
        <f t="shared" si="7"/>
        <v>9.0464151329149988E-3</v>
      </c>
      <c r="T82" s="1">
        <f t="shared" si="8"/>
        <v>1.0096520709770001E-2</v>
      </c>
      <c r="AE82">
        <f t="shared" si="51"/>
        <v>1808.1818181817998</v>
      </c>
      <c r="AF82" s="1">
        <f t="shared" si="52"/>
        <v>4.6812739901329961E-3</v>
      </c>
      <c r="AG82" s="1">
        <f t="shared" si="53"/>
        <v>5.5083832943720011E-3</v>
      </c>
      <c r="AH82" s="16">
        <f t="shared" si="24"/>
        <v>2.874253802737245E-3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1.5677350976236001E-2</v>
      </c>
      <c r="E83" s="1">
        <f>IF(A83&gt;=-$K$2,INDEX('Daten effMJM'!$B$2:$B$191,Auswertung!$K$2+Auswertung!A83,1),E84)</f>
        <v>1.7458736132438001E-2</v>
      </c>
      <c r="F83" s="15">
        <f>INDEX('Daten MJM'!$D$2:$D$191,Auswertung!$J$2+Auswertung!A83,1)--1.8181818182</f>
        <v>3614.5454545454004</v>
      </c>
      <c r="G83" s="15">
        <f>INDEX('Daten effMJM'!$C$2:$C$191,Auswertung!$K$2+Auswertung!A83,1)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8.8758425789395006E-3</v>
      </c>
      <c r="O83" s="1">
        <f t="shared" si="39"/>
        <v>9.6425101948551008E-3</v>
      </c>
      <c r="P83" s="4">
        <f t="shared" si="40"/>
        <v>8.6376882994155441E-2</v>
      </c>
      <c r="R83">
        <f t="shared" si="17"/>
        <v>3592.909090909101</v>
      </c>
      <c r="S83" s="1">
        <f t="shared" si="7"/>
        <v>9.0464584054550014E-3</v>
      </c>
      <c r="T83" s="1">
        <f t="shared" si="8"/>
        <v>1.0096561031870999E-2</v>
      </c>
      <c r="AE83">
        <f t="shared" si="51"/>
        <v>1809.1818181817998</v>
      </c>
      <c r="AF83" s="1">
        <f t="shared" si="52"/>
        <v>4.7995076231710024E-3</v>
      </c>
      <c r="AG83" s="1">
        <f t="shared" si="53"/>
        <v>5.6269194348500008E-3</v>
      </c>
      <c r="AH83" s="16">
        <f t="shared" si="24"/>
        <v>2.558556581748586E-3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1.5771286355790001E-2</v>
      </c>
      <c r="E84" s="1">
        <f>IF(A84&gt;=-$K$2,INDEX('Daten effMJM'!$B$2:$B$191,Auswertung!$K$2+Auswertung!A84,1),E85)</f>
        <v>1.7597913773005E-2</v>
      </c>
      <c r="F84" s="15">
        <f>INDEX('Daten MJM'!$D$2:$D$191,Auswertung!$J$2+Auswertung!A84,1)--1.8181818182</f>
        <v>3615.4545454545</v>
      </c>
      <c r="G84" s="15">
        <f>INDEX('Daten effMJM'!$C$2:$C$191,Auswertung!$K$2+Auswertung!A84,1)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8.9412299712914988E-3</v>
      </c>
      <c r="O84" s="1">
        <f t="shared" si="39"/>
        <v>9.7785096023631016E-3</v>
      </c>
      <c r="P84" s="4">
        <f t="shared" si="40"/>
        <v>9.3642556310478561E-2</v>
      </c>
      <c r="R84">
        <f t="shared" si="17"/>
        <v>3594.0909090909008</v>
      </c>
      <c r="S84" s="1">
        <f t="shared" si="7"/>
        <v>9.0464982046090017E-3</v>
      </c>
      <c r="T84" s="1">
        <f t="shared" si="8"/>
        <v>1.0096598898805997E-2</v>
      </c>
      <c r="AE84">
        <f t="shared" si="51"/>
        <v>1810.1818181817998</v>
      </c>
      <c r="AF84" s="1">
        <f t="shared" si="52"/>
        <v>4.9110598389850019E-3</v>
      </c>
      <c r="AG84" s="1">
        <f t="shared" si="53"/>
        <v>5.7387285752469978E-3</v>
      </c>
      <c r="AH84" s="16">
        <f t="shared" si="24"/>
        <v>2.3031777640878338E-3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1.5843489762624001E-2</v>
      </c>
      <c r="E85" s="1">
        <f>IF(A85&gt;=-$K$2,INDEX('Daten effMJM'!$B$2:$B$191,Auswertung!$K$2+Auswertung!A85,1),E86)</f>
        <v>1.7728722719843E-2</v>
      </c>
      <c r="F85" s="15">
        <f>INDEX('Daten MJM'!$D$2:$D$191,Auswertung!$J$2+Auswertung!A85,1)--1.8181818182</f>
        <v>3616.3636363635001</v>
      </c>
      <c r="G85" s="15">
        <f>INDEX('Daten effMJM'!$C$2:$C$191,Auswertung!$K$2+Auswertung!A85,1)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9.0234929915914992E-3</v>
      </c>
      <c r="O85" s="1">
        <f t="shared" si="39"/>
        <v>9.9471520592671024E-3</v>
      </c>
      <c r="P85" s="4">
        <f t="shared" si="40"/>
        <v>0.1023615875289437</v>
      </c>
      <c r="R85">
        <f t="shared" si="17"/>
        <v>3595.2727272727006</v>
      </c>
      <c r="S85" s="1">
        <f t="shared" si="7"/>
        <v>9.0465749958100038E-3</v>
      </c>
      <c r="T85" s="1">
        <f t="shared" si="8"/>
        <v>1.0096674896539998E-2</v>
      </c>
      <c r="AE85">
        <f t="shared" si="51"/>
        <v>1811.1818181817998</v>
      </c>
      <c r="AF85" s="1">
        <f t="shared" si="52"/>
        <v>5.0159702002009962E-3</v>
      </c>
      <c r="AG85" s="1">
        <f t="shared" si="53"/>
        <v>5.8438559128479971E-3</v>
      </c>
      <c r="AH85" s="16">
        <f t="shared" si="24"/>
        <v>2.0682073961996528E-3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1.5908877154975999E-2</v>
      </c>
      <c r="E86" s="1">
        <f>IF(A86&gt;=-$K$2,INDEX('Daten effMJM'!$B$2:$B$191,Auswertung!$K$2+Auswertung!A86,1),E87)</f>
        <v>1.7864722127351001E-2</v>
      </c>
      <c r="F86" s="15">
        <f>INDEX('Daten MJM'!$D$2:$D$191,Auswertung!$J$2+Auswertung!A86,1)--1.8181818182</f>
        <v>3617.2727272726002</v>
      </c>
      <c r="G86" s="15">
        <f>INDEX('Daten effMJM'!$C$2:$C$191,Auswertung!$K$2+Auswertung!A86,1)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9.7898153159824992E-3</v>
      </c>
      <c r="O86" s="1">
        <f t="shared" si="39"/>
        <v>1.1119551800287102E-2</v>
      </c>
      <c r="P86" s="4">
        <f t="shared" si="40"/>
        <v>0.13582855665660243</v>
      </c>
      <c r="R86">
        <f t="shared" si="17"/>
        <v>3596.4545454545005</v>
      </c>
      <c r="S86" s="1">
        <f t="shared" si="7"/>
        <v>9.0467891660919991E-3</v>
      </c>
      <c r="T86" s="1">
        <f t="shared" si="8"/>
        <v>1.0096889784366996E-2</v>
      </c>
      <c r="AE86">
        <f t="shared" si="51"/>
        <v>1812.1818181817998</v>
      </c>
      <c r="AF86" s="1">
        <f t="shared" si="52"/>
        <v>5.114213801325998E-3</v>
      </c>
      <c r="AG86" s="1">
        <f t="shared" si="53"/>
        <v>5.9422823801880027E-3</v>
      </c>
      <c r="AH86" s="16">
        <f t="shared" si="24"/>
        <v>1.8613549677518344E-3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1.5991140175275999E-2</v>
      </c>
      <c r="E87" s="1">
        <f>IF(A87&gt;=-$K$2,INDEX('Daten effMJM'!$B$2:$B$191,Auswertung!$K$2+Auswertung!A87,1),E88)</f>
        <v>1.8033364584255002E-2</v>
      </c>
      <c r="F87" s="15">
        <f>INDEX('Daten MJM'!$D$2:$D$191,Auswertung!$J$2+Auswertung!A87,1)--1.8181818182</f>
        <v>3618.1818181817002</v>
      </c>
      <c r="G87" s="15">
        <f>INDEX('Daten effMJM'!$C$2:$C$191,Auswertung!$K$2+Auswertung!A87,1)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9.7898256006444997E-3</v>
      </c>
      <c r="O87" s="1">
        <f t="shared" si="39"/>
        <v>1.1119561042299102E-2</v>
      </c>
      <c r="P87" s="4">
        <f t="shared" si="40"/>
        <v>0.13582830745902774</v>
      </c>
      <c r="R87">
        <f t="shared" si="17"/>
        <v>3597.6363636363003</v>
      </c>
      <c r="S87" s="9">
        <f t="shared" si="7"/>
        <v>9.0473989392620049E-3</v>
      </c>
      <c r="T87" s="13">
        <f t="shared" si="8"/>
        <v>1.0097503997256996E-2</v>
      </c>
      <c r="U87" s="6"/>
      <c r="AE87">
        <f t="shared" si="51"/>
        <v>1813.1818181817998</v>
      </c>
      <c r="AF87" s="1">
        <f t="shared" si="52"/>
        <v>5.2057418622820026E-3</v>
      </c>
      <c r="AG87" s="1">
        <f t="shared" si="53"/>
        <v>6.033963229432001E-3</v>
      </c>
      <c r="AH87" s="16">
        <f t="shared" si="24"/>
        <v>1.6693054173532755E-3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1.6757462499666999E-2</v>
      </c>
      <c r="E88" s="1">
        <f>IF(A88&gt;=-$K$2,INDEX('Daten effMJM'!$B$2:$B$191,Auswertung!$K$2+Auswertung!A88,1),E89)</f>
        <v>1.9205764325275002E-2</v>
      </c>
      <c r="F88" s="15">
        <f>INDEX('Daten MJM'!$D$2:$D$191,Auswertung!$J$2+Auswertung!A88,1)--1.8181818182</f>
        <v>5388.1818181816998</v>
      </c>
      <c r="G88" s="15">
        <f>INDEX('Daten effMJM'!$C$2:$C$191,Auswertung!$K$2+Auswertung!A88,1)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9.7900831697005E-3</v>
      </c>
      <c r="O88" s="1">
        <f t="shared" si="39"/>
        <v>1.11209322194811E-2</v>
      </c>
      <c r="P88" s="4">
        <f t="shared" si="40"/>
        <v>0.13593848251457843</v>
      </c>
      <c r="R88">
        <f t="shared" si="17"/>
        <v>3598.8181818181001</v>
      </c>
      <c r="S88" s="9">
        <f t="shared" ref="S88:S89" si="54">N188-$N$127</f>
        <v>9.0490025335490023E-3</v>
      </c>
      <c r="T88" s="13">
        <f t="shared" ref="T88:T89" si="55">O188-$O$127</f>
        <v>1.0099121330338998E-2</v>
      </c>
      <c r="AE88">
        <f t="shared" si="51"/>
        <v>1814.1818181817998</v>
      </c>
      <c r="AF88" s="1">
        <f t="shared" si="52"/>
        <v>5.2905010079720011E-3</v>
      </c>
      <c r="AG88" s="1">
        <f t="shared" si="53"/>
        <v>6.118847806458997E-3</v>
      </c>
      <c r="AH88" s="16">
        <f t="shared" si="24"/>
        <v>1.4798560789681893E-3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1.6757472784329E-2</v>
      </c>
      <c r="E89" s="1">
        <f>IF(A89&gt;=-$K$2,INDEX('Daten effMJM'!$B$2:$B$191,Auswertung!$K$2+Auswertung!A89,1),E90)</f>
        <v>1.9205773567287001E-2</v>
      </c>
      <c r="F89" s="15">
        <f>INDEX('Daten MJM'!$D$2:$D$191,Auswertung!$J$2+Auswertung!A89,1)--1.8181818182</f>
        <v>5389.1818181816998</v>
      </c>
      <c r="G89" s="15">
        <f>INDEX('Daten effMJM'!$C$2:$C$191,Auswertung!$K$2+Auswertung!A89,1)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9.7965081965404998E-3</v>
      </c>
      <c r="O89" s="1">
        <f t="shared" si="39"/>
        <v>1.1143008094303099E-2</v>
      </c>
      <c r="P89" s="4">
        <f t="shared" si="40"/>
        <v>0.13744692197961894</v>
      </c>
      <c r="R89">
        <f t="shared" si="17"/>
        <v>3599.9999999999</v>
      </c>
      <c r="S89" s="9">
        <f t="shared" si="54"/>
        <v>9.0529795132489998E-3</v>
      </c>
      <c r="T89" s="13">
        <f t="shared" si="55"/>
        <v>1.0103158375997002E-2</v>
      </c>
      <c r="U89" s="4">
        <f>((T89-S89)/S89)</f>
        <v>0.11600367163220346</v>
      </c>
      <c r="AE89">
        <f t="shared" si="51"/>
        <v>1815.1818181817998</v>
      </c>
      <c r="AF89" s="1">
        <f t="shared" si="52"/>
        <v>5.3684477970539976E-3</v>
      </c>
      <c r="AG89" s="1">
        <f t="shared" si="53"/>
        <v>6.1968944763110025E-3</v>
      </c>
      <c r="AH89" s="16">
        <f t="shared" si="24"/>
        <v>1.2813968501495555E-3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1.6757730353385E-2</v>
      </c>
      <c r="E90" s="1">
        <f>IF(A90&gt;=-$K$2,INDEX('Daten effMJM'!$B$2:$B$191,Auswertung!$K$2+Auswertung!A90,1),E91)</f>
        <v>1.9207144744468999E-2</v>
      </c>
      <c r="F90" s="15">
        <f>INDEX('Daten MJM'!$D$2:$D$191,Auswertung!$J$2+Auswertung!A90,1)--1.8181818182</f>
        <v>5390.1818181816998</v>
      </c>
      <c r="G90" s="15">
        <f>INDEX('Daten effMJM'!$C$2:$C$191,Auswertung!$K$2+Auswertung!A90,1)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9.8508276386035012E-3</v>
      </c>
      <c r="O90" s="1">
        <f t="shared" si="39"/>
        <v>1.12391844508021E-2</v>
      </c>
      <c r="P90" s="4">
        <f t="shared" si="40"/>
        <v>0.14093808795901525</v>
      </c>
      <c r="S90" s="9"/>
      <c r="T90" s="13"/>
      <c r="AF90" s="1"/>
      <c r="AG90" s="4">
        <f>(AG89-AF89)/AF89</f>
        <v>0.154317730296572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1.6764155380225E-2</v>
      </c>
      <c r="E91" s="1">
        <f>IF(A91&gt;=-$K$2,INDEX('Daten effMJM'!$B$2:$B$191,Auswertung!$K$2+Auswertung!A91,1),E92)</f>
        <v>1.9229220619290999E-2</v>
      </c>
      <c r="F91" s="15">
        <f>INDEX('Daten MJM'!$D$2:$D$191,Auswertung!$J$2+Auswertung!A91,1)--1.8181818182</f>
        <v>5391.1818181816998</v>
      </c>
      <c r="G91" s="15">
        <f>INDEX('Daten effMJM'!$C$2:$C$191,Auswertung!$K$2+Auswertung!A91,1)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1.0039728278814499E-2</v>
      </c>
      <c r="O91" s="1">
        <f t="shared" si="39"/>
        <v>1.1469367838694101E-2</v>
      </c>
      <c r="P91" s="4">
        <f t="shared" si="40"/>
        <v>0.14239823232032889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1.6818474822288002E-2</v>
      </c>
      <c r="E92" s="1">
        <f>IF(A92&gt;=-$K$2,INDEX('Daten effMJM'!$B$2:$B$191,Auswertung!$K$2+Auswertung!A92,1),E93)</f>
        <v>1.9325396975789999E-2</v>
      </c>
      <c r="F92" s="15">
        <f>INDEX('Daten MJM'!$D$2:$D$191,Auswertung!$J$2+Auswertung!A92,1)--1.8181818182</f>
        <v>5392.1818181816998</v>
      </c>
      <c r="G92" s="15">
        <f>INDEX('Daten effMJM'!$C$2:$C$191,Auswertung!$K$2+Auswertung!A92,1)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1.0392850614814498E-2</v>
      </c>
      <c r="O92" s="1">
        <f t="shared" si="39"/>
        <v>1.1842724118282102E-2</v>
      </c>
      <c r="P92" s="4">
        <f t="shared" si="40"/>
        <v>0.1395068164841011</v>
      </c>
      <c r="R92" t="s">
        <v>12</v>
      </c>
      <c r="S92" s="2">
        <f>S47/$S$89</f>
        <v>0.22337886958182673</v>
      </c>
      <c r="T92" s="1">
        <f>S47</f>
        <v>2.0222443300169975E-3</v>
      </c>
      <c r="U92" s="1">
        <f>T47</f>
        <v>2.4450195509509998E-3</v>
      </c>
      <c r="V92" s="3">
        <f>(U92-T92)/T92</f>
        <v>0.2090623841335971</v>
      </c>
      <c r="W92" s="14">
        <f>(T92-U92)/($T$98-$U$98)</f>
        <v>0.40257449081361885</v>
      </c>
      <c r="X92" s="8">
        <f>W92*$U$89</f>
        <v>4.670011903984455E-2</v>
      </c>
      <c r="Y92" s="7">
        <f>X92/2</f>
        <v>2.3350059519922275E-2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1.7007375462498999E-2</v>
      </c>
      <c r="E93" s="1">
        <f>IF(A93&gt;=-$K$2,INDEX('Daten effMJM'!$B$2:$B$191,Auswertung!$K$2+Auswertung!A93,1),E94)</f>
        <v>1.9555580363682001E-2</v>
      </c>
      <c r="F93" s="15">
        <f>INDEX('Daten MJM'!$D$2:$D$191,Auswertung!$J$2+Auswertung!A93,1)--1.8181818182</f>
        <v>5393.1818181816998</v>
      </c>
      <c r="G93" s="15">
        <f>INDEX('Daten effMJM'!$C$2:$C$191,Auswertung!$K$2+Auswertung!A93,1)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1.0742364313185501E-2</v>
      </c>
      <c r="O93" s="1">
        <f t="shared" si="39"/>
        <v>1.21979380019561E-2</v>
      </c>
      <c r="P93" s="4">
        <f t="shared" si="40"/>
        <v>0.13549844767263988</v>
      </c>
      <c r="R93" t="s">
        <v>13</v>
      </c>
      <c r="S93" s="2">
        <f>(S48-S47)/$S$89</f>
        <v>0.16087839721834379</v>
      </c>
      <c r="T93" s="1">
        <f>(S48-S47)</f>
        <v>1.4564288341420012E-3</v>
      </c>
      <c r="U93" s="1">
        <f>(T48-T47)</f>
        <v>1.9243719161619981E-3</v>
      </c>
      <c r="V93" s="3">
        <f t="shared" ref="V93:V96" si="56">(U93-T93)/T93</f>
        <v>0.32129484877691772</v>
      </c>
      <c r="W93" s="14">
        <f t="shared" ref="W93:W96" si="57">(T93-U93)/($T$98-$U$98)</f>
        <v>0.44558417486668001</v>
      </c>
      <c r="X93" s="8">
        <f t="shared" ref="X93:X96" si="58">W93*$U$89</f>
        <v>5.1689400305740672E-2</v>
      </c>
      <c r="Y93" s="7">
        <f t="shared" ref="Y93:Y96" si="59">X93</f>
        <v>5.1689400305740672E-2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1.7360497798498999E-2</v>
      </c>
      <c r="E94" s="1">
        <f>IF(A94&gt;=-$K$2,INDEX('Daten effMJM'!$B$2:$B$191,Auswertung!$K$2+Auswertung!A94,1),E95)</f>
        <v>1.9928936643270001E-2</v>
      </c>
      <c r="F94" s="15">
        <f>INDEX('Daten MJM'!$D$2:$D$191,Auswertung!$J$2+Auswertung!A94,1)--1.8181818182</f>
        <v>5394.1818181816998</v>
      </c>
      <c r="G94" s="15">
        <f>INDEX('Daten effMJM'!$C$2:$C$191,Auswertung!$K$2+Auswertung!A94,1)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1.10013834475135E-2</v>
      </c>
      <c r="O94" s="1">
        <f t="shared" si="39"/>
        <v>1.2453181794883101E-2</v>
      </c>
      <c r="P94" s="4">
        <f t="shared" si="40"/>
        <v>0.13196507096548224</v>
      </c>
      <c r="R94" t="s">
        <v>14</v>
      </c>
      <c r="S94" s="2">
        <f>(S78-S48)/$S$89</f>
        <v>0.42833491499345533</v>
      </c>
      <c r="T94" s="1">
        <f>(S78-S48)</f>
        <v>3.877707210245003E-3</v>
      </c>
      <c r="U94" s="1">
        <f>(T78-T48)</f>
        <v>4.0604878771769992E-3</v>
      </c>
      <c r="V94" s="3">
        <f t="shared" si="56"/>
        <v>4.713627332385615E-2</v>
      </c>
      <c r="W94" s="14">
        <f t="shared" si="57"/>
        <v>0.1740471775005204</v>
      </c>
      <c r="X94" s="8">
        <f t="shared" si="58"/>
        <v>2.0190111627282199E-2</v>
      </c>
      <c r="Y94" s="7">
        <f>X94/2</f>
        <v>1.0095055813641099E-2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1.7710011496870001E-2</v>
      </c>
      <c r="E95" s="1">
        <f>IF(A95&gt;=-$K$2,INDEX('Daten effMJM'!$B$2:$B$191,Auswertung!$K$2+Auswertung!A95,1),E96)</f>
        <v>2.0284150526944E-2</v>
      </c>
      <c r="F95" s="15">
        <f>INDEX('Daten MJM'!$D$2:$D$191,Auswertung!$J$2+Auswertung!A95,1)--1.8181818182</f>
        <v>5395.1818181816998</v>
      </c>
      <c r="G95" s="15">
        <f>INDEX('Daten effMJM'!$C$2:$C$191,Auswertung!$K$2+Auswertung!A95,1)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1.1220526510158499E-2</v>
      </c>
      <c r="O95" s="1">
        <f t="shared" si="39"/>
        <v>1.26715734749311E-2</v>
      </c>
      <c r="P95" s="4">
        <f t="shared" si="40"/>
        <v>0.12932075544395324</v>
      </c>
      <c r="R95" t="s">
        <v>15</v>
      </c>
      <c r="S95" s="2">
        <f>(S79-S78)/$S$89</f>
        <v>0.18664339755460169</v>
      </c>
      <c r="T95" s="1">
        <f>(S79-S78)</f>
        <v>1.6896788543449975E-3</v>
      </c>
      <c r="U95" s="1">
        <f>(T79-T78)</f>
        <v>1.6662985210540021E-3</v>
      </c>
      <c r="V95" s="3">
        <f t="shared" si="56"/>
        <v>-1.3837146171814283E-2</v>
      </c>
      <c r="W95" s="14">
        <f t="shared" si="57"/>
        <v>-2.226319165272107E-2</v>
      </c>
      <c r="X95" s="8">
        <f t="shared" si="58"/>
        <v>-2.5826119739670679E-3</v>
      </c>
      <c r="Y95" s="7">
        <f t="shared" si="59"/>
        <v>-2.5826119739670679E-3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1.7969030631198001E-2</v>
      </c>
      <c r="E96" s="1">
        <f>IF(A96&gt;=-$K$2,INDEX('Daten effMJM'!$B$2:$B$191,Auswertung!$K$2+Auswertung!A96,1),E97)</f>
        <v>2.0539394319871E-2</v>
      </c>
      <c r="F96" s="15">
        <f>INDEX('Daten MJM'!$D$2:$D$191,Auswertung!$J$2+Auswertung!A96,1)--1.8181818182</f>
        <v>5396.1818181816998</v>
      </c>
      <c r="G96" s="15">
        <f>INDEX('Daten effMJM'!$C$2:$C$191,Auswertung!$K$2+Auswertung!A96,1)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1.1418320675537498E-2</v>
      </c>
      <c r="O96" s="1">
        <f t="shared" si="39"/>
        <v>1.2869715953101102E-2</v>
      </c>
      <c r="P96" s="4">
        <f t="shared" si="40"/>
        <v>0.12711109792817948</v>
      </c>
      <c r="R96" t="s">
        <v>16</v>
      </c>
      <c r="S96" s="3">
        <f>(S89-S79)/$S$89</f>
        <v>7.6442065177245516E-4</v>
      </c>
      <c r="T96" s="9">
        <f>(S89-S79)</f>
        <v>6.9202845000004842E-6</v>
      </c>
      <c r="U96" s="9">
        <f>(T89-T79)</f>
        <v>6.9805106530027028E-6</v>
      </c>
      <c r="V96" s="3">
        <f t="shared" si="56"/>
        <v>8.702843503358041E-3</v>
      </c>
      <c r="W96" s="14">
        <f t="shared" si="57"/>
        <v>5.7348471901848077E-5</v>
      </c>
      <c r="X96" s="8">
        <f t="shared" si="58"/>
        <v>6.6526333031106308E-6</v>
      </c>
      <c r="Y96" s="7">
        <f t="shared" si="59"/>
        <v>6.6526333031106308E-6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1.8188173693842999E-2</v>
      </c>
      <c r="E97" s="1">
        <f>IF(A97&gt;=-$K$2,INDEX('Daten effMJM'!$B$2:$B$191,Auswertung!$K$2+Auswertung!A97,1),E98)</f>
        <v>2.0757785999918999E-2</v>
      </c>
      <c r="F97" s="15">
        <f>INDEX('Daten MJM'!$D$2:$D$191,Auswertung!$J$2+Auswertung!A97,1)--1.8181818182</f>
        <v>5397.1818181816998</v>
      </c>
      <c r="G97" s="15">
        <f>INDEX('Daten effMJM'!$C$2:$C$191,Auswertung!$K$2+Auswertung!A97,1)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1.1600740322914501E-2</v>
      </c>
      <c r="O97" s="1">
        <f t="shared" si="39"/>
        <v>1.30556180227651E-2</v>
      </c>
      <c r="P97" s="4">
        <f t="shared" si="40"/>
        <v>0.12541248742348238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1.8385967859221999E-2</v>
      </c>
      <c r="E98" s="1">
        <f>IF(A98&gt;=-$K$2,INDEX('Daten effMJM'!$B$2:$B$191,Auswertung!$K$2+Auswertung!A98,1),E99)</f>
        <v>2.0955928478089001E-2</v>
      </c>
      <c r="F98" s="15">
        <f>INDEX('Daten MJM'!$D$2:$D$191,Auswertung!$J$2+Auswertung!A98,1)--1.8181818182</f>
        <v>5398.1818181816998</v>
      </c>
      <c r="G98" s="15">
        <f>INDEX('Daten effMJM'!$C$2:$C$191,Auswertung!$K$2+Auswertung!A98,1)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1.1775765165885499E-2</v>
      </c>
      <c r="O98" s="1">
        <f t="shared" si="39"/>
        <v>1.3232933022689099E-2</v>
      </c>
      <c r="P98" s="4">
        <f t="shared" si="40"/>
        <v>0.12374294462197918</v>
      </c>
      <c r="R98" t="s">
        <v>17</v>
      </c>
      <c r="S98" s="7">
        <f>SUM(S92:S96)</f>
        <v>1</v>
      </c>
      <c r="T98" s="9">
        <f t="shared" ref="T98:U98" si="60">SUM(T92:T96)</f>
        <v>9.0529795132489998E-3</v>
      </c>
      <c r="U98" s="13">
        <f t="shared" si="60"/>
        <v>1.0103158375997002E-2</v>
      </c>
      <c r="W98" s="7">
        <f>SUM(W92:W96)</f>
        <v>1</v>
      </c>
      <c r="Y98" s="7">
        <f>SUM(Y92:Y96)</f>
        <v>8.255855629864009E-2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1.8568387506599001E-2</v>
      </c>
      <c r="E99" s="1">
        <f>IF(A99&gt;=-$K$2,INDEX('Daten effMJM'!$B$2:$B$191,Auswertung!$K$2+Auswertung!A99,1),E100)</f>
        <v>2.1141830547753E-2</v>
      </c>
      <c r="F99" s="15">
        <f>INDEX('Daten MJM'!$D$2:$D$191,Auswertung!$J$2+Auswertung!A99,1)--1.8181818182</f>
        <v>5399.1818181816998</v>
      </c>
      <c r="G99" s="15">
        <f>INDEX('Daten effMJM'!$C$2:$C$191,Auswertung!$K$2+Auswertung!A99,1)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1.1944664872170498E-2</v>
      </c>
      <c r="O99" s="1">
        <f t="shared" si="39"/>
        <v>1.3403357989569101E-2</v>
      </c>
      <c r="P99" s="4">
        <f t="shared" si="40"/>
        <v>0.12212089104292638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1.8743412349569999E-2</v>
      </c>
      <c r="E100" s="1">
        <f>IF(A100&gt;=-$K$2,INDEX('Daten effMJM'!$B$2:$B$191,Auswertung!$K$2+Auswertung!A100,1),E101)</f>
        <v>2.1319145547676999E-2</v>
      </c>
      <c r="F100" s="15">
        <f>INDEX('Daten MJM'!$D$2:$D$191,Auswertung!$J$2+Auswertung!A100,1)--1.8181818182</f>
        <v>5400.1818181816998</v>
      </c>
      <c r="G100" s="15">
        <f>INDEX('Daten effMJM'!$C$2:$C$191,Auswertung!$K$2+Auswertung!A100,1)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1.21080000029985E-2</v>
      </c>
      <c r="O100" s="1">
        <f t="shared" si="39"/>
        <v>1.35677373817021E-2</v>
      </c>
      <c r="P100" s="4">
        <f t="shared" si="40"/>
        <v>0.1205597438340025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1.8912312055854998E-2</v>
      </c>
      <c r="E101" s="1">
        <f>IF(A101&gt;=-$K$2,INDEX('Daten effMJM'!$B$2:$B$191,Auswertung!$K$2+Auswertung!A101,1),E102)</f>
        <v>2.1489570514557001E-2</v>
      </c>
      <c r="F101" s="15">
        <f>INDEX('Daten MJM'!$D$2:$D$191,Auswertung!$J$2+Auswertung!A101,1)--1.8181818182</f>
        <v>5401.1818181816998</v>
      </c>
      <c r="G101" s="15">
        <f>INDEX('Daten effMJM'!$C$2:$C$191,Auswertung!$K$2+Auswertung!A101,1)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1.2265981200157499E-2</v>
      </c>
      <c r="O101" s="1">
        <f t="shared" si="39"/>
        <v>1.37264430982031E-2</v>
      </c>
      <c r="P101" s="4">
        <f t="shared" si="40"/>
        <v>0.11906604732337665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1.9075647186683E-2</v>
      </c>
      <c r="E102" s="1">
        <f>IF(A102&gt;=-$K$2,INDEX('Daten effMJM'!$B$2:$B$191,Auswertung!$K$2+Auswertung!A102,1),E103)</f>
        <v>2.165394990669E-2</v>
      </c>
      <c r="F102" s="15">
        <f>INDEX('Daten MJM'!$D$2:$D$191,Auswertung!$J$2+Auswertung!A102,1)--1.8181818182</f>
        <v>5402.1818181816998</v>
      </c>
      <c r="G102" s="15">
        <f>INDEX('Daten effMJM'!$C$2:$C$191,Auswertung!$K$2+Auswertung!A102,1)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1.24186892660235E-2</v>
      </c>
      <c r="O102" s="1">
        <f t="shared" si="39"/>
        <v>1.3879650192958101E-2</v>
      </c>
      <c r="P102" s="4">
        <f t="shared" si="40"/>
        <v>0.11764211952155598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1.9233628383841999E-2</v>
      </c>
      <c r="E103" s="1">
        <f>IF(A103&gt;=-$K$2,INDEX('Daten effMJM'!$B$2:$B$191,Auswertung!$K$2+Auswertung!A103,1),E104)</f>
        <v>2.1812655623190999E-2</v>
      </c>
      <c r="F103" s="15">
        <f>INDEX('Daten MJM'!$D$2:$D$191,Auswertung!$J$2+Auswertung!A103,1)--1.8181818182</f>
        <v>5403.1818181816998</v>
      </c>
      <c r="G103" s="15">
        <f>INDEX('Daten effMJM'!$C$2:$C$191,Auswertung!$K$2+Auswertung!A103,1)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1.2566055679977499E-2</v>
      </c>
      <c r="O103" s="1">
        <f t="shared" si="39"/>
        <v>1.4027349059780102E-2</v>
      </c>
      <c r="P103" s="4">
        <f t="shared" si="40"/>
        <v>0.11628894674810321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6.8457689530297691E-6</v>
      </c>
      <c r="U103">
        <f t="shared" si="63"/>
        <v>6.9001999934301876E-6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1.9386336449708001E-2</v>
      </c>
      <c r="E104" s="1">
        <f>IF(A104&gt;=-$K$2,INDEX('Daten effMJM'!$B$2:$B$191,Auswertung!$K$2+Auswertung!A104,1),E105)</f>
        <v>2.1965862717946E-2</v>
      </c>
      <c r="F104" s="15">
        <f>INDEX('Daten MJM'!$D$2:$D$191,Auswertung!$J$2+Auswertung!A104,1)--1.8181818182</f>
        <v>5404.1818181816998</v>
      </c>
      <c r="G104" s="15">
        <f>INDEX('Daten effMJM'!$C$2:$C$191,Auswertung!$K$2+Auswertung!A104,1)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1.2707973299307498E-2</v>
      </c>
      <c r="O104" s="1">
        <f t="shared" si="39"/>
        <v>1.41694671650501E-2</v>
      </c>
      <c r="P104" s="4">
        <f t="shared" si="40"/>
        <v>0.1150060541772026</v>
      </c>
      <c r="R104">
        <f t="shared" si="61"/>
        <v>32.5</v>
      </c>
      <c r="S104">
        <f t="shared" si="62"/>
        <v>1.8181818182001734</v>
      </c>
      <c r="T104">
        <f t="shared" si="63"/>
        <v>1.2829110217971069E-5</v>
      </c>
      <c r="U104">
        <f t="shared" si="63"/>
        <v>1.3123961217265847E-5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1.9533702863662E-2</v>
      </c>
      <c r="E105" s="1">
        <f>IF(A105&gt;=-$K$2,INDEX('Daten effMJM'!$B$2:$B$191,Auswertung!$K$2+Auswertung!A105,1),E106)</f>
        <v>2.2113561584768002E-2</v>
      </c>
      <c r="F105" s="15">
        <f>INDEX('Daten MJM'!$D$2:$D$191,Auswertung!$J$2+Auswertung!A105,1)--1.8181818182</f>
        <v>5405.1818181816998</v>
      </c>
      <c r="G105" s="15">
        <f>INDEX('Daten effMJM'!$C$2:$C$191,Auswertung!$K$2+Auswertung!A105,1)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1.28422619226415E-2</v>
      </c>
      <c r="O105" s="1">
        <f t="shared" si="39"/>
        <v>1.4303878009463099E-2</v>
      </c>
      <c r="P105" s="4">
        <f t="shared" si="40"/>
        <v>0.11381297902394458</v>
      </c>
      <c r="R105">
        <f t="shared" si="61"/>
        <v>37.5</v>
      </c>
      <c r="S105">
        <f t="shared" si="62"/>
        <v>2.7272727273002602</v>
      </c>
      <c r="T105">
        <f t="shared" si="63"/>
        <v>2.253282799767447E-5</v>
      </c>
      <c r="U105">
        <f t="shared" si="63"/>
        <v>2.3372301914263676E-5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1.9675620482991998E-2</v>
      </c>
      <c r="E106" s="1">
        <f>IF(A106&gt;=-$K$2,INDEX('Daten effMJM'!$B$2:$B$191,Auswertung!$K$2+Auswertung!A106,1),E107)</f>
        <v>2.2255679690037999E-2</v>
      </c>
      <c r="F106" s="15">
        <f>INDEX('Daten MJM'!$D$2:$D$191,Auswertung!$J$2+Auswertung!A106,1)--1.8181818182</f>
        <v>5406.1818181816998</v>
      </c>
      <c r="G106" s="15">
        <f>INDEX('Daten effMJM'!$C$2:$C$191,Auswertung!$K$2+Auswertung!A106,1)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1.29690210093575E-2</v>
      </c>
      <c r="O106" s="1">
        <f t="shared" si="39"/>
        <v>1.4430717956174101E-2</v>
      </c>
      <c r="P106" s="4">
        <f t="shared" si="40"/>
        <v>0.11270680691795834</v>
      </c>
      <c r="R106">
        <f t="shared" si="61"/>
        <v>42.5</v>
      </c>
      <c r="S106">
        <f t="shared" si="62"/>
        <v>3.6363636364003469</v>
      </c>
      <c r="T106">
        <f t="shared" si="63"/>
        <v>3.6438897134932131E-5</v>
      </c>
      <c r="U106">
        <f t="shared" si="63"/>
        <v>3.8205922031916032E-5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1.9809909106326001E-2</v>
      </c>
      <c r="E107" s="1">
        <f>IF(A107&gt;=-$K$2,INDEX('Daten effMJM'!$B$2:$B$191,Auswertung!$K$2+Auswertung!A107,1),E108)</f>
        <v>2.2390090534450999E-2</v>
      </c>
      <c r="F107" s="15">
        <f>INDEX('Daten MJM'!$D$2:$D$191,Auswertung!$J$2+Auswertung!A107,1)--1.8181818182</f>
        <v>5407.1818181816998</v>
      </c>
      <c r="G107" s="15">
        <f>INDEX('Daten effMJM'!$C$2:$C$191,Auswertung!$K$2+Auswertung!A107,1)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1.3088673043049498E-2</v>
      </c>
      <c r="O107" s="1">
        <f t="shared" si="39"/>
        <v>1.4550431148034101E-2</v>
      </c>
      <c r="P107" s="4">
        <f t="shared" si="40"/>
        <v>0.11168115363389287</v>
      </c>
      <c r="R107">
        <f t="shared" si="61"/>
        <v>47.5</v>
      </c>
      <c r="S107">
        <f t="shared" si="62"/>
        <v>4.5454545455004336</v>
      </c>
      <c r="T107">
        <f t="shared" si="63"/>
        <v>5.4447542073653043E-5</v>
      </c>
      <c r="U107">
        <f t="shared" si="63"/>
        <v>5.7472782707419326E-5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1.9936668193042E-2</v>
      </c>
      <c r="E108" s="1">
        <f>IF(A108&gt;=-$K$2,INDEX('Daten effMJM'!$B$2:$B$191,Auswertung!$K$2+Auswertung!A108,1),E109)</f>
        <v>2.2516930481162E-2</v>
      </c>
      <c r="F108" s="15">
        <f>INDEX('Daten MJM'!$D$2:$D$191,Auswertung!$J$2+Auswertung!A108,1)--1.8181818182</f>
        <v>5408.1818181816998</v>
      </c>
      <c r="G108" s="15">
        <f>INDEX('Daten effMJM'!$C$2:$C$191,Auswertung!$K$2+Auswertung!A108,1)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1.32014408590125E-2</v>
      </c>
      <c r="O108" s="1">
        <f t="shared" si="39"/>
        <v>1.4663249282622099E-2</v>
      </c>
      <c r="P108" s="4">
        <f t="shared" si="40"/>
        <v>0.1107309754458837</v>
      </c>
      <c r="R108">
        <f t="shared" si="61"/>
        <v>52.5</v>
      </c>
      <c r="S108">
        <f t="shared" si="62"/>
        <v>5.4545454546005203</v>
      </c>
      <c r="T108">
        <f t="shared" si="63"/>
        <v>7.4819564069038592E-5</v>
      </c>
      <c r="U108">
        <f t="shared" si="63"/>
        <v>7.9214701868800605E-5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2.0056320226733999E-2</v>
      </c>
      <c r="E109" s="1">
        <f>IF(A109&gt;=-$K$2,INDEX('Daten effMJM'!$B$2:$B$191,Auswertung!$K$2+Auswertung!A109,1),E110)</f>
        <v>2.2636643673022001E-2</v>
      </c>
      <c r="F109" s="15">
        <f>INDEX('Daten MJM'!$D$2:$D$191,Auswertung!$J$2+Auswertung!A109,1)--1.8181818182</f>
        <v>5409.1818181816998</v>
      </c>
      <c r="G109" s="15">
        <f>INDEX('Daten effMJM'!$C$2:$C$191,Auswertung!$K$2+Auswertung!A109,1)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1.3307397654802501E-2</v>
      </c>
      <c r="O109" s="1">
        <f t="shared" si="39"/>
        <v>1.47692480355671E-2</v>
      </c>
      <c r="P109" s="4">
        <f t="shared" si="40"/>
        <v>0.10985246091575485</v>
      </c>
      <c r="R109">
        <f t="shared" si="61"/>
        <v>57.5</v>
      </c>
      <c r="S109">
        <f t="shared" si="62"/>
        <v>6.363636363700607</v>
      </c>
      <c r="T109">
        <f t="shared" si="63"/>
        <v>9.5050402833243223E-5</v>
      </c>
      <c r="U109">
        <f t="shared" si="63"/>
        <v>1.0046688941198292E-4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2.0169088042697E-2</v>
      </c>
      <c r="E110" s="1">
        <f>IF(A110&gt;=-$K$2,INDEX('Daten effMJM'!$B$2:$B$191,Auswertung!$K$2+Auswertung!A110,1),E111)</f>
        <v>2.2749461807609998E-2</v>
      </c>
      <c r="F110" s="15">
        <f>INDEX('Daten MJM'!$D$2:$D$191,Auswertung!$J$2+Auswertung!A110,1)--1.8181818182</f>
        <v>5410.1818181816998</v>
      </c>
      <c r="G110" s="15">
        <f>INDEX('Daten effMJM'!$C$2:$C$191,Auswertung!$K$2+Auswertung!A110,1)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1.3406543797109498E-2</v>
      </c>
      <c r="O110" s="1">
        <f t="shared" si="39"/>
        <v>1.4868429962718102E-2</v>
      </c>
      <c r="P110" s="4">
        <f t="shared" si="40"/>
        <v>0.10904273224571065</v>
      </c>
      <c r="R110">
        <f t="shared" si="61"/>
        <v>62.5</v>
      </c>
      <c r="S110">
        <f t="shared" si="62"/>
        <v>7.2727272727006493</v>
      </c>
      <c r="T110">
        <f t="shared" si="63"/>
        <v>1.1242350025303479E-4</v>
      </c>
      <c r="U110">
        <f t="shared" si="63"/>
        <v>1.187929703760772E-4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2.0275044838487001E-2</v>
      </c>
      <c r="E111" s="1">
        <f>IF(A111&gt;=-$K$2,INDEX('Daten effMJM'!$B$2:$B$191,Auswertung!$K$2+Auswertung!A111,1),E112)</f>
        <v>2.2855460560554999E-2</v>
      </c>
      <c r="F111" s="15">
        <f>INDEX('Daten MJM'!$D$2:$D$191,Auswertung!$J$2+Auswertung!A111,1)--1.8181818182</f>
        <v>5411.1818181816998</v>
      </c>
      <c r="G111" s="15">
        <f>INDEX('Daten effMJM'!$C$2:$C$191,Auswertung!$K$2+Auswertung!A111,1)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1.3498850080229498E-2</v>
      </c>
      <c r="O111" s="1">
        <f t="shared" si="39"/>
        <v>1.4960766767671101E-2</v>
      </c>
      <c r="P111" s="4">
        <f t="shared" si="40"/>
        <v>0.10829934985223186</v>
      </c>
      <c r="R111">
        <f t="shared" si="61"/>
        <v>67.5</v>
      </c>
      <c r="S111">
        <f t="shared" si="62"/>
        <v>8.1818181817998266</v>
      </c>
      <c r="T111">
        <f t="shared" si="63"/>
        <v>1.2592456443705316E-4</v>
      </c>
      <c r="U111">
        <f t="shared" si="63"/>
        <v>1.3262487077719034E-4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2.0374190980793998E-2</v>
      </c>
      <c r="E112" s="1">
        <f>IF(A112&gt;=-$K$2,INDEX('Daten effMJM'!$B$2:$B$191,Auswertung!$K$2+Auswertung!A112,1),E113)</f>
        <v>2.2954642487706001E-2</v>
      </c>
      <c r="F112" s="15">
        <f>INDEX('Daten MJM'!$D$2:$D$191,Auswertung!$J$2+Auswertung!A112,1)--1.8181818182</f>
        <v>5412.1818181816998</v>
      </c>
      <c r="G112" s="15">
        <f>INDEX('Daten effMJM'!$C$2:$C$191,Auswertung!$K$2+Auswertung!A112,1)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1.35842791313235E-2</v>
      </c>
      <c r="O112" s="1">
        <f t="shared" si="39"/>
        <v>1.5046220478406102E-2</v>
      </c>
      <c r="P112" s="4">
        <f t="shared" si="40"/>
        <v>0.10762009032275875</v>
      </c>
      <c r="R112">
        <f t="shared" si="61"/>
        <v>72.5</v>
      </c>
      <c r="S112">
        <f t="shared" si="62"/>
        <v>9.0909090908999133</v>
      </c>
      <c r="T112">
        <f t="shared" si="63"/>
        <v>1.3493676748504353E-4</v>
      </c>
      <c r="U112">
        <f t="shared" si="63"/>
        <v>1.4165429195357013E-4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2.0466497263913998E-2</v>
      </c>
      <c r="E113" s="1">
        <f>IF(A113&gt;=-$K$2,INDEX('Daten effMJM'!$B$2:$B$191,Auswertung!$K$2+Auswertung!A113,1),E114)</f>
        <v>2.3046979292659E-2</v>
      </c>
      <c r="F113" s="15">
        <f>INDEX('Daten MJM'!$D$2:$D$191,Auswertung!$J$2+Auswertung!A113,1)--1.8181818182</f>
        <v>5413.1818181816998</v>
      </c>
      <c r="G113" s="15">
        <f>INDEX('Daten effMJM'!$C$2:$C$191,Auswertung!$K$2+Auswertung!A113,1)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1.3662800404537498E-2</v>
      </c>
      <c r="O113" s="1">
        <f t="shared" si="39"/>
        <v>1.5124759758568102E-2</v>
      </c>
      <c r="P113" s="4">
        <f t="shared" si="40"/>
        <v>0.10700290648651198</v>
      </c>
      <c r="R113">
        <f t="shared" si="61"/>
        <v>77.5</v>
      </c>
      <c r="S113">
        <f t="shared" si="62"/>
        <v>10</v>
      </c>
      <c r="T113">
        <f t="shared" si="63"/>
        <v>1.3865863763809816E-4</v>
      </c>
      <c r="U113">
        <f t="shared" si="63"/>
        <v>1.4541758278483461E-4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2.0551926315008E-2</v>
      </c>
      <c r="E114" s="1">
        <f>IF(A114&gt;=-$K$2,INDEX('Daten effMJM'!$B$2:$B$191,Auswertung!$K$2+Auswertung!A114,1),E115)</f>
        <v>2.3132433003394001E-2</v>
      </c>
      <c r="F114" s="15">
        <f>INDEX('Daten MJM'!$D$2:$D$191,Auswertung!$J$2+Auswertung!A114,1)--1.8181818182</f>
        <v>5414.1818181816998</v>
      </c>
      <c r="G114" s="15">
        <f>INDEX('Daten effMJM'!$C$2:$C$191,Auswertung!$K$2+Auswertung!A114,1)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1.3734403332959501E-2</v>
      </c>
      <c r="O114" s="1">
        <f t="shared" si="39"/>
        <v>1.5196372640238102E-2</v>
      </c>
      <c r="P114" s="4">
        <f t="shared" si="40"/>
        <v>0.10644578230567911</v>
      </c>
      <c r="R114">
        <f t="shared" si="61"/>
        <v>82.5</v>
      </c>
      <c r="S114">
        <f t="shared" si="62"/>
        <v>10.909090909100087</v>
      </c>
      <c r="T114">
        <f t="shared" si="63"/>
        <v>1.3489680298353651E-4</v>
      </c>
      <c r="U114">
        <f t="shared" si="63"/>
        <v>1.4204706908006623E-4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2.0630447588221999E-2</v>
      </c>
      <c r="E115" s="1">
        <f>IF(A115&gt;=-$K$2,INDEX('Daten effMJM'!$B$2:$B$191,Auswertung!$K$2+Auswertung!A115,1),E116)</f>
        <v>2.3210972283556001E-2</v>
      </c>
      <c r="F115" s="15">
        <f>INDEX('Daten MJM'!$D$2:$D$191,Auswertung!$J$2+Auswertung!A115,1)--1.8181818182</f>
        <v>5415.1818181816998</v>
      </c>
      <c r="G115" s="15">
        <f>INDEX('Daten effMJM'!$C$2:$C$191,Auswertung!$K$2+Auswertung!A115,1)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1.3799107231331499E-2</v>
      </c>
      <c r="O115" s="1">
        <f t="shared" si="39"/>
        <v>1.52610774467631E-2</v>
      </c>
      <c r="P115" s="4">
        <f t="shared" si="40"/>
        <v>0.10594672473536053</v>
      </c>
      <c r="R115">
        <f t="shared" si="61"/>
        <v>87.5</v>
      </c>
      <c r="S115">
        <f t="shared" si="62"/>
        <v>11.818181818200173</v>
      </c>
      <c r="T115">
        <f t="shared" si="63"/>
        <v>1.4847033747660061E-4</v>
      </c>
      <c r="U115">
        <f t="shared" si="63"/>
        <v>1.5863718780639578E-4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2.0702050516644002E-2</v>
      </c>
      <c r="E116" s="1">
        <f>IF(A116&gt;=-$K$2,INDEX('Daten effMJM'!$B$2:$B$191,Auswertung!$K$2+Auswertung!A116,1),E117)</f>
        <v>2.3282585165226001E-2</v>
      </c>
      <c r="F116" s="15">
        <f>INDEX('Daten MJM'!$D$2:$D$191,Auswertung!$J$2+Auswertung!A116,1)--1.8181818182</f>
        <v>5416.1818181816998</v>
      </c>
      <c r="G116" s="15">
        <f>INDEX('Daten effMJM'!$C$2:$C$191,Auswertung!$K$2+Auswertung!A116,1)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1.38569709316435E-2</v>
      </c>
      <c r="O116" s="1">
        <f t="shared" si="39"/>
        <v>1.5318932338328102E-2</v>
      </c>
      <c r="P116" s="4">
        <f t="shared" si="40"/>
        <v>0.10550367853814981</v>
      </c>
      <c r="R116">
        <f t="shared" si="61"/>
        <v>92.5</v>
      </c>
      <c r="S116">
        <f t="shared" si="62"/>
        <v>12.72727272730026</v>
      </c>
      <c r="T116">
        <f t="shared" si="63"/>
        <v>2.0430707247293922E-4</v>
      </c>
      <c r="U116">
        <f t="shared" si="63"/>
        <v>2.1915401219138703E-4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2.0766754415015999E-2</v>
      </c>
      <c r="E117" s="1">
        <f>IF(A117&gt;=-$K$2,INDEX('Daten effMJM'!$B$2:$B$191,Auswertung!$K$2+Auswertung!A117,1),E118)</f>
        <v>2.3347289971750999E-2</v>
      </c>
      <c r="F117" s="15">
        <f>INDEX('Daten MJM'!$D$2:$D$191,Auswertung!$J$2+Auswertung!A117,1)--1.8181818182</f>
        <v>5417.1818181816998</v>
      </c>
      <c r="G117" s="15">
        <f>INDEX('Daten effMJM'!$C$2:$C$191,Auswertung!$K$2+Auswertung!A117,1)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1.5560523176849498E-2</v>
      </c>
      <c r="O117" s="1">
        <f t="shared" si="39"/>
        <v>1.69954655792551E-2</v>
      </c>
      <c r="P117" s="4">
        <f t="shared" si="40"/>
        <v>9.2216848116036865E-2</v>
      </c>
      <c r="R117">
        <f t="shared" si="61"/>
        <v>97.5</v>
      </c>
      <c r="S117">
        <f t="shared" si="62"/>
        <v>13.636363636400347</v>
      </c>
      <c r="T117">
        <f t="shared" si="63"/>
        <v>2.3367443067413789E-4</v>
      </c>
      <c r="U117">
        <f t="shared" si="63"/>
        <v>2.5829141771579474E-4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2.0824618115328E-2</v>
      </c>
      <c r="E118" s="1">
        <f>IF(A118&gt;=-$K$2,INDEX('Daten effMJM'!$B$2:$B$191,Auswertung!$K$2+Auswertung!A118,1),E119)</f>
        <v>2.3405144863316001E-2</v>
      </c>
      <c r="F118" s="15">
        <f>INDEX('Daten MJM'!$D$2:$D$191,Auswertung!$J$2+Auswertung!A118,1)--1.8181818182</f>
        <v>5418.1818181816998</v>
      </c>
      <c r="G118" s="15">
        <f>INDEX('Daten effMJM'!$C$2:$C$191,Auswertung!$K$2+Auswertung!A118,1)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1.5560697487180501E-2</v>
      </c>
      <c r="O118" s="1">
        <f t="shared" si="39"/>
        <v>1.6995634536758102E-2</v>
      </c>
      <c r="P118" s="4">
        <f t="shared" si="40"/>
        <v>9.2215471109810959E-2</v>
      </c>
      <c r="R118">
        <f t="shared" si="61"/>
        <v>102.5</v>
      </c>
      <c r="S118">
        <f t="shared" si="62"/>
        <v>14.545454545500434</v>
      </c>
      <c r="T118">
        <f t="shared" si="63"/>
        <v>1.8463054074993726E-4</v>
      </c>
      <c r="U118">
        <f t="shared" si="63"/>
        <v>2.2520404649042683E-4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2.2528170360533999E-2</v>
      </c>
      <c r="E119" s="1">
        <f>IF(A119&gt;=-$K$2,INDEX('Daten effMJM'!$B$2:$B$191,Auswertung!$K$2+Auswertung!A119,1),E120)</f>
        <v>2.5081678104242999E-2</v>
      </c>
      <c r="F119" s="15">
        <f>INDEX('Daten MJM'!$D$2:$D$191,Auswertung!$J$2+Auswertung!A119,1)--1.8181818182</f>
        <v>7188.1818181816998</v>
      </c>
      <c r="G119" s="15">
        <f>INDEX('Daten effMJM'!$C$2:$C$191,Auswertung!$K$2+Auswertung!A119,1)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1.5560813924484501E-2</v>
      </c>
      <c r="O119" s="1">
        <f t="shared" si="39"/>
        <v>1.69957455995981E-2</v>
      </c>
      <c r="P119" s="4">
        <f t="shared" si="40"/>
        <v>9.2214435702220862E-2</v>
      </c>
      <c r="R119">
        <f t="shared" si="61"/>
        <v>107.5</v>
      </c>
      <c r="S119">
        <f t="shared" si="62"/>
        <v>15.45454545460052</v>
      </c>
      <c r="T119">
        <f t="shared" si="63"/>
        <v>1.3762467923901631E-4</v>
      </c>
      <c r="U119">
        <f t="shared" si="63"/>
        <v>1.9371480617744299E-4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2.2528344670865001E-2</v>
      </c>
      <c r="E120" s="1">
        <f>IF(A120&gt;=-$K$2,INDEX('Daten effMJM'!$B$2:$B$191,Auswertung!$K$2+Auswertung!A120,1),E121)</f>
        <v>2.5081847061746002E-2</v>
      </c>
      <c r="F120" s="15">
        <f>INDEX('Daten MJM'!$D$2:$D$191,Auswertung!$J$2+Auswertung!A120,1)--1.8181818182</f>
        <v>7189.3636363635005</v>
      </c>
      <c r="G120" s="15">
        <f>INDEX('Daten effMJM'!$C$2:$C$191,Auswertung!$K$2+Auswertung!A120,1)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1.5560885762393501E-2</v>
      </c>
      <c r="O120" s="1">
        <f t="shared" si="39"/>
        <v>1.69958126927281E-2</v>
      </c>
      <c r="P120" s="4">
        <f t="shared" si="40"/>
        <v>9.221370507085358E-2</v>
      </c>
      <c r="R120">
        <f t="shared" si="61"/>
        <v>112.5</v>
      </c>
      <c r="S120">
        <f t="shared" si="62"/>
        <v>16.363636363700607</v>
      </c>
      <c r="T120">
        <f t="shared" si="63"/>
        <v>1.1600559734602586E-4</v>
      </c>
      <c r="U120">
        <f t="shared" si="63"/>
        <v>1.8960579509328629E-4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2.2528461108169001E-2</v>
      </c>
      <c r="E121" s="1">
        <f>IF(A121&gt;=-$K$2,INDEX('Daten effMJM'!$B$2:$B$191,Auswertung!$K$2+Auswertung!A121,1),E122)</f>
        <v>2.5081958124585999E-2</v>
      </c>
      <c r="F121" s="15">
        <f>INDEX('Daten MJM'!$D$2:$D$191,Auswertung!$J$2+Auswertung!A121,1)--1.8181818182</f>
        <v>7190.5454545453003</v>
      </c>
      <c r="G121" s="15">
        <f>INDEX('Daten effMJM'!$C$2:$C$191,Auswertung!$K$2+Auswertung!A121,1)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1.55609316514545E-2</v>
      </c>
      <c r="O121" s="1">
        <f t="shared" si="39"/>
        <v>1.6995854663146102E-2</v>
      </c>
      <c r="P121" s="4">
        <f t="shared" si="40"/>
        <v>9.2213181307655059E-2</v>
      </c>
      <c r="R121">
        <f t="shared" si="61"/>
        <v>117.5</v>
      </c>
      <c r="S121">
        <f t="shared" si="62"/>
        <v>17.272727272700649</v>
      </c>
      <c r="T121">
        <f t="shared" si="63"/>
        <v>1.1147499492374284E-4</v>
      </c>
      <c r="U121">
        <f t="shared" si="63"/>
        <v>2.0080969841707266E-4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2.2528532946078001E-2</v>
      </c>
      <c r="E122" s="1">
        <f>IF(A122&gt;=-$K$2,INDEX('Daten effMJM'!$B$2:$B$191,Auswertung!$K$2+Auswertung!A122,1),E123)</f>
        <v>2.5082025217715999E-2</v>
      </c>
      <c r="F122" s="15">
        <f>INDEX('Daten MJM'!$D$2:$D$191,Auswertung!$J$2+Auswertung!A122,1)--1.8181818182</f>
        <v>7191.7272727272002</v>
      </c>
      <c r="G122" s="15">
        <f>INDEX('Daten effMJM'!$C$2:$C$191,Auswertung!$K$2+Auswertung!A122,1)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1.5560976519135501E-2</v>
      </c>
      <c r="O122" s="1">
        <f t="shared" si="39"/>
        <v>1.69958958669011E-2</v>
      </c>
      <c r="P122" s="4">
        <f t="shared" si="40"/>
        <v>9.2212679969092118E-2</v>
      </c>
      <c r="R122">
        <f t="shared" si="61"/>
        <v>122.5</v>
      </c>
      <c r="S122">
        <f t="shared" si="62"/>
        <v>18.181818181799827</v>
      </c>
      <c r="T122">
        <f t="shared" si="63"/>
        <v>1.3847672406243624E-4</v>
      </c>
      <c r="U122">
        <f t="shared" si="63"/>
        <v>2.4481099804587406E-4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2.2528578835139E-2</v>
      </c>
      <c r="E123" s="1">
        <f>IF(A123&gt;=-$K$2,INDEX('Daten effMJM'!$B$2:$B$191,Auswertung!$K$2+Auswertung!A123,1),E124)</f>
        <v>2.5082067188134001E-2</v>
      </c>
      <c r="F123" s="15">
        <f>INDEX('Daten MJM'!$D$2:$D$191,Auswertung!$J$2+Auswertung!A123,1)--1.8181818182</f>
        <v>7192.909090909</v>
      </c>
      <c r="G123" s="15">
        <f>INDEX('Daten effMJM'!$C$2:$C$191,Auswertung!$K$2+Auswertung!A123,1)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1.5561065416669498E-2</v>
      </c>
      <c r="O123" s="1">
        <f t="shared" si="39"/>
        <v>1.69959800560021E-2</v>
      </c>
      <c r="P123" s="4">
        <f t="shared" si="40"/>
        <v>9.2211850597034073E-2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8.2284114923276906E-7</v>
      </c>
      <c r="U123">
        <f t="shared" si="64"/>
        <v>1.0872157718429368E-6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2.2528623702820001E-2</v>
      </c>
      <c r="E124" s="1">
        <f>IF(A124&gt;=-$K$2,INDEX('Daten effMJM'!$B$2:$B$191,Auswertung!$K$2+Auswertung!A124,1),E125)</f>
        <v>2.5082108391888999E-2</v>
      </c>
      <c r="F124" s="15">
        <f>INDEX('Daten MJM'!$D$2:$D$191,Auswertung!$J$2+Auswertung!A124,1)--1.8181818182</f>
        <v>7194.0909090907999</v>
      </c>
      <c r="G124" s="15">
        <f>INDEX('Daten effMJM'!$C$2:$C$191,Auswertung!$K$2+Auswertung!A124,1)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1.5561308936952499E-2</v>
      </c>
      <c r="O124" s="1">
        <f t="shared" si="39"/>
        <v>1.6996215113771102E-2</v>
      </c>
      <c r="P124" s="4">
        <f t="shared" si="40"/>
        <v>9.2209863748107843E-2</v>
      </c>
      <c r="R124">
        <f t="shared" si="61"/>
        <v>122.25</v>
      </c>
      <c r="S124">
        <f t="shared" si="62"/>
        <v>1789.1818181817998</v>
      </c>
      <c r="T124">
        <f t="shared" si="64"/>
        <v>1.2726865998569092E-8</v>
      </c>
      <c r="U124">
        <f t="shared" si="64"/>
        <v>1.6706920999420838E-8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2.2528712600353999E-2</v>
      </c>
      <c r="E125" s="1">
        <f>IF(A125&gt;=-$K$2,INDEX('Daten effMJM'!$B$2:$B$191,Auswertung!$K$2+Auswertung!A125,1),E126)</f>
        <v>2.5082192580989999E-2</v>
      </c>
      <c r="F125" s="15">
        <f>INDEX('Daten MJM'!$D$2:$D$191,Auswertung!$J$2+Auswertung!A125,1)--1.8181818182</f>
        <v>7195.2727272726006</v>
      </c>
      <c r="G125" s="15">
        <f>INDEX('Daten effMJM'!$C$2:$C$191,Auswertung!$K$2+Auswertung!A125,1)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1.5561981669980499E-2</v>
      </c>
      <c r="O125" s="1">
        <f t="shared" si="39"/>
        <v>1.6996871125624102E-2</v>
      </c>
      <c r="P125" s="4">
        <f t="shared" si="40"/>
        <v>9.2204803094682014E-2</v>
      </c>
      <c r="R125">
        <f t="shared" si="61"/>
        <v>116.75</v>
      </c>
      <c r="S125">
        <f t="shared" si="62"/>
        <v>1790.1818181817998</v>
      </c>
      <c r="T125">
        <f t="shared" si="64"/>
        <v>2.0462977400048654E-7</v>
      </c>
      <c r="U125">
        <f t="shared" si="64"/>
        <v>1.1112027709994643E-6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2.2528956120637E-2</v>
      </c>
      <c r="E126" s="1">
        <f>IF(A126&gt;=-$K$2,INDEX('Daten effMJM'!$B$2:$B$191,Auswertung!$K$2+Auswertung!A126,1),E127)</f>
        <v>2.5082427638759001E-2</v>
      </c>
      <c r="F126" s="15">
        <f>INDEX('Daten MJM'!$D$2:$D$191,Auswertung!$J$2+Auswertung!A126,1)--1.8181818182</f>
        <v>7196.4545454544004</v>
      </c>
      <c r="G126" s="15">
        <f>INDEX('Daten effMJM'!$C$2:$C$191,Auswertung!$K$2+Auswertung!A126,1)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1.5563693650767501E-2</v>
      </c>
      <c r="O126" s="1">
        <f t="shared" si="39"/>
        <v>1.69985529448561E-2</v>
      </c>
      <c r="P126" s="4">
        <f t="shared" si="40"/>
        <v>9.219272277425232E-2</v>
      </c>
      <c r="R126">
        <f t="shared" si="61"/>
        <v>111.25</v>
      </c>
      <c r="S126">
        <f t="shared" si="62"/>
        <v>1791.1818181817998</v>
      </c>
      <c r="T126">
        <f t="shared" si="64"/>
        <v>5.3817884139994998E-6</v>
      </c>
      <c r="U126">
        <f t="shared" si="64"/>
        <v>1.9668799121002473E-5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2.2529628853664999E-2</v>
      </c>
      <c r="E127" s="1">
        <f>IF(A127&gt;=-$K$2,INDEX('Daten effMJM'!$B$2:$B$191,Auswertung!$K$2+Auswertung!A127,1),E128)</f>
        <v>2.5083083650612001E-2</v>
      </c>
      <c r="F127" s="15">
        <f>INDEX('Daten MJM'!$D$2:$D$191,Auswertung!$J$2+Auswertung!A127,1)--1.8181818182</f>
        <v>7197.6363636362003</v>
      </c>
      <c r="G127" s="15">
        <f>INDEX('Daten effMJM'!$C$2:$C$191,Auswertung!$K$2+Auswertung!A127,1)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1.5567820818980499E-2</v>
      </c>
      <c r="O127" s="1">
        <f t="shared" si="39"/>
        <v>1.7002655283606102E-2</v>
      </c>
      <c r="P127" s="4">
        <f t="shared" si="40"/>
        <v>9.2166686738598208E-2</v>
      </c>
      <c r="R127">
        <f t="shared" si="61"/>
        <v>105.75</v>
      </c>
      <c r="S127">
        <f t="shared" si="62"/>
        <v>1792.1818181817998</v>
      </c>
      <c r="T127">
        <f t="shared" si="64"/>
        <v>4.5822170839003584E-5</v>
      </c>
      <c r="U127">
        <f t="shared" si="64"/>
        <v>8.8582281409999714E-5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2.2531340834452001E-2</v>
      </c>
      <c r="E128" s="1">
        <f>IF(A128&gt;=-$K$2,INDEX('Daten effMJM'!$B$2:$B$191,Auswertung!$K$2+Auswertung!A128,1),E129)</f>
        <v>2.5084765469843999E-2</v>
      </c>
      <c r="F128" s="15">
        <f>INDEX('Daten MJM'!$D$2:$D$191,Auswertung!$J$2+Auswertung!A128,1)--1.8181818182</f>
        <v>7198.8181818180001</v>
      </c>
      <c r="G128" s="15">
        <f>INDEX('Daten effMJM'!$C$2:$C$191,Auswertung!$K$2+Auswertung!A128,1)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1.5574044245301498E-2</v>
      </c>
      <c r="O128" s="1">
        <f t="shared" si="39"/>
        <v>1.7008928192691102E-2</v>
      </c>
      <c r="P128" s="4">
        <f t="shared" si="40"/>
        <v>9.2133033962741639E-2</v>
      </c>
      <c r="R128">
        <f t="shared" si="61"/>
        <v>100.25</v>
      </c>
      <c r="S128">
        <f t="shared" si="62"/>
        <v>1793.1818181817998</v>
      </c>
      <c r="T128">
        <f t="shared" si="64"/>
        <v>1.6174205577099837E-4</v>
      </c>
      <c r="U128">
        <f t="shared" si="64"/>
        <v>2.1196692168099981E-4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2.2535468002665E-2</v>
      </c>
      <c r="E129" s="1">
        <f>IF(A129&gt;=-$K$2,INDEX('Daten effMJM'!$B$2:$B$191,Auswertung!$K$2+Auswertung!A129,1),E130)</f>
        <v>2.5088867808594002E-2</v>
      </c>
      <c r="F129" s="15">
        <f>INDEX('Daten MJM'!$D$2:$D$191,Auswertung!$J$2+Auswertung!A129,1)--1.8181818182</f>
        <v>7199.9999999997999</v>
      </c>
      <c r="G129" s="15">
        <f>INDEX('Daten effMJM'!$C$2:$C$191,Auswertung!$K$2+Auswertung!A129,1)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1.5585707072772499E-2</v>
      </c>
      <c r="O129" s="1">
        <f t="shared" si="39"/>
        <v>1.7020859066525101E-2</v>
      </c>
      <c r="P129" s="4">
        <f t="shared" si="40"/>
        <v>9.2081288776416526E-2</v>
      </c>
      <c r="R129">
        <f t="shared" si="61"/>
        <v>94.75</v>
      </c>
      <c r="S129">
        <f t="shared" si="62"/>
        <v>1794.1818181817998</v>
      </c>
      <c r="T129">
        <f t="shared" si="64"/>
        <v>3.1337720788199991E-4</v>
      </c>
      <c r="U129">
        <f t="shared" si="64"/>
        <v>3.4624844116599995E-4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2.2541691428985999E-2</v>
      </c>
      <c r="E130" s="1">
        <f>IF(A130&gt;=-$K$2,INDEX('Daten effMJM'!$B$2:$B$191,Auswertung!$K$2+Auswertung!A130,1),E131)</f>
        <v>2.5095140717679001E-2</v>
      </c>
      <c r="F130" s="15">
        <f>INDEX('Daten MJM'!$D$2:$D$191,Auswertung!$J$2+Auswertung!A130,1)--1.8181818182</f>
        <v>7200.9090909089</v>
      </c>
      <c r="G130" s="15">
        <f>INDEX('Daten effMJM'!$C$2:$C$191,Auswertung!$K$2+Auswertung!A130,1)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1.5606191461861501E-2</v>
      </c>
      <c r="O130" s="1">
        <f t="shared" si="39"/>
        <v>1.70421066137201E-2</v>
      </c>
      <c r="P130" s="4">
        <f t="shared" si="40"/>
        <v>9.2009325617188373E-2</v>
      </c>
      <c r="R130">
        <f t="shared" si="61"/>
        <v>89.25</v>
      </c>
      <c r="S130">
        <f t="shared" si="62"/>
        <v>1795.1818181817998</v>
      </c>
      <c r="T130">
        <f t="shared" si="64"/>
        <v>3.1990145244999851E-4</v>
      </c>
      <c r="U130">
        <f t="shared" si="64"/>
        <v>3.3440309410899885E-4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2.2553354256456999E-2</v>
      </c>
      <c r="E131" s="1">
        <f>IF(A131&gt;=-$K$2,INDEX('Daten effMJM'!$B$2:$B$191,Auswertung!$K$2+Auswertung!A131,1),E132)</f>
        <v>2.5107071591513E-2</v>
      </c>
      <c r="F131" s="15">
        <f>INDEX('Daten MJM'!$D$2:$D$191,Auswertung!$J$2+Auswertung!A131,1)--1.8181818182</f>
        <v>7201.8181818180001</v>
      </c>
      <c r="G131" s="15">
        <f>INDEX('Daten effMJM'!$C$2:$C$191,Auswertung!$K$2+Auswertung!A131,1)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1.5639317731984501E-2</v>
      </c>
      <c r="O131" s="1">
        <f t="shared" si="39"/>
        <v>1.7076839270113102E-2</v>
      </c>
      <c r="P131" s="4">
        <f t="shared" si="40"/>
        <v>9.1917151551226373E-2</v>
      </c>
      <c r="R131">
        <f t="shared" si="61"/>
        <v>83.75</v>
      </c>
      <c r="S131">
        <f t="shared" si="62"/>
        <v>1796.1818181817998</v>
      </c>
      <c r="T131">
        <f t="shared" si="64"/>
        <v>2.4135882062700093E-4</v>
      </c>
      <c r="U131">
        <f t="shared" si="64"/>
        <v>2.434035492839999E-4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2.2573838645546001E-2</v>
      </c>
      <c r="E132" s="1">
        <f>IF(A132&gt;=-$K$2,INDEX('Daten effMJM'!$B$2:$B$191,Auswertung!$K$2+Auswertung!A132,1),E133)</f>
        <v>2.5128319138708E-2</v>
      </c>
      <c r="F132" s="15">
        <f>INDEX('Daten MJM'!$D$2:$D$191,Auswertung!$J$2+Auswertung!A132,1)--1.8181818182</f>
        <v>7202.7272727271002</v>
      </c>
      <c r="G132" s="15">
        <f>INDEX('Daten effMJM'!$C$2:$C$191,Auswertung!$K$2+Auswertung!A132,1)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1.5688815497506503E-2</v>
      </c>
      <c r="O132" s="1">
        <f t="shared" ref="O132:O187" si="69">E134-$E$5</f>
        <v>1.7129087254393102E-2</v>
      </c>
      <c r="P132" s="4">
        <f t="shared" ref="P132:P186" si="70">ABS((O132-N132)/N132)</f>
        <v>9.1802453608783127E-2</v>
      </c>
      <c r="R132">
        <f t="shared" si="61"/>
        <v>78.25</v>
      </c>
      <c r="S132">
        <f t="shared" si="62"/>
        <v>1797.1818181817998</v>
      </c>
      <c r="T132">
        <f t="shared" si="64"/>
        <v>2.0703883004800222E-4</v>
      </c>
      <c r="U132">
        <f t="shared" si="64"/>
        <v>2.0989002656500097E-4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2.2606964915668999E-2</v>
      </c>
      <c r="E133" s="1">
        <f>IF(A133&gt;=-$K$2,INDEX('Daten effMJM'!$B$2:$B$191,Auswertung!$K$2+Auswertung!A133,1),E134)</f>
        <v>2.5163051795101001E-2</v>
      </c>
      <c r="F133" s="15">
        <f>INDEX('Daten MJM'!$D$2:$D$191,Auswertung!$J$2+Auswertung!A133,1)--1.8181818182</f>
        <v>7203.6363636362003</v>
      </c>
      <c r="G133" s="15">
        <f>INDEX('Daten effMJM'!$C$2:$C$191,Auswertung!$K$2+Auswertung!A133,1)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1.5756833283024498E-2</v>
      </c>
      <c r="O133" s="1">
        <f t="shared" si="69"/>
        <v>1.7201100619729102E-2</v>
      </c>
      <c r="P133" s="4">
        <f t="shared" si="70"/>
        <v>9.1659746013850033E-2</v>
      </c>
      <c r="R133">
        <f t="shared" si="61"/>
        <v>72.75</v>
      </c>
      <c r="S133">
        <f t="shared" si="62"/>
        <v>1798.1818181817998</v>
      </c>
      <c r="T133">
        <f t="shared" si="64"/>
        <v>1.8602950076800073E-4</v>
      </c>
      <c r="U133">
        <f t="shared" si="64"/>
        <v>1.9169559439699904E-4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2.2656462681191002E-2</v>
      </c>
      <c r="E134" s="1">
        <f>IF(A134&gt;=-$K$2,INDEX('Daten effMJM'!$B$2:$B$191,Auswertung!$K$2+Auswertung!A134,1),E135)</f>
        <v>2.5215299779381001E-2</v>
      </c>
      <c r="F134" s="15">
        <f>INDEX('Daten MJM'!$D$2:$D$191,Auswertung!$J$2+Auswertung!A134,1)--1.8181818182</f>
        <v>7204.5454545453003</v>
      </c>
      <c r="G134" s="15">
        <f>INDEX('Daten effMJM'!$C$2:$C$191,Auswertung!$K$2+Auswertung!A134,1)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1.58432427401465E-2</v>
      </c>
      <c r="O134" s="1">
        <f t="shared" si="69"/>
        <v>1.7292434155559099E-2</v>
      </c>
      <c r="P134" s="4">
        <f t="shared" si="70"/>
        <v>9.1470631308347844E-2</v>
      </c>
      <c r="R134">
        <f t="shared" si="61"/>
        <v>67.25</v>
      </c>
      <c r="S134">
        <f t="shared" si="62"/>
        <v>1799.1818181817998</v>
      </c>
      <c r="T134">
        <f t="shared" si="64"/>
        <v>1.7672735598599915E-4</v>
      </c>
      <c r="U134">
        <f t="shared" si="64"/>
        <v>1.8072594841300402E-4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2.2724480466709E-2</v>
      </c>
      <c r="E135" s="1">
        <f>IF(A135&gt;=-$K$2,INDEX('Daten effMJM'!$B$2:$B$191,Auswertung!$K$2+Auswertung!A135,1),E136)</f>
        <v>2.5287313144717001E-2</v>
      </c>
      <c r="F135" s="15">
        <f>INDEX('Daten MJM'!$D$2:$D$191,Auswertung!$J$2+Auswertung!A135,1)--1.8181818182</f>
        <v>7205.4545454544004</v>
      </c>
      <c r="G135" s="15">
        <f>INDEX('Daten effMJM'!$C$2:$C$191,Auswertung!$K$2+Auswertung!A135,1)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1.5945445922184498E-2</v>
      </c>
      <c r="O135" s="1">
        <f t="shared" si="69"/>
        <v>1.7400427764981102E-2</v>
      </c>
      <c r="P135" s="4">
        <f t="shared" si="70"/>
        <v>9.1247485325720787E-2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1.7007466382799874E-4</v>
      </c>
      <c r="U135">
        <f t="shared" si="64"/>
        <v>1.7299290983699422E-4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2.2810889923830999E-2</v>
      </c>
      <c r="E136" s="1">
        <f>IF(A136&gt;=-$K$2,INDEX('Daten effMJM'!$B$2:$B$191,Auswertung!$K$2+Auswertung!A136,1),E137)</f>
        <v>2.5378646680546998E-2</v>
      </c>
      <c r="F136" s="15">
        <f>INDEX('Daten MJM'!$D$2:$D$191,Auswertung!$J$2+Auswertung!A136,1)--1.8181818182</f>
        <v>7206.3636363635005</v>
      </c>
      <c r="G136" s="15">
        <f>INDEX('Daten effMJM'!$C$2:$C$191,Auswertung!$K$2+Auswertung!A136,1)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1.6059922798946497E-2</v>
      </c>
      <c r="O136" s="1">
        <f t="shared" si="69"/>
        <v>1.7520995829325099E-2</v>
      </c>
      <c r="P136" s="4">
        <f t="shared" si="70"/>
        <v>9.0976342082693354E-2</v>
      </c>
      <c r="R136">
        <f t="shared" si="71"/>
        <v>56.25</v>
      </c>
      <c r="S136">
        <f t="shared" si="72"/>
        <v>1801.1818181817998</v>
      </c>
      <c r="T136">
        <f t="shared" si="64"/>
        <v>1.645339864470019E-4</v>
      </c>
      <c r="U136">
        <f t="shared" si="64"/>
        <v>1.6672516248500413E-4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2.2913093105869E-2</v>
      </c>
      <c r="E137" s="1">
        <f>IF(A137&gt;=-$K$2,INDEX('Daten effMJM'!$B$2:$B$191,Auswertung!$K$2+Auswertung!A137,1),E138)</f>
        <v>2.5486640289969002E-2</v>
      </c>
      <c r="F137" s="15">
        <f>INDEX('Daten MJM'!$D$2:$D$191,Auswertung!$J$2+Auswertung!A137,1)--1.8181818182</f>
        <v>7207.2727272725006</v>
      </c>
      <c r="G137" s="15">
        <f>INDEX('Daten effMJM'!$C$2:$C$191,Auswertung!$K$2+Auswertung!A137,1)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1.6182592587570502E-2</v>
      </c>
      <c r="O137" s="1">
        <f t="shared" si="69"/>
        <v>1.7649772458375099E-2</v>
      </c>
      <c r="P137" s="4">
        <f t="shared" si="70"/>
        <v>9.0664080113560211E-2</v>
      </c>
      <c r="R137">
        <f t="shared" si="71"/>
        <v>50.75</v>
      </c>
      <c r="S137">
        <f t="shared" si="72"/>
        <v>1802.1818181817998</v>
      </c>
      <c r="T137">
        <f t="shared" si="64"/>
        <v>1.5948419176099737E-4</v>
      </c>
      <c r="U137">
        <f t="shared" si="64"/>
        <v>1.6115938734599655E-4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2.3027569982630999E-2</v>
      </c>
      <c r="E138" s="1">
        <f>IF(A138&gt;=-$K$2,INDEX('Daten effMJM'!$B$2:$B$191,Auswertung!$K$2+Auswertung!A138,1),E139)</f>
        <v>2.5607208354312998E-2</v>
      </c>
      <c r="F138" s="15">
        <f>INDEX('Daten MJM'!$D$2:$D$191,Auswertung!$J$2+Auswertung!A138,1)--1.8181818182</f>
        <v>7208.1818181815997</v>
      </c>
      <c r="G138" s="15">
        <f>INDEX('Daten effMJM'!$C$2:$C$191,Auswertung!$K$2+Auswertung!A138,1)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1.63086458945155E-2</v>
      </c>
      <c r="O138" s="1">
        <f t="shared" si="69"/>
        <v>1.7781970260908102E-2</v>
      </c>
      <c r="P138" s="4">
        <f t="shared" si="70"/>
        <v>9.0340079484347136E-2</v>
      </c>
      <c r="R138">
        <f t="shared" si="71"/>
        <v>45.25</v>
      </c>
      <c r="S138">
        <f t="shared" si="72"/>
        <v>1803.1818181817998</v>
      </c>
      <c r="T138">
        <f t="shared" si="64"/>
        <v>1.5458161667199904E-4</v>
      </c>
      <c r="U138">
        <f t="shared" si="64"/>
        <v>1.5587158787500055E-4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2.3150239771255E-2</v>
      </c>
      <c r="E139" s="1">
        <f>IF(A139&gt;=-$K$2,INDEX('Daten effMJM'!$B$2:$B$191,Auswertung!$K$2+Auswertung!A139,1),E140)</f>
        <v>2.5735984983362999E-2</v>
      </c>
      <c r="F139" s="15">
        <f>INDEX('Daten MJM'!$D$2:$D$191,Auswertung!$J$2+Auswertung!A139,1)--1.8181818182</f>
        <v>7209.0909090906998</v>
      </c>
      <c r="G139" s="15">
        <f>INDEX('Daten effMJM'!$C$2:$C$191,Auswertung!$K$2+Auswertung!A139,1)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1.6431279351774498E-2</v>
      </c>
      <c r="O139" s="1">
        <f t="shared" si="69"/>
        <v>1.7911103960073102E-2</v>
      </c>
      <c r="P139" s="4">
        <f t="shared" si="70"/>
        <v>9.0061435668963269E-2</v>
      </c>
      <c r="R139">
        <f t="shared" si="71"/>
        <v>39.75</v>
      </c>
      <c r="S139">
        <f t="shared" si="72"/>
        <v>1804.1818181817998</v>
      </c>
      <c r="T139">
        <f t="shared" si="64"/>
        <v>1.4970079824700583E-4</v>
      </c>
      <c r="U139">
        <f t="shared" si="64"/>
        <v>1.5069193312400309E-4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2.3276293078199999E-2</v>
      </c>
      <c r="E140" s="1">
        <f>IF(A140&gt;=-$K$2,INDEX('Daten effMJM'!$B$2:$B$191,Auswertung!$K$2+Auswertung!A140,1),E141)</f>
        <v>2.5868182785896001E-2</v>
      </c>
      <c r="F140" s="15">
        <f>INDEX('Daten MJM'!$D$2:$D$191,Auswertung!$J$2+Auswertung!A140,1)--1.8181818182</f>
        <v>7209.9999999997999</v>
      </c>
      <c r="G140" s="15">
        <f>INDEX('Daten effMJM'!$C$2:$C$191,Auswertung!$K$2+Auswertung!A140,1)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1.6566252385845498E-2</v>
      </c>
      <c r="O140" s="1">
        <f t="shared" si="69"/>
        <v>1.80553195853531E-2</v>
      </c>
      <c r="P140" s="4">
        <f t="shared" si="70"/>
        <v>8.988557972108932E-2</v>
      </c>
      <c r="R140">
        <f t="shared" si="71"/>
        <v>34.25</v>
      </c>
      <c r="S140">
        <f t="shared" si="72"/>
        <v>1805.1818181817998</v>
      </c>
      <c r="T140">
        <f t="shared" si="64"/>
        <v>1.447014098399993E-4</v>
      </c>
      <c r="U140">
        <f t="shared" si="64"/>
        <v>1.4545388110599744E-4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2.3398926535459001E-2</v>
      </c>
      <c r="E141" s="1">
        <f>IF(A141&gt;=-$K$2,INDEX('Daten effMJM'!$B$2:$B$191,Auswertung!$K$2+Auswertung!A141,1),E142)</f>
        <v>2.5997316485061001E-2</v>
      </c>
      <c r="F141" s="15">
        <f>INDEX('Daten MJM'!$D$2:$D$191,Auswertung!$J$2+Auswertung!A141,1)--1.8181818182</f>
        <v>7210.9090909089</v>
      </c>
      <c r="G141" s="15">
        <f>INDEX('Daten effMJM'!$C$2:$C$191,Auswertung!$K$2+Auswertung!A141,1)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1.67519860880955E-2</v>
      </c>
      <c r="O141" s="1">
        <f t="shared" si="69"/>
        <v>1.8254550505529099E-2</v>
      </c>
      <c r="P141" s="4">
        <f t="shared" si="70"/>
        <v>8.9694703035920628E-2</v>
      </c>
      <c r="R141">
        <f t="shared" si="71"/>
        <v>28.75</v>
      </c>
      <c r="S141">
        <f t="shared" si="72"/>
        <v>1806.1818181817998</v>
      </c>
      <c r="T141">
        <f t="shared" si="64"/>
        <v>1.3955132773599971E-4</v>
      </c>
      <c r="U141">
        <f t="shared" si="64"/>
        <v>1.4010548803600198E-4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2.353389956953E-2</v>
      </c>
      <c r="E142" s="1">
        <f>IF(A142&gt;=-$K$2,INDEX('Daten effMJM'!$B$2:$B$191,Auswertung!$K$2+Auswertung!A142,1),E143)</f>
        <v>2.6141532110340999E-2</v>
      </c>
      <c r="F142" s="15">
        <f>INDEX('Daten MJM'!$D$2:$D$191,Auswertung!$J$2+Auswertung!A142,1)--1.8181818182</f>
        <v>7211.8181818180001</v>
      </c>
      <c r="G142" s="15">
        <f>INDEX('Daten effMJM'!$C$2:$C$191,Auswertung!$K$2+Auswertung!A142,1)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1.6964417388710497E-2</v>
      </c>
      <c r="O142" s="1">
        <f t="shared" si="69"/>
        <v>1.8489360885273101E-2</v>
      </c>
      <c r="P142" s="4">
        <f t="shared" si="70"/>
        <v>8.9890708393995641E-2</v>
      </c>
      <c r="R142">
        <f t="shared" si="71"/>
        <v>23.25</v>
      </c>
      <c r="S142">
        <f t="shared" si="72"/>
        <v>1807.1818181817998</v>
      </c>
      <c r="T142">
        <f t="shared" si="64"/>
        <v>1.3230134724599718E-4</v>
      </c>
      <c r="U142">
        <f t="shared" si="64"/>
        <v>1.3273875749499758E-4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2.3719633271780002E-2</v>
      </c>
      <c r="E143" s="1">
        <f>IF(A143&gt;=-$K$2,INDEX('Daten effMJM'!$B$2:$B$191,Auswertung!$K$2+Auswertung!A143,1),E144)</f>
        <v>2.6340763030516998E-2</v>
      </c>
      <c r="F143" s="15">
        <f>INDEX('Daten MJM'!$D$2:$D$191,Auswertung!$J$2+Auswertung!A143,1)--1.8181818182</f>
        <v>7212.7272727271002</v>
      </c>
      <c r="G143" s="15">
        <f>INDEX('Daten effMJM'!$C$2:$C$191,Auswertung!$K$2+Auswertung!A143,1)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1.7132263334848498E-2</v>
      </c>
      <c r="O143" s="1">
        <f t="shared" si="69"/>
        <v>1.8694091836630101E-2</v>
      </c>
      <c r="P143" s="4">
        <f t="shared" si="70"/>
        <v>9.1162998796820383E-2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1.2509043935599734E-4</v>
      </c>
      <c r="U143">
        <f t="shared" si="73"/>
        <v>1.2544998102700239E-4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2.3932064572394999E-2</v>
      </c>
      <c r="E144" s="1">
        <f>IF(A144&gt;=-$K$2,INDEX('Daten effMJM'!$B$2:$B$191,Auswertung!$K$2+Auswertung!A144,1),E145)</f>
        <v>2.6575573410261E-2</v>
      </c>
      <c r="F144" s="15">
        <f>INDEX('Daten MJM'!$D$2:$D$191,Auswertung!$J$2+Auswertung!A144,1)--1.8181818182</f>
        <v>7213.6363636362003</v>
      </c>
      <c r="G144" s="15">
        <f>INDEX('Daten effMJM'!$C$2:$C$191,Auswertung!$K$2+Auswertung!A144,1)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1.7257376679612503E-2</v>
      </c>
      <c r="O144" s="1">
        <f t="shared" si="69"/>
        <v>1.88701962058841E-2</v>
      </c>
      <c r="P144" s="4">
        <f t="shared" si="70"/>
        <v>9.3456818855727236E-2</v>
      </c>
      <c r="R144">
        <f t="shared" si="71"/>
        <v>12.25</v>
      </c>
      <c r="S144">
        <f t="shared" si="72"/>
        <v>1809.1818181817998</v>
      </c>
      <c r="T144">
        <f t="shared" si="73"/>
        <v>1.1823363303800627E-4</v>
      </c>
      <c r="U144">
        <f t="shared" si="73"/>
        <v>1.1853614047799971E-4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2.4099910518533E-2</v>
      </c>
      <c r="E145" s="1">
        <f>IF(A145&gt;=-$K$2,INDEX('Daten effMJM'!$B$2:$B$191,Auswertung!$K$2+Auswertung!A145,1),E146)</f>
        <v>2.6780304361618001E-2</v>
      </c>
      <c r="F145" s="15">
        <f>INDEX('Daten MJM'!$D$2:$D$191,Auswertung!$J$2+Auswertung!A145,1)--1.8181818182</f>
        <v>7214.5454545453003</v>
      </c>
      <c r="G145" s="15">
        <f>INDEX('Daten effMJM'!$C$2:$C$191,Auswertung!$K$2+Auswertung!A145,1)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1.73628363135645E-2</v>
      </c>
      <c r="O145" s="1">
        <f t="shared" si="69"/>
        <v>1.9042565110516101E-2</v>
      </c>
      <c r="P145" s="4">
        <f t="shared" si="70"/>
        <v>9.6742765215112519E-2</v>
      </c>
      <c r="R145">
        <f t="shared" si="71"/>
        <v>6.75</v>
      </c>
      <c r="S145">
        <f t="shared" si="72"/>
        <v>1810.1818181817998</v>
      </c>
      <c r="T145">
        <f t="shared" si="73"/>
        <v>1.1155221581399949E-4</v>
      </c>
      <c r="U145">
        <f t="shared" si="73"/>
        <v>1.1180914039699702E-4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2.4225023863297002E-2</v>
      </c>
      <c r="E146" s="1">
        <f>IF(A146&gt;=-$K$2,INDEX('Daten effMJM'!$B$2:$B$191,Auswertung!$K$2+Auswertung!A146,1),E147)</f>
        <v>2.6956408730871999E-2</v>
      </c>
      <c r="F146" s="15">
        <f>INDEX('Daten MJM'!$D$2:$D$191,Auswertung!$J$2+Auswertung!A146,1)--1.8181818182</f>
        <v>7215.4545454544004</v>
      </c>
      <c r="G146" s="15">
        <f>INDEX('Daten effMJM'!$C$2:$C$191,Auswertung!$K$2+Auswertung!A146,1)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1.7464177218030501E-2</v>
      </c>
      <c r="O146" s="1">
        <f t="shared" si="69"/>
        <v>1.9225119381786102E-2</v>
      </c>
      <c r="P146" s="4">
        <f t="shared" si="70"/>
        <v>0.10083167055459992</v>
      </c>
      <c r="R146">
        <f t="shared" si="71"/>
        <v>1.25</v>
      </c>
      <c r="S146">
        <f t="shared" si="72"/>
        <v>1811.1818181817998</v>
      </c>
      <c r="T146">
        <f t="shared" si="73"/>
        <v>1.0491036121599434E-4</v>
      </c>
      <c r="U146">
        <f t="shared" si="73"/>
        <v>1.0512733760099924E-4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2.4330483497248999E-2</v>
      </c>
      <c r="E147" s="1">
        <f>IF(A147&gt;=-$K$2,INDEX('Daten effMJM'!$B$2:$B$191,Auswertung!$K$2+Auswertung!A147,1),E148)</f>
        <v>2.7128777635504E-2</v>
      </c>
      <c r="F147" s="15">
        <f>INDEX('Daten MJM'!$D$2:$D$191,Auswertung!$J$2+Auswertung!A147,1)--1.8181818182</f>
        <v>7216.3636363635005</v>
      </c>
      <c r="G147" s="15">
        <f>INDEX('Daten effMJM'!$C$2:$C$191,Auswertung!$K$2+Auswertung!A147,1)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1.7590065148997497E-2</v>
      </c>
      <c r="O147" s="1">
        <f t="shared" si="69"/>
        <v>1.9447674834557102E-2</v>
      </c>
      <c r="P147" s="4">
        <f t="shared" si="70"/>
        <v>0.10560561713811931</v>
      </c>
      <c r="R147">
        <f t="shared" si="71"/>
        <v>-4.25</v>
      </c>
      <c r="S147">
        <f t="shared" si="72"/>
        <v>1812.1818181817998</v>
      </c>
      <c r="T147">
        <f t="shared" si="73"/>
        <v>9.82436011250018E-5</v>
      </c>
      <c r="U147">
        <f t="shared" si="73"/>
        <v>9.8426467340005652E-5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2.4431824401714999E-2</v>
      </c>
      <c r="E148" s="1">
        <f>IF(A148&gt;=-$K$2,INDEX('Daten effMJM'!$B$2:$B$191,Auswertung!$K$2+Auswertung!A148,1),E149)</f>
        <v>2.7311331906774001E-2</v>
      </c>
      <c r="F148" s="15">
        <f>INDEX('Daten MJM'!$D$2:$D$191,Auswertung!$J$2+Auswertung!A148,1)--1.8181818182</f>
        <v>7217.2727272725006</v>
      </c>
      <c r="G148" s="15">
        <f>INDEX('Daten effMJM'!$C$2:$C$191,Auswertung!$K$2+Auswertung!A148,1)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1.9046493983139498E-2</v>
      </c>
      <c r="O148" s="1">
        <f t="shared" si="69"/>
        <v>2.13720467507191E-2</v>
      </c>
      <c r="P148" s="4">
        <f t="shared" si="70"/>
        <v>0.1220987321676235</v>
      </c>
      <c r="R148">
        <f t="shared" si="71"/>
        <v>-9.75</v>
      </c>
      <c r="S148">
        <f t="shared" si="72"/>
        <v>1813.1818181817998</v>
      </c>
      <c r="T148">
        <f t="shared" si="73"/>
        <v>9.1528060956004575E-5</v>
      </c>
      <c r="U148">
        <f t="shared" si="73"/>
        <v>9.1680849243998275E-5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2.4557712332681999E-2</v>
      </c>
      <c r="E149" s="1">
        <f>IF(A149&gt;=-$K$2,INDEX('Daten effMJM'!$B$2:$B$191,Auswertung!$K$2+Auswertung!A149,1),E150)</f>
        <v>2.7533887359545001E-2</v>
      </c>
      <c r="F149" s="15">
        <f>INDEX('Daten MJM'!$D$2:$D$191,Auswertung!$J$2+Auswertung!A149,1)--1.8181818182</f>
        <v>7218.1818181815997</v>
      </c>
      <c r="G149" s="15">
        <f>INDEX('Daten effMJM'!$C$2:$C$191,Auswertung!$K$2+Auswertung!A149,1)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1.9046506710005497E-2</v>
      </c>
      <c r="O149" s="1">
        <f t="shared" si="69"/>
        <v>2.13720634576401E-2</v>
      </c>
      <c r="P149" s="4">
        <f t="shared" si="70"/>
        <v>0.12209885954640402</v>
      </c>
      <c r="R149">
        <f t="shared" si="71"/>
        <v>-15.25</v>
      </c>
      <c r="S149">
        <f t="shared" si="72"/>
        <v>1814.1818181817998</v>
      </c>
      <c r="T149">
        <f t="shared" si="73"/>
        <v>8.4759145689998483E-5</v>
      </c>
      <c r="U149">
        <f t="shared" si="73"/>
        <v>8.4884577026995978E-5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2.6014141166824E-2</v>
      </c>
      <c r="E150" s="1">
        <f>IF(A150&gt;=-$K$2,INDEX('Daten effMJM'!$B$2:$B$191,Auswertung!$K$2+Auswertung!A150,1),E151)</f>
        <v>2.9458259275706999E-2</v>
      </c>
      <c r="F150" s="15">
        <f>INDEX('Daten MJM'!$D$2:$D$191,Auswertung!$J$2+Auswertung!A150,1)--1.8181818182</f>
        <v>8988.1818181815997</v>
      </c>
      <c r="G150" s="15">
        <f>INDEX('Daten effMJM'!$C$2:$C$191,Auswertung!$K$2+Auswertung!A150,1)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1.9046711339779497E-2</v>
      </c>
      <c r="O150" s="1">
        <f t="shared" si="69"/>
        <v>2.1373174660411099E-2</v>
      </c>
      <c r="P150" s="4">
        <f t="shared" si="70"/>
        <v>0.12214514511871294</v>
      </c>
      <c r="R150">
        <f t="shared" si="71"/>
        <v>-20.75</v>
      </c>
      <c r="S150">
        <f t="shared" si="72"/>
        <v>1815.1818181817998</v>
      </c>
      <c r="T150">
        <f t="shared" si="73"/>
        <v>7.7946789081996537E-5</v>
      </c>
      <c r="U150">
        <f t="shared" si="73"/>
        <v>7.8046669852005479E-5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2.6014153893689999E-2</v>
      </c>
      <c r="E151" s="1">
        <f>IF(A151&gt;=-$K$2,INDEX('Daten effMJM'!$B$2:$B$191,Auswertung!$K$2+Auswertung!A151,1),E152)</f>
        <v>2.9458275982627999E-2</v>
      </c>
      <c r="F151" s="15">
        <f>INDEX('Daten MJM'!$D$2:$D$191,Auswertung!$J$2+Auswertung!A151,1)--1.8181818182</f>
        <v>8989.1818181815997</v>
      </c>
      <c r="G151" s="15">
        <f>INDEX('Daten effMJM'!$C$2:$C$191,Auswertung!$K$2+Auswertung!A151,1)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1.9052093128193497E-2</v>
      </c>
      <c r="O151" s="1">
        <f t="shared" si="69"/>
        <v>2.1392843459532102E-2</v>
      </c>
      <c r="P151" s="4">
        <f t="shared" si="70"/>
        <v>0.12286053377908052</v>
      </c>
      <c r="R151">
        <f t="shared" si="71"/>
        <v>-26.25</v>
      </c>
      <c r="S151">
        <f t="shared" si="72"/>
        <v>1816.1818181817998</v>
      </c>
      <c r="T151">
        <f t="shared" si="73"/>
        <v>7.1112764440002529E-5</v>
      </c>
      <c r="U151">
        <f t="shared" si="73"/>
        <v>7.1188501113997327E-5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2.6014358523463999E-2</v>
      </c>
      <c r="E152" s="1">
        <f>IF(A152&gt;=-$K$2,INDEX('Daten effMJM'!$B$2:$B$191,Auswertung!$K$2+Auswertung!A152,1),E153)</f>
        <v>2.9459387185398998E-2</v>
      </c>
      <c r="F152" s="15">
        <f>INDEX('Daten MJM'!$D$2:$D$191,Auswertung!$J$2+Auswertung!A152,1)--1.8181818182</f>
        <v>8990.1818181815997</v>
      </c>
      <c r="G152" s="15">
        <f>INDEX('Daten effMJM'!$C$2:$C$191,Auswertung!$K$2+Auswertung!A152,1)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1.90979152990325E-2</v>
      </c>
      <c r="O152" s="1">
        <f t="shared" si="69"/>
        <v>2.1481425740942101E-2</v>
      </c>
      <c r="P152" s="4">
        <f t="shared" si="70"/>
        <v>0.12480474463253849</v>
      </c>
      <c r="R152">
        <f t="shared" si="71"/>
        <v>-31.75</v>
      </c>
      <c r="S152">
        <f t="shared" si="72"/>
        <v>1817.1818181817998</v>
      </c>
      <c r="T152">
        <f t="shared" si="73"/>
        <v>6.4288869332997101E-5</v>
      </c>
      <c r="U152">
        <f t="shared" si="73"/>
        <v>6.4341282472998862E-5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2.6019740311877999E-2</v>
      </c>
      <c r="E153" s="1">
        <f>IF(A153&gt;=-$K$2,INDEX('Daten effMJM'!$B$2:$B$191,Auswertung!$K$2+Auswertung!A153,1),E154)</f>
        <v>2.9479055984520001E-2</v>
      </c>
      <c r="F153" s="15">
        <f>INDEX('Daten MJM'!$D$2:$D$191,Auswertung!$J$2+Auswertung!A153,1)--1.8181818182</f>
        <v>8991.1818181815997</v>
      </c>
      <c r="G153" s="15">
        <f>INDEX('Daten effMJM'!$C$2:$C$191,Auswertung!$K$2+Auswertung!A153,1)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1.9259657354803499E-2</v>
      </c>
      <c r="O153" s="1">
        <f t="shared" si="69"/>
        <v>2.1693392662623101E-2</v>
      </c>
      <c r="P153" s="4">
        <f t="shared" si="70"/>
        <v>0.12636441360222908</v>
      </c>
      <c r="R153">
        <f t="shared" si="71"/>
        <v>-37.25</v>
      </c>
      <c r="S153">
        <f t="shared" si="72"/>
        <v>1818.1818181817998</v>
      </c>
      <c r="T153">
        <f t="shared" si="73"/>
        <v>5.7515448993003537E-5</v>
      </c>
      <c r="U153">
        <f t="shared" si="73"/>
        <v>5.7545257482000123E-5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2.6065562482716999E-2</v>
      </c>
      <c r="E154" s="1">
        <f>IF(A154&gt;=-$K$2,INDEX('Daten effMJM'!$B$2:$B$191,Auswertung!$K$2+Auswertung!A154,1),E155)</f>
        <v>2.956763826593E-2</v>
      </c>
      <c r="F154" s="15">
        <f>INDEX('Daten MJM'!$D$2:$D$191,Auswertung!$J$2+Auswertung!A154,1)--1.8181818182</f>
        <v>8992.1818181815997</v>
      </c>
      <c r="G154" s="15">
        <f>INDEX('Daten effMJM'!$C$2:$C$191,Auswertung!$K$2+Auswertung!A154,1)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1.9573034562685498E-2</v>
      </c>
      <c r="O154" s="1">
        <f t="shared" si="69"/>
        <v>2.2039641103789101E-2</v>
      </c>
      <c r="P154" s="4">
        <f t="shared" si="70"/>
        <v>0.12602065015539288</v>
      </c>
      <c r="R154">
        <f t="shared" si="71"/>
        <v>-40</v>
      </c>
      <c r="S154">
        <f t="shared" si="72"/>
        <v>3588.1818181817998</v>
      </c>
      <c r="T154">
        <f t="shared" si="73"/>
        <v>9.5462082166384044E-7</v>
      </c>
      <c r="U154">
        <f t="shared" si="73"/>
        <v>9.4141159381582044E-7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2.6227304538488001E-2</v>
      </c>
      <c r="E155" s="1">
        <f>IF(A155&gt;=-$K$2,INDEX('Daten effMJM'!$B$2:$B$191,Auswertung!$K$2+Auswertung!A155,1),E156)</f>
        <v>2.9779605187611E-2</v>
      </c>
      <c r="F155" s="15">
        <f>INDEX('Daten MJM'!$D$2:$D$191,Auswertung!$J$2+Auswertung!A155,1)--1.8181818182</f>
        <v>8993.1818181815997</v>
      </c>
      <c r="G155" s="15">
        <f>INDEX('Daten effMJM'!$C$2:$C$191,Auswertung!$K$2+Auswertung!A155,1)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1.9892936015135497E-2</v>
      </c>
      <c r="O155" s="1">
        <f t="shared" si="69"/>
        <v>2.23740441978981E-2</v>
      </c>
      <c r="P155" s="4">
        <f t="shared" si="70"/>
        <v>0.12472307661749162</v>
      </c>
      <c r="R155">
        <f t="shared" si="71"/>
        <v>-36.75</v>
      </c>
      <c r="S155">
        <f t="shared" si="72"/>
        <v>3589.3636363635997</v>
      </c>
      <c r="T155">
        <f t="shared" si="73"/>
        <v>1.4550300938747878E-7</v>
      </c>
      <c r="U155">
        <f t="shared" si="73"/>
        <v>1.4157913338498516E-7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2.6540681746370001E-2</v>
      </c>
      <c r="E156" s="1">
        <f>IF(A156&gt;=-$K$2,INDEX('Daten effMJM'!$B$2:$B$191,Auswertung!$K$2+Auswertung!A156,1),E157)</f>
        <v>3.0125853628777E-2</v>
      </c>
      <c r="F156" s="15">
        <f>INDEX('Daten MJM'!$D$2:$D$191,Auswertung!$J$2+Auswertung!A156,1)--1.8181818182</f>
        <v>8994.1818181815997</v>
      </c>
      <c r="G156" s="15">
        <f>INDEX('Daten effMJM'!$C$2:$C$191,Auswertung!$K$2+Auswertung!A156,1)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2.0134294835762498E-2</v>
      </c>
      <c r="O156" s="1">
        <f t="shared" si="69"/>
        <v>2.26174477471821E-2</v>
      </c>
      <c r="P156" s="4">
        <f t="shared" si="70"/>
        <v>0.12332951969139888</v>
      </c>
      <c r="R156">
        <f t="shared" si="71"/>
        <v>-30.25</v>
      </c>
      <c r="S156">
        <f t="shared" si="72"/>
        <v>3590.5454545454995</v>
      </c>
      <c r="T156">
        <f t="shared" si="73"/>
        <v>9.6683980454972472E-8</v>
      </c>
      <c r="U156">
        <f t="shared" si="73"/>
        <v>9.2861350992268299E-8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2.6860583198819999E-2</v>
      </c>
      <c r="E157" s="1">
        <f>IF(A157&gt;=-$K$2,INDEX('Daten effMJM'!$B$2:$B$191,Auswertung!$K$2+Auswertung!A157,1),E158)</f>
        <v>3.0460256722885999E-2</v>
      </c>
      <c r="F157" s="15">
        <f>INDEX('Daten MJM'!$D$2:$D$191,Auswertung!$J$2+Auswertung!A157,1)--1.8181818182</f>
        <v>8995.1818181815997</v>
      </c>
      <c r="G157" s="15">
        <f>INDEX('Daten effMJM'!$C$2:$C$191,Auswertung!$K$2+Auswertung!A157,1)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2.03413336658105E-2</v>
      </c>
      <c r="O157" s="1">
        <f t="shared" si="69"/>
        <v>2.2827337773747101E-2</v>
      </c>
      <c r="P157" s="4">
        <f t="shared" si="70"/>
        <v>0.12221441075493739</v>
      </c>
      <c r="R157">
        <f t="shared" si="71"/>
        <v>-23.75</v>
      </c>
      <c r="S157">
        <f t="shared" si="72"/>
        <v>3591.7272727273012</v>
      </c>
      <c r="T157">
        <f t="shared" si="73"/>
        <v>5.8962689076612913E-8</v>
      </c>
      <c r="U157">
        <f t="shared" si="73"/>
        <v>5.5658645313087814E-8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2.7101942019447E-2</v>
      </c>
      <c r="E158" s="1">
        <f>IF(A158&gt;=-$K$2,INDEX('Daten effMJM'!$B$2:$B$191,Auswertung!$K$2+Auswertung!A158,1),E159)</f>
        <v>3.0703660272169999E-2</v>
      </c>
      <c r="F158" s="15">
        <f>INDEX('Daten MJM'!$D$2:$D$191,Auswertung!$J$2+Auswertung!A158,1)--1.8181818182</f>
        <v>8996.1818181815997</v>
      </c>
      <c r="G158" s="15">
        <f>INDEX('Daten effMJM'!$C$2:$C$191,Auswertung!$K$2+Auswertung!A158,1)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2.0527363166578501E-2</v>
      </c>
      <c r="O158" s="1">
        <f t="shared" si="69"/>
        <v>2.30190333681441E-2</v>
      </c>
      <c r="P158" s="4">
        <f t="shared" si="70"/>
        <v>0.12138286741194292</v>
      </c>
      <c r="R158">
        <f t="shared" si="71"/>
        <v>-17.25</v>
      </c>
      <c r="S158">
        <f t="shared" si="72"/>
        <v>3592.909090909101</v>
      </c>
      <c r="T158">
        <f t="shared" si="73"/>
        <v>3.6615226156645985E-8</v>
      </c>
      <c r="U158">
        <f t="shared" si="73"/>
        <v>3.411870084534123E-8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2.7308980849494999E-2</v>
      </c>
      <c r="E159" s="1">
        <f>IF(A159&gt;=-$K$2,INDEX('Daten effMJM'!$B$2:$B$191,Auswertung!$K$2+Auswertung!A159,1),E160)</f>
        <v>3.0913550298735E-2</v>
      </c>
      <c r="F159" s="15">
        <f>INDEX('Daten MJM'!$D$2:$D$191,Auswertung!$J$2+Auswertung!A159,1)--1.8181818182</f>
        <v>8997.1818181815997</v>
      </c>
      <c r="G159" s="15">
        <f>INDEX('Daten effMJM'!$C$2:$C$191,Auswertung!$K$2+Auswertung!A159,1)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2.07040905225645E-2</v>
      </c>
      <c r="O159" s="1">
        <f t="shared" si="69"/>
        <v>2.3199759316557104E-2</v>
      </c>
      <c r="P159" s="4">
        <f t="shared" si="70"/>
        <v>0.1205398899928824</v>
      </c>
      <c r="R159">
        <f t="shared" si="71"/>
        <v>-10.75</v>
      </c>
      <c r="S159">
        <f t="shared" si="72"/>
        <v>3594.0909090909008</v>
      </c>
      <c r="T159">
        <f t="shared" si="73"/>
        <v>3.3676207231468693E-8</v>
      </c>
      <c r="U159">
        <f t="shared" si="73"/>
        <v>3.2041252690567112E-8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2.7495010350262999E-2</v>
      </c>
      <c r="E160" s="1">
        <f>IF(A160&gt;=-$K$2,INDEX('Daten effMJM'!$B$2:$B$191,Auswertung!$K$2+Auswertung!A160,1),E161)</f>
        <v>3.1105245893131999E-2</v>
      </c>
      <c r="F160" s="15">
        <f>INDEX('Daten MJM'!$D$2:$D$191,Auswertung!$J$2+Auswertung!A160,1)--1.8181818182</f>
        <v>8998.1818181815997</v>
      </c>
      <c r="G160" s="15">
        <f>INDEX('Daten effMJM'!$C$2:$C$191,Auswertung!$K$2+Auswertung!A160,1)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2.0874165186392499E-2</v>
      </c>
      <c r="O160" s="1">
        <f t="shared" si="69"/>
        <v>2.3372752226394098E-2</v>
      </c>
      <c r="P160" s="4">
        <f t="shared" si="70"/>
        <v>0.11969757916979522</v>
      </c>
      <c r="R160">
        <f t="shared" si="71"/>
        <v>-4.25</v>
      </c>
      <c r="S160">
        <f t="shared" si="72"/>
        <v>3595.2727272727006</v>
      </c>
      <c r="T160">
        <f t="shared" si="73"/>
        <v>6.4977170079776747E-8</v>
      </c>
      <c r="U160">
        <f t="shared" si="73"/>
        <v>6.4305774925550183E-8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2.7671737706248999E-2</v>
      </c>
      <c r="E161" s="1">
        <f>IF(A161&gt;=-$K$2,INDEX('Daten effMJM'!$B$2:$B$191,Auswertung!$K$2+Auswertung!A161,1),E162)</f>
        <v>3.1285971841545003E-2</v>
      </c>
      <c r="F161" s="15">
        <f>INDEX('Daten MJM'!$D$2:$D$191,Auswertung!$J$2+Auswertung!A161,1)--1.8181818182</f>
        <v>8999.1818181815997</v>
      </c>
      <c r="G161" s="15">
        <f>INDEX('Daten effMJM'!$C$2:$C$191,Auswertung!$K$2+Auswertung!A161,1)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2.1038699172839501E-2</v>
      </c>
      <c r="O161" s="1">
        <f t="shared" si="69"/>
        <v>2.3539477388879102E-2</v>
      </c>
      <c r="P161" s="4">
        <f t="shared" si="70"/>
        <v>0.11886562926229068</v>
      </c>
      <c r="R161">
        <f t="shared" si="71"/>
        <v>2.25</v>
      </c>
      <c r="S161">
        <f t="shared" si="72"/>
        <v>3596.4545454545005</v>
      </c>
      <c r="T161">
        <f t="shared" si="73"/>
        <v>1.8122100784492257E-7</v>
      </c>
      <c r="U161">
        <f t="shared" si="73"/>
        <v>1.8182816130865524E-7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2.7841812370077001E-2</v>
      </c>
      <c r="E162" s="1">
        <f>IF(A162&gt;=-$K$2,INDEX('Daten effMJM'!$B$2:$B$191,Auswertung!$K$2+Auswertung!A162,1),E163)</f>
        <v>3.1458964751381997E-2</v>
      </c>
      <c r="F162" s="15">
        <f>INDEX('Daten MJM'!$D$2:$D$191,Auswertung!$J$2+Auswertung!A162,1)--1.8181818182</f>
        <v>9000.1818181815997</v>
      </c>
      <c r="G162" s="15">
        <f>INDEX('Daten effMJM'!$C$2:$C$191,Auswertung!$K$2+Auswertung!A162,1)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2.1198183364600498E-2</v>
      </c>
      <c r="O162" s="1">
        <f t="shared" si="69"/>
        <v>2.3700636776225099E-2</v>
      </c>
      <c r="P162" s="4">
        <f t="shared" si="70"/>
        <v>0.11805037104280951</v>
      </c>
      <c r="R162">
        <f t="shared" si="71"/>
        <v>8.75</v>
      </c>
      <c r="S162">
        <f t="shared" si="72"/>
        <v>3597.6363636363003</v>
      </c>
      <c r="T162">
        <f t="shared" si="73"/>
        <v>5.1596191308986376E-7</v>
      </c>
      <c r="U162">
        <f t="shared" si="73"/>
        <v>5.1971859923904678E-7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2.8006346356523999E-2</v>
      </c>
      <c r="E163" s="1">
        <f>IF(A163&gt;=-$K$2,INDEX('Daten effMJM'!$B$2:$B$191,Auswertung!$K$2+Auswertung!A163,1),E164)</f>
        <v>3.1625689913867001E-2</v>
      </c>
      <c r="F163" s="15">
        <f>INDEX('Daten MJM'!$D$2:$D$191,Auswertung!$J$2+Auswertung!A163,1)--1.8181818182</f>
        <v>9001.1818181815997</v>
      </c>
      <c r="G163" s="15">
        <f>INDEX('Daten effMJM'!$C$2:$C$191,Auswertung!$K$2+Auswertung!A163,1)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2.1352764981272497E-2</v>
      </c>
      <c r="O163" s="1">
        <f t="shared" si="69"/>
        <v>2.3856508364100099E-2</v>
      </c>
      <c r="P163" s="4">
        <f t="shared" si="70"/>
        <v>0.11725616729372132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1.3568874736342689E-6</v>
      </c>
      <c r="U163">
        <f t="shared" si="74"/>
        <v>1.3685126078689728E-6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2.8165830548285E-2</v>
      </c>
      <c r="E164" s="1">
        <f>IF(A164&gt;=-$K$2,INDEX('Daten effMJM'!$B$2:$B$191,Auswertung!$K$2+Auswertung!A164,1),E165)</f>
        <v>3.1786849301212998E-2</v>
      </c>
      <c r="F164" s="15">
        <f>INDEX('Daten MJM'!$D$2:$D$191,Auswertung!$J$2+Auswertung!A164,1)--1.8181818182</f>
        <v>9002.1818181815997</v>
      </c>
      <c r="G164" s="15">
        <f>INDEX('Daten effMJM'!$C$2:$C$191,Auswertung!$K$2+Auswertung!A164,1)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2.1502465779519503E-2</v>
      </c>
      <c r="O164" s="1">
        <f t="shared" si="69"/>
        <v>2.4007200297224102E-2</v>
      </c>
      <c r="P164" s="4">
        <f t="shared" si="70"/>
        <v>0.11648592042361434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2.8320412164956999E-2</v>
      </c>
      <c r="E165" s="1">
        <f>IF(A165&gt;=-$K$2,INDEX('Daten effMJM'!$B$2:$B$191,Auswertung!$K$2+Auswertung!A165,1),E166)</f>
        <v>3.1942720889087999E-2</v>
      </c>
      <c r="F165" s="15">
        <f>INDEX('Daten MJM'!$D$2:$D$191,Auswertung!$J$2+Auswertung!A165,1)--1.8181818182</f>
        <v>9003.1818181815997</v>
      </c>
      <c r="G165" s="15">
        <f>INDEX('Daten effMJM'!$C$2:$C$191,Auswertung!$K$2+Auswertung!A165,1)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2.1647167189359502E-2</v>
      </c>
      <c r="O165" s="1">
        <f t="shared" si="69"/>
        <v>2.41526541783301E-2</v>
      </c>
      <c r="P165" s="4">
        <f t="shared" si="70"/>
        <v>0.11574202606067321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2.8470112963204001E-2</v>
      </c>
      <c r="E166" s="1">
        <f>IF(A166&gt;=-$K$2,INDEX('Daten effMJM'!$B$2:$B$191,Auswertung!$K$2+Auswertung!A166,1),E167)</f>
        <v>3.2093412822212002E-2</v>
      </c>
      <c r="F166" s="15">
        <f>INDEX('Daten MJM'!$D$2:$D$191,Auswertung!$J$2+Auswertung!A166,1)--1.8181818182</f>
        <v>9004.1818181815997</v>
      </c>
      <c r="G166" s="15">
        <f>INDEX('Daten effMJM'!$C$2:$C$191,Auswertung!$K$2+Auswertung!A166,1)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2.1786718517095502E-2</v>
      </c>
      <c r="O166" s="1">
        <f t="shared" si="69"/>
        <v>2.4292759666366102E-2</v>
      </c>
      <c r="P166" s="4">
        <f t="shared" si="70"/>
        <v>0.11502609478816973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2.8614814373044001E-2</v>
      </c>
      <c r="E167" s="1">
        <f>IF(A167&gt;=-$K$2,INDEX('Daten effMJM'!$B$2:$B$191,Auswertung!$K$2+Auswertung!A167,1),E168)</f>
        <v>3.2238866703317999E-2</v>
      </c>
      <c r="F167" s="15">
        <f>INDEX('Daten MJM'!$D$2:$D$191,Auswertung!$J$2+Auswertung!A167,1)--1.8181818182</f>
        <v>9005.1818181815997</v>
      </c>
      <c r="G167" s="15">
        <f>INDEX('Daten effMJM'!$C$2:$C$191,Auswertung!$K$2+Auswertung!A167,1)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2.1919019864341499E-2</v>
      </c>
      <c r="O167" s="1">
        <f t="shared" si="69"/>
        <v>2.4425498423861099E-2</v>
      </c>
      <c r="P167" s="4">
        <f t="shared" si="70"/>
        <v>0.114351762762769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2.875436570078E-2</v>
      </c>
      <c r="E168" s="1">
        <f>IF(A168&gt;=-$K$2,INDEX('Daten effMJM'!$B$2:$B$191,Auswertung!$K$2+Auswertung!A168,1),E169)</f>
        <v>3.2378972191354001E-2</v>
      </c>
      <c r="F168" s="15">
        <f>INDEX('Daten MJM'!$D$2:$D$191,Auswertung!$J$2+Auswertung!A168,1)--1.8181818182</f>
        <v>9006.1818181815997</v>
      </c>
      <c r="G168" s="15">
        <f>INDEX('Daten effMJM'!$C$2:$C$191,Auswertung!$K$2+Auswertung!A168,1)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2.2044110303697496E-2</v>
      </c>
      <c r="O168" s="1">
        <f t="shared" si="69"/>
        <v>2.4550948404888102E-2</v>
      </c>
      <c r="P168" s="4">
        <f t="shared" si="70"/>
        <v>0.11371917789624419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2.8886667048026001E-2</v>
      </c>
      <c r="E169" s="1">
        <f>IF(A169&gt;=-$K$2,INDEX('Daten effMJM'!$B$2:$B$191,Auswertung!$K$2+Auswertung!A169,1),E170)</f>
        <v>3.2511710948848999E-2</v>
      </c>
      <c r="F169" s="15">
        <f>INDEX('Daten MJM'!$D$2:$D$191,Auswertung!$J$2+Auswertung!A169,1)--1.8181818182</f>
        <v>9007.1818181815997</v>
      </c>
      <c r="G169" s="15">
        <f>INDEX('Daten effMJM'!$C$2:$C$191,Auswertung!$K$2+Auswertung!A169,1)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2.2162343936735503E-2</v>
      </c>
      <c r="O169" s="1">
        <f t="shared" si="69"/>
        <v>2.4669484545366101E-2</v>
      </c>
      <c r="P169" s="4">
        <f t="shared" si="70"/>
        <v>0.1131261483797683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2.9011757487381998E-2</v>
      </c>
      <c r="E170" s="1">
        <f>IF(A170&gt;=-$K$2,INDEX('Daten effMJM'!$B$2:$B$191,Auswertung!$K$2+Auswertung!A170,1),E171)</f>
        <v>3.2637160929876001E-2</v>
      </c>
      <c r="F170" s="15">
        <f>INDEX('Daten MJM'!$D$2:$D$191,Auswertung!$J$2+Auswertung!A170,1)--1.8181818182</f>
        <v>9008.1818181815997</v>
      </c>
      <c r="G170" s="15">
        <f>INDEX('Daten effMJM'!$C$2:$C$191,Auswertung!$K$2+Auswertung!A170,1)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2.2273896152549502E-2</v>
      </c>
      <c r="O170" s="1">
        <f t="shared" si="69"/>
        <v>2.4781293685763098E-2</v>
      </c>
      <c r="P170" s="4">
        <f t="shared" si="70"/>
        <v>0.11257112433500306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2.9129991120420001E-2</v>
      </c>
      <c r="E171" s="1">
        <f>IF(A171&gt;=-$K$2,INDEX('Daten effMJM'!$B$2:$B$191,Auswertung!$K$2+Auswertung!A171,1),E172)</f>
        <v>3.2755697070354001E-2</v>
      </c>
      <c r="F171" s="15">
        <f>INDEX('Daten MJM'!$D$2:$D$191,Auswertung!$J$2+Auswertung!A171,1)--1.8181818182</f>
        <v>9009.1818181815997</v>
      </c>
      <c r="G171" s="15">
        <f>INDEX('Daten effMJM'!$C$2:$C$191,Auswertung!$K$2+Auswertung!A171,1)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2.2378806513765497E-2</v>
      </c>
      <c r="O171" s="1">
        <f t="shared" si="69"/>
        <v>2.4886421023364098E-2</v>
      </c>
      <c r="P171" s="4">
        <f t="shared" si="70"/>
        <v>0.11205309398676533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2.9241543336234001E-2</v>
      </c>
      <c r="E172" s="1">
        <f>IF(A172&gt;=-$K$2,INDEX('Daten effMJM'!$B$2:$B$191,Auswertung!$K$2+Auswertung!A172,1),E173)</f>
        <v>3.2867506210750998E-2</v>
      </c>
      <c r="F172" s="15">
        <f>INDEX('Daten MJM'!$D$2:$D$191,Auswertung!$J$2+Auswertung!A172,1)--1.8181818182</f>
        <v>9010.1818181815997</v>
      </c>
      <c r="G172" s="15">
        <f>INDEX('Daten effMJM'!$C$2:$C$191,Auswertung!$K$2+Auswertung!A172,1)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2.2477050114890498E-2</v>
      </c>
      <c r="O172" s="1">
        <f t="shared" si="69"/>
        <v>2.4984847490704103E-2</v>
      </c>
      <c r="P172" s="4">
        <f t="shared" si="70"/>
        <v>0.11157146347029988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2.9346453697449999E-2</v>
      </c>
      <c r="E173" s="1">
        <f>IF(A173&gt;=-$K$2,INDEX('Daten effMJM'!$B$2:$B$191,Auswertung!$K$2+Auswertung!A173,1),E174)</f>
        <v>3.2972633548351997E-2</v>
      </c>
      <c r="F173" s="15">
        <f>INDEX('Daten MJM'!$D$2:$D$191,Auswertung!$J$2+Auswertung!A173,1)--1.8181818182</f>
        <v>9011.1818181815997</v>
      </c>
      <c r="G173" s="15">
        <f>INDEX('Daten effMJM'!$C$2:$C$191,Auswertung!$K$2+Auswertung!A173,1)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2.2568578175846503E-2</v>
      </c>
      <c r="O173" s="1">
        <f t="shared" si="69"/>
        <v>2.5076528339948102E-2</v>
      </c>
      <c r="P173" s="4">
        <f t="shared" si="70"/>
        <v>0.11112574946283831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2.9444697298575E-2</v>
      </c>
      <c r="E174" s="1">
        <f>IF(A174&gt;=-$K$2,INDEX('Daten effMJM'!$B$2:$B$191,Auswertung!$K$2+Auswertung!A174,1),E175)</f>
        <v>3.3071060015692003E-2</v>
      </c>
      <c r="F174" s="15">
        <f>INDEX('Daten MJM'!$D$2:$D$191,Auswertung!$J$2+Auswertung!A174,1)--1.8181818182</f>
        <v>9012.1818181815997</v>
      </c>
      <c r="G174" s="15">
        <f>INDEX('Daten effMJM'!$C$2:$C$191,Auswertung!$K$2+Auswertung!A174,1)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2.2653337321536501E-2</v>
      </c>
      <c r="O174" s="1">
        <f t="shared" si="69"/>
        <v>2.5161412916975098E-2</v>
      </c>
      <c r="P174" s="4">
        <f t="shared" si="70"/>
        <v>0.11071550120141334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2.9536225359531001E-2</v>
      </c>
      <c r="E175" s="1">
        <f>IF(A175&gt;=-$K$2,INDEX('Daten effMJM'!$B$2:$B$191,Auswertung!$K$2+Auswertung!A175,1),E176)</f>
        <v>3.3162740864936001E-2</v>
      </c>
      <c r="F175" s="15">
        <f>INDEX('Daten MJM'!$D$2:$D$191,Auswertung!$J$2+Auswertung!A175,1)--1.8181818182</f>
        <v>9013.1818181815997</v>
      </c>
      <c r="G175" s="15">
        <f>INDEX('Daten effMJM'!$C$2:$C$191,Auswertung!$K$2+Auswertung!A175,1)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2.2731284110618498E-2</v>
      </c>
      <c r="O175" s="1">
        <f t="shared" si="69"/>
        <v>2.5239459586827103E-2</v>
      </c>
      <c r="P175" s="4">
        <f t="shared" si="70"/>
        <v>0.11034024580410561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2.9620984505221E-2</v>
      </c>
      <c r="E176" s="1">
        <f>IF(A176&gt;=-$K$2,INDEX('Daten effMJM'!$B$2:$B$191,Auswertung!$K$2+Auswertung!A176,1),E177)</f>
        <v>3.3247625441962997E-2</v>
      </c>
      <c r="F176" s="15">
        <f>INDEX('Daten MJM'!$D$2:$D$191,Auswertung!$J$2+Auswertung!A176,1)--1.8181818182</f>
        <v>9014.1818181815997</v>
      </c>
      <c r="G176" s="15">
        <f>INDEX('Daten effMJM'!$C$2:$C$191,Auswertung!$K$2+Auswertung!A176,1)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2.28023968750585E-2</v>
      </c>
      <c r="O176" s="1">
        <f t="shared" si="69"/>
        <v>2.53106480879411E-2</v>
      </c>
      <c r="P176" s="4">
        <f t="shared" si="70"/>
        <v>0.10999945429535748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2.9698931294303E-2</v>
      </c>
      <c r="E177" s="1">
        <f>IF(A177&gt;=-$K$2,INDEX('Daten effMJM'!$B$2:$B$191,Auswertung!$K$2+Auswertung!A177,1),E178)</f>
        <v>3.3325672111815002E-2</v>
      </c>
      <c r="F177" s="15">
        <f>INDEX('Daten MJM'!$D$2:$D$191,Auswertung!$J$2+Auswertung!A177,1)--1.8181818182</f>
        <v>9015.1818181815997</v>
      </c>
      <c r="G177" s="15">
        <f>INDEX('Daten effMJM'!$C$2:$C$191,Auswertung!$K$2+Auswertung!A177,1)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2.2866685744391498E-2</v>
      </c>
      <c r="O177" s="1">
        <f t="shared" si="69"/>
        <v>2.5374989370414099E-2</v>
      </c>
      <c r="P177" s="4">
        <f t="shared" si="70"/>
        <v>0.10969248688073707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2.9770044058742999E-2</v>
      </c>
      <c r="E178" s="1">
        <f>IF(A178&gt;=-$K$2,INDEX('Daten effMJM'!$B$2:$B$191,Auswertung!$K$2+Auswertung!A178,1),E179)</f>
        <v>3.3396860612929E-2</v>
      </c>
      <c r="F178" s="15">
        <f>INDEX('Daten MJM'!$D$2:$D$191,Auswertung!$J$2+Auswertung!A178,1)--1.8181818182</f>
        <v>9016.1818181815997</v>
      </c>
      <c r="G178" s="15">
        <f>INDEX('Daten effMJM'!$C$2:$C$191,Auswertung!$K$2+Auswertung!A178,1)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2.2924201193384501E-2</v>
      </c>
      <c r="O178" s="1">
        <f t="shared" si="69"/>
        <v>2.5432534627896099E-2</v>
      </c>
      <c r="P178" s="4">
        <f t="shared" si="70"/>
        <v>0.10941857530178442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2.9834332928076E-2</v>
      </c>
      <c r="E179" s="1">
        <f>IF(A179&gt;=-$K$2,INDEX('Daten effMJM'!$B$2:$B$191,Auswertung!$K$2+Auswertung!A179,1),E180)</f>
        <v>3.3461201895401999E-2</v>
      </c>
      <c r="F179" s="15">
        <f>INDEX('Daten MJM'!$D$2:$D$191,Auswertung!$J$2+Auswertung!A179,1)--1.8181818182</f>
        <v>9017.1818181815997</v>
      </c>
      <c r="G179" s="15">
        <f>INDEX('Daten effMJM'!$C$2:$C$191,Auswertung!$K$2+Auswertung!A179,1)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2.4613880047729499E-2</v>
      </c>
      <c r="O179" s="1">
        <f t="shared" si="69"/>
        <v>2.7098833148950102E-2</v>
      </c>
      <c r="P179" s="4">
        <f t="shared" si="70"/>
        <v>0.10095739056182761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2.9891848377069E-2</v>
      </c>
      <c r="E180" s="1">
        <f>IF(A180&gt;=-$K$2,INDEX('Daten effMJM'!$B$2:$B$191,Auswertung!$K$2+Auswertung!A180,1),E181)</f>
        <v>3.3518747152883999E-2</v>
      </c>
      <c r="F180" s="15">
        <f>INDEX('Daten MJM'!$D$2:$D$191,Auswertung!$J$2+Auswertung!A180,1)--1.8181818182</f>
        <v>9018.1818181815997</v>
      </c>
      <c r="G180" s="15">
        <f>INDEX('Daten effMJM'!$C$2:$C$191,Auswertung!$K$2+Auswertung!A180,1)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2.4614052005831499E-2</v>
      </c>
      <c r="O180" s="1">
        <f t="shared" si="69"/>
        <v>2.7099000469744099E-2</v>
      </c>
      <c r="P180" s="4">
        <f t="shared" si="70"/>
        <v>0.1009564968548808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3.1581527231413997E-2</v>
      </c>
      <c r="E181" s="1">
        <f>IF(A181&gt;=-$K$2,INDEX('Daten effMJM'!$B$2:$B$191,Auswertung!$K$2+Auswertung!A181,1),E182)</f>
        <v>3.5185045673938001E-2</v>
      </c>
      <c r="F181" s="15">
        <f>INDEX('Daten MJM'!$D$2:$D$191,Auswertung!$J$2+Auswertung!A181,1)--1.8181818182</f>
        <v>10788.1818181816</v>
      </c>
      <c r="G181" s="15">
        <f>INDEX('Daten effMJM'!$C$2:$C$191,Auswertung!$K$2+Auswertung!A181,1)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2.4614166268717499E-2</v>
      </c>
      <c r="O181" s="1">
        <f t="shared" si="69"/>
        <v>2.7099110214977098E-2</v>
      </c>
      <c r="P181" s="4">
        <f t="shared" si="70"/>
        <v>0.10095584465998142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3.1581699189515998E-2</v>
      </c>
      <c r="E182" s="1">
        <f>IF(A182&gt;=-$K$2,INDEX('Daten effMJM'!$B$2:$B$191,Auswertung!$K$2+Auswertung!A182,1),E183)</f>
        <v>3.5185212994731999E-2</v>
      </c>
      <c r="F182" s="15">
        <f>INDEX('Daten MJM'!$D$2:$D$191,Auswertung!$J$2+Auswertung!A182,1)--1.8181818182</f>
        <v>10789.3636363634</v>
      </c>
      <c r="G182" s="15">
        <f>INDEX('Daten effMJM'!$C$2:$C$191,Auswertung!$K$2+Auswertung!A182,1)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2.4614235951895498E-2</v>
      </c>
      <c r="O182" s="1">
        <f t="shared" si="69"/>
        <v>2.7099175993376103E-2</v>
      </c>
      <c r="P182" s="4">
        <f t="shared" si="70"/>
        <v>0.10095540021380368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3.1581813452401998E-2</v>
      </c>
      <c r="E183" s="1">
        <f>IF(A183&gt;=-$K$2,INDEX('Daten effMJM'!$B$2:$B$191,Auswertung!$K$2+Auswertung!A183,1),E184)</f>
        <v>3.5185322739964997E-2</v>
      </c>
      <c r="F183" s="15">
        <f>INDEX('Daten MJM'!$D$2:$D$191,Auswertung!$J$2+Auswertung!A183,1)--1.8181818182</f>
        <v>10790.545454545299</v>
      </c>
      <c r="G183" s="15">
        <f>INDEX('Daten effMJM'!$C$2:$C$191,Auswertung!$K$2+Auswertung!A183,1)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2.4614279224435501E-2</v>
      </c>
      <c r="O183" s="1">
        <f t="shared" si="69"/>
        <v>2.7099216315477102E-2</v>
      </c>
      <c r="P183" s="4">
        <f t="shared" si="70"/>
        <v>0.10095510286462958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3.1581883135579997E-2</v>
      </c>
      <c r="E184" s="1">
        <f>IF(A184&gt;=-$K$2,INDEX('Daten effMJM'!$B$2:$B$191,Auswertung!$K$2+Auswertung!A184,1),E185)</f>
        <v>3.5185388518364002E-2</v>
      </c>
      <c r="F184" s="15">
        <f>INDEX('Daten MJM'!$D$2:$D$191,Auswertung!$J$2+Auswertung!A184,1)--1.8181818182</f>
        <v>10791.727272727101</v>
      </c>
      <c r="G184" s="15">
        <f>INDEX('Daten effMJM'!$C$2:$C$191,Auswertung!$K$2+Auswertung!A184,1)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2.4614319023589501E-2</v>
      </c>
      <c r="O184" s="1">
        <f t="shared" si="69"/>
        <v>2.7099254182412099E-2</v>
      </c>
      <c r="P184" s="4">
        <f t="shared" si="70"/>
        <v>0.10095486112945572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3.1581926408119999E-2</v>
      </c>
      <c r="E185" s="1">
        <f>IF(A185&gt;=-$K$2,INDEX('Daten effMJM'!$B$2:$B$191,Auswertung!$K$2+Auswertung!A185,1),E186)</f>
        <v>3.5185428840465001E-2</v>
      </c>
      <c r="F185" s="15">
        <f>INDEX('Daten MJM'!$D$2:$D$191,Auswertung!$J$2+Auswertung!A185,1)--1.8181818182</f>
        <v>10792.909090908901</v>
      </c>
      <c r="G185" s="15">
        <f>INDEX('Daten effMJM'!$C$2:$C$191,Auswertung!$K$2+Auswertung!A185,1)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2.4614395814790503E-2</v>
      </c>
      <c r="O185" s="1">
        <f t="shared" si="69"/>
        <v>2.7099330180146101E-2</v>
      </c>
      <c r="P185" s="4">
        <f t="shared" si="70"/>
        <v>0.10095451393783265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3.1581966207274E-2</v>
      </c>
      <c r="E186" s="1">
        <f>IF(A186&gt;=-$K$2,INDEX('Daten effMJM'!$B$2:$B$191,Auswertung!$K$2+Auswertung!A186,1),E187)</f>
        <v>3.5185466707399998E-2</v>
      </c>
      <c r="F186" s="15">
        <f>INDEX('Daten MJM'!$D$2:$D$191,Auswertung!$J$2+Auswertung!A186,1)--1.8181818182</f>
        <v>10794.090909090701</v>
      </c>
      <c r="G186" s="15">
        <f>INDEX('Daten effMJM'!$C$2:$C$191,Auswertung!$K$2+Auswertung!A186,1)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2.4614609985072498E-2</v>
      </c>
      <c r="O186" s="1">
        <f t="shared" si="69"/>
        <v>2.7099545067973099E-2</v>
      </c>
      <c r="P186" s="4">
        <f t="shared" si="70"/>
        <v>0.1009536646896939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3.1582042998475002E-2</v>
      </c>
      <c r="E187" s="1">
        <f>IF(A187&gt;=-$K$2,INDEX('Daten effMJM'!$B$2:$B$191,Auswertung!$K$2+Auswertung!A187,1),E188)</f>
        <v>3.5185542705134E-2</v>
      </c>
      <c r="F187" s="15">
        <f>INDEX('Daten MJM'!$D$2:$D$191,Auswertung!$J$2+Auswertung!A187,1)--1.8181818182</f>
        <v>10795.272727272501</v>
      </c>
      <c r="G187" s="15">
        <f>INDEX('Daten effMJM'!$C$2:$C$191,Auswertung!$K$2+Auswertung!A187,1)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2.4615219758242504E-2</v>
      </c>
      <c r="O187" s="1">
        <f t="shared" si="69"/>
        <v>2.7100159280863099E-2</v>
      </c>
      <c r="P187" s="4">
        <f>ABS((O187-N187)/N187)</f>
        <v>0.10095134421005941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3.1582257168756997E-2</v>
      </c>
      <c r="E188" s="1">
        <f>IF(A188&gt;=-$K$2,INDEX('Daten effMJM'!$B$2:$B$191,Auswertung!$K$2+Auswertung!A188,1),E189)</f>
        <v>3.5185757592960998E-2</v>
      </c>
      <c r="F188" s="15">
        <f>INDEX('Daten MJM'!$D$2:$D$191,Auswertung!$J$2+Auswertung!A188,1)--1.8181818182</f>
        <v>10796.4545454543</v>
      </c>
      <c r="G188" s="15">
        <f>INDEX('Daten effMJM'!$C$2:$C$191,Auswertung!$K$2+Auswertung!A188,1)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2.4616823352529502E-2</v>
      </c>
      <c r="O188" s="1">
        <f>E190-$E$5</f>
        <v>2.7101776613945101E-2</v>
      </c>
      <c r="P188" s="4">
        <f t="shared" ref="P188:P189" si="75">ABS((O188-N188)/N188)</f>
        <v>0.10094532612227798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3.1582866941927003E-2</v>
      </c>
      <c r="E189" s="1">
        <f>IF(A189&gt;=-$K$2,INDEX('Daten effMJM'!$B$2:$B$191,Auswertung!$K$2+Auswertung!A189,1),E190)</f>
        <v>3.5186371805850998E-2</v>
      </c>
      <c r="F189" s="15">
        <f>INDEX('Daten MJM'!$D$2:$D$191,Auswertung!$J$2+Auswertung!A189,1)--1.8181818182</f>
        <v>10797.6363636361</v>
      </c>
      <c r="G189" s="15">
        <f>INDEX('Daten effMJM'!$C$2:$C$191,Auswertung!$K$2+Auswertung!A189,1)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2.4620800332229499E-2</v>
      </c>
      <c r="O189" s="1">
        <f t="shared" ref="O189" si="78">E191-$E$5</f>
        <v>2.7105813659603104E-2</v>
      </c>
      <c r="P189" s="4">
        <f t="shared" si="75"/>
        <v>0.10093146014106757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3.1584470536214E-2</v>
      </c>
      <c r="E190" s="1">
        <f>IF(A190&gt;=-$K$2,INDEX('Daten effMJM'!$B$2:$B$191,Auswertung!$K$2+Auswertung!A190,1),E191)</f>
        <v>3.5187989138933E-2</v>
      </c>
      <c r="F190" s="15">
        <f>INDEX('Daten MJM'!$D$2:$D$191,Auswertung!$J$2+Auswertung!A190,1)--1.8181818182</f>
        <v>10798.8181818179</v>
      </c>
      <c r="G190" s="15">
        <f>INDEX('Daten effMJM'!$C$2:$C$191,Auswertung!$K$2+Auswertung!A190,1)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3.1588447515913998E-2</v>
      </c>
      <c r="E191" s="1">
        <f>IF(A191&gt;=-$K$2,INDEX('Daten effMJM'!$B$2:$B$191,Auswertung!$K$2+Auswertung!A191,1),E192)</f>
        <v>3.5192026184591003E-2</v>
      </c>
      <c r="F191" s="15">
        <f>INDEX('Daten MJM'!$D$2:$D$191,Auswertung!$J$2+Auswertung!A191,1)--1.8181818182</f>
        <v>10799.9999999997</v>
      </c>
      <c r="G191" s="15">
        <f>INDEX('Daten effMJM'!$C$2:$C$191,Auswertung!$K$2+Auswertung!A191,1)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2022-01-13T17:16:20Z</dcterms:modified>
</cp:coreProperties>
</file>