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Komplett neu bestimmen der EM zu Sicherheit\SJM 16 CTU\V6 160°C E+-15\"/>
    </mc:Choice>
  </mc:AlternateContent>
  <bookViews>
    <workbookView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effMJM'!$A$1:$D$191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18\CT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SJM18\CTU\Tv6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<sst xmlns="http://schemas.openxmlformats.org/spreadsheetml/2006/main" count="54" uniqueCount="26">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</sst>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1.0518302930029311E-7</c:v>
                </c:pt>
                <c:pt idx="2">
                  <c:v>1.4984615860028777E-7</c:v>
                </c:pt>
                <c:pt idx="3">
                  <c:v>1.8921584390031027E-7</c:v>
                </c:pt>
                <c:pt idx="4">
                  <c:v>2.7792070800020802E-7</c:v>
                </c:pt>
                <c:pt idx="5">
                  <c:v>5.4761666210077081E-7</c:v>
                </c:pt>
                <c:pt idx="6">
                  <c:v>1.3421550333000964E-6</c:v>
                </c:pt>
                <c:pt idx="7">
                  <c:v>3.4808105797007327E-6</c:v>
                </c:pt>
                <c:pt idx="8">
                  <c:v>8.7422112087006537E-6</c:v>
                </c:pt>
                <c:pt idx="9">
                  <c:v>2.0376687154000268E-5</c:v>
                </c:pt>
                <c:pt idx="10">
                  <c:v>4.2964311762500734E-5</c:v>
                </c:pt>
                <c:pt idx="11">
                  <c:v>8.1642744514800331E-5</c:v>
                </c:pt>
                <c:pt idx="12">
                  <c:v>1.4060740561630015E-4</c:v>
                </c:pt>
                <c:pt idx="13">
                  <c:v>2.2188083059420001E-4</c:v>
                </c:pt>
                <c:pt idx="14">
                  <c:v>3.2386115871350062E-4</c:v>
                </c:pt>
                <c:pt idx="15">
                  <c:v>4.434202634803E-4</c:v>
                </c:pt>
                <c:pt idx="16">
                  <c:v>5.7509428744960053E-4</c:v>
                </c:pt>
                <c:pt idx="17">
                  <c:v>7.135019103977E-4</c:v>
                </c:pt>
                <c:pt idx="18">
                  <c:v>8.529803779552007E-4</c:v>
                </c:pt>
                <c:pt idx="19">
                  <c:v>9.8776759483190039E-4</c:v>
                </c:pt>
                <c:pt idx="20">
                  <c:v>1.1124477774790004E-3</c:v>
                </c:pt>
                <c:pt idx="21">
                  <c:v>1.4435912858702001E-3</c:v>
                </c:pt>
                <c:pt idx="22">
                  <c:v>1.4435921788644003E-3</c:v>
                </c:pt>
                <c:pt idx="23">
                  <c:v>1.4436141647838005E-3</c:v>
                </c:pt>
                <c:pt idx="24">
                  <c:v>1.4440510907481E-3</c:v>
                </c:pt>
                <c:pt idx="25">
                  <c:v>1.4471891426190006E-3</c:v>
                </c:pt>
                <c:pt idx="26">
                  <c:v>1.4587278531657004E-3</c:v>
                </c:pt>
                <c:pt idx="27">
                  <c:v>1.4860131664427003E-3</c:v>
                </c:pt>
                <c:pt idx="28">
                  <c:v>1.5343494164458005E-3</c:v>
                </c:pt>
                <c:pt idx="29">
                  <c:v>1.6053067836448E-3</c:v>
                </c:pt>
                <c:pt idx="30">
                  <c:v>1.6963222872179006E-3</c:v>
                </c:pt>
                <c:pt idx="31">
                  <c:v>1.8032086663957005E-3</c:v>
                </c:pt>
                <c:pt idx="32">
                  <c:v>1.9216597168429002E-3</c:v>
                </c:pt>
                <c:pt idx="33">
                  <c:v>2.0479685450957002E-3</c:v>
                </c:pt>
                <c:pt idx="34">
                  <c:v>2.1789192491273E-3</c:v>
                </c:pt>
                <c:pt idx="35">
                  <c:v>2.3120537892385006E-3</c:v>
                </c:pt>
                <c:pt idx="36">
                  <c:v>2.445483609997E-3</c:v>
                </c:pt>
                <c:pt idx="37">
                  <c:v>2.5777721230166003E-3</c:v>
                </c:pt>
                <c:pt idx="38">
                  <c:v>2.7077135923345005E-3</c:v>
                </c:pt>
                <c:pt idx="39">
                  <c:v>2.8344244379212005E-3</c:v>
                </c:pt>
                <c:pt idx="40">
                  <c:v>2.9553958051805997E-3</c:v>
                </c:pt>
                <c:pt idx="41">
                  <c:v>3.0701748124258013E-3</c:v>
                </c:pt>
                <c:pt idx="42">
                  <c:v>3.1787283239079001E-3</c:v>
                </c:pt>
                <c:pt idx="43">
                  <c:v>3.2809812069193008E-3</c:v>
                </c:pt>
                <c:pt idx="44">
                  <c:v>3.3768620245968007E-3</c:v>
                </c:pt>
                <c:pt idx="45">
                  <c:v>3.4662403100398998E-3</c:v>
                </c:pt>
                <c:pt idx="46">
                  <c:v>3.5490276308714997E-3</c:v>
                </c:pt>
                <c:pt idx="47">
                  <c:v>3.6251934718165004E-3</c:v>
                </c:pt>
                <c:pt idx="48">
                  <c:v>3.6947240937640008E-3</c:v>
                </c:pt>
                <c:pt idx="49">
                  <c:v>3.7576477144891001E-3</c:v>
                </c:pt>
                <c:pt idx="50">
                  <c:v>3.8140280562870008E-3</c:v>
                </c:pt>
                <c:pt idx="51">
                  <c:v>3.8639879753451E-3</c:v>
                </c:pt>
                <c:pt idx="52">
                  <c:v>5.5308861826080013E-3</c:v>
                </c:pt>
                <c:pt idx="53">
                  <c:v>5.5310759668660012E-3</c:v>
                </c:pt>
                <c:pt idx="54">
                  <c:v>5.5312137743979998E-3</c:v>
                </c:pt>
                <c:pt idx="55">
                  <c:v>5.5313076749070001E-3</c:v>
                </c:pt>
                <c:pt idx="56">
                  <c:v>5.5313715110170006E-3</c:v>
                </c:pt>
                <c:pt idx="57">
                  <c:v>5.5314216899180002E-3</c:v>
                </c:pt>
                <c:pt idx="58">
                  <c:v>5.5314812792840009E-3</c:v>
                </c:pt>
                <c:pt idx="59">
                  <c:v>5.5316016456230009E-3</c:v>
                </c:pt>
                <c:pt idx="60">
                  <c:v>5.5319211352780001E-3</c:v>
                </c:pt>
                <c:pt idx="61">
                  <c:v>5.5328136817020005E-3</c:v>
                </c:pt>
                <c:pt idx="62">
                  <c:v>5.5351959321360009E-3</c:v>
                </c:pt>
                <c:pt idx="63">
                  <c:v>5.5389358539890002E-3</c:v>
                </c:pt>
                <c:pt idx="64">
                  <c:v>5.5461178808270005E-3</c:v>
                </c:pt>
                <c:pt idx="65">
                  <c:v>5.5590541784929998E-3</c:v>
                </c:pt>
                <c:pt idx="66">
                  <c:v>5.5804862920200001E-3</c:v>
                </c:pt>
                <c:pt idx="67">
                  <c:v>5.6135305300470005E-3</c:v>
                </c:pt>
                <c:pt idx="68">
                  <c:v>5.6608981136469999E-3</c:v>
                </c:pt>
                <c:pt idx="69">
                  <c:v>5.7249380372960011E-3</c:v>
                </c:pt>
                <c:pt idx="70">
                  <c:v>5.8076167138180002E-3</c:v>
                </c:pt>
                <c:pt idx="71">
                  <c:v>5.9083088839089999E-3</c:v>
                </c:pt>
                <c:pt idx="72">
                  <c:v>6.0256297381070011E-3</c:v>
                </c:pt>
                <c:pt idx="73">
                  <c:v>6.1573770919590006E-3</c:v>
                </c:pt>
                <c:pt idx="74">
                  <c:v>6.3011964847310012E-3</c:v>
                </c:pt>
                <c:pt idx="75">
                  <c:v>6.4548449294450005E-3</c:v>
                </c:pt>
                <c:pt idx="76">
                  <c:v>6.6151757495880011E-3</c:v>
                </c:pt>
                <c:pt idx="77">
                  <c:v>6.7812959374140011E-3</c:v>
                </c:pt>
                <c:pt idx="78">
                  <c:v>6.9507936448599998E-3</c:v>
                </c:pt>
                <c:pt idx="79">
                  <c:v>7.1221452253460013E-3</c:v>
                </c:pt>
                <c:pt idx="80">
                  <c:v>7.2937232688890007E-3</c:v>
                </c:pt>
                <c:pt idx="81">
                  <c:v>7.4635080588510002E-3</c:v>
                </c:pt>
                <c:pt idx="82">
                  <c:v>7.6296342732779998E-3</c:v>
                </c:pt>
                <c:pt idx="83">
                  <c:v>8.4145465856790003E-3</c:v>
                </c:pt>
                <c:pt idx="84">
                  <c:v>8.4145490971339991E-3</c:v>
                </c:pt>
                <c:pt idx="85">
                  <c:v>8.4145738207190013E-3</c:v>
                </c:pt>
                <c:pt idx="86">
                  <c:v>8.4149150137119988E-3</c:v>
                </c:pt>
                <c:pt idx="87">
                  <c:v>8.4171712124950018E-3</c:v>
                </c:pt>
                <c:pt idx="88">
                  <c:v>8.4253792258399997E-3</c:v>
                </c:pt>
                <c:pt idx="89">
                  <c:v>8.4450301474279996E-3</c:v>
                </c:pt>
                <c:pt idx="90">
                  <c:v>8.4806521297330004E-3</c:v>
                </c:pt>
                <c:pt idx="91">
                  <c:v>8.5345100463910008E-3</c:v>
                </c:pt>
                <c:pt idx="92">
                  <c:v>8.6062753359410007E-3</c:v>
                </c:pt>
                <c:pt idx="93">
                  <c:v>8.6928279401719995E-3</c:v>
                </c:pt>
                <c:pt idx="94">
                  <c:v>8.7915803053470014E-3</c:v>
                </c:pt>
                <c:pt idx="95">
                  <c:v>8.8995296672800019E-3</c:v>
                </c:pt>
                <c:pt idx="96">
                  <c:v>9.0138066144980003E-3</c:v>
                </c:pt>
                <c:pt idx="97">
                  <c:v>9.1320235699809994E-3</c:v>
                </c:pt>
                <c:pt idx="98">
                  <c:v>9.2522398675250021E-3</c:v>
                </c:pt>
                <c:pt idx="99">
                  <c:v>9.3728839937410012E-3</c:v>
                </c:pt>
                <c:pt idx="100">
                  <c:v>9.4926082607179989E-3</c:v>
                </c:pt>
                <c:pt idx="101">
                  <c:v>9.610368887210001E-3</c:v>
                </c:pt>
                <c:pt idx="102">
                  <c:v>9.7237566264769988E-3</c:v>
                </c:pt>
                <c:pt idx="103">
                  <c:v>9.8321212796620011E-3</c:v>
                </c:pt>
                <c:pt idx="104">
                  <c:v>9.9352296754860007E-3</c:v>
                </c:pt>
                <c:pt idx="105">
                  <c:v>1.0032853149757E-2</c:v>
                </c:pt>
                <c:pt idx="106">
                  <c:v>1.0124785105709001E-2</c:v>
                </c:pt>
                <c:pt idx="107">
                  <c:v>1.0210804825288002E-2</c:v>
                </c:pt>
                <c:pt idx="108">
                  <c:v>1.0290745827290001E-2</c:v>
                </c:pt>
                <c:pt idx="109">
                  <c:v>1.0364508381028002E-2</c:v>
                </c:pt>
                <c:pt idx="110">
                  <c:v>1.0432018784172003E-2</c:v>
                </c:pt>
                <c:pt idx="111">
                  <c:v>1.0493244525724001E-2</c:v>
                </c:pt>
                <c:pt idx="112">
                  <c:v>1.0548210674651001E-2</c:v>
                </c:pt>
                <c:pt idx="113">
                  <c:v>1.0597005133627001E-2</c:v>
                </c:pt>
                <c:pt idx="114">
                  <c:v>1.2217521006534001E-2</c:v>
                </c:pt>
                <c:pt idx="115">
                  <c:v>1.2217702587603001E-2</c:v>
                </c:pt>
                <c:pt idx="116">
                  <c:v>1.2217832293818003E-2</c:v>
                </c:pt>
                <c:pt idx="117">
                  <c:v>1.2217918169006001E-2</c:v>
                </c:pt>
                <c:pt idx="118">
                  <c:v>1.2217973462430001E-2</c:v>
                </c:pt>
                <c:pt idx="119">
                  <c:v>1.2218012369450002E-2</c:v>
                </c:pt>
                <c:pt idx="120">
                  <c:v>1.2218051523551002E-2</c:v>
                </c:pt>
                <c:pt idx="121">
                  <c:v>1.2218125327769003E-2</c:v>
                </c:pt>
                <c:pt idx="122">
                  <c:v>1.2218333862603001E-2</c:v>
                </c:pt>
                <c:pt idx="123">
                  <c:v>1.2218983607618E-2</c:v>
                </c:pt>
                <c:pt idx="124">
                  <c:v>1.2220926453017002E-2</c:v>
                </c:pt>
                <c:pt idx="125">
                  <c:v>1.2224218537279001E-2</c:v>
                </c:pt>
                <c:pt idx="126">
                  <c:v>1.223093611112E-2</c:v>
                </c:pt>
                <c:pt idx="127">
                  <c:v>1.2243589735669001E-2</c:v>
                </c:pt>
                <c:pt idx="128">
                  <c:v>1.2265189285775E-2</c:v>
                </c:pt>
                <c:pt idx="129">
                  <c:v>1.2299082331864001E-2</c:v>
                </c:pt>
                <c:pt idx="130">
                  <c:v>1.2348124019411003E-2</c:v>
                </c:pt>
                <c:pt idx="131">
                  <c:v>1.2414697318625E-2</c:v>
                </c:pt>
                <c:pt idx="132">
                  <c:v>1.2500703633146003E-2</c:v>
                </c:pt>
                <c:pt idx="133">
                  <c:v>1.2605385479379002E-2</c:v>
                </c:pt>
                <c:pt idx="134">
                  <c:v>1.2727220447392003E-2</c:v>
                </c:pt>
                <c:pt idx="135">
                  <c:v>1.2863880235833E-2</c:v>
                </c:pt>
                <c:pt idx="136">
                  <c:v>1.3013017198591003E-2</c:v>
                </c:pt>
                <c:pt idx="137">
                  <c:v>1.3172465551171002E-2</c:v>
                </c:pt>
                <c:pt idx="138">
                  <c:v>1.3339314058343002E-2</c:v>
                </c:pt>
                <c:pt idx="139">
                  <c:v>1.3512792932678E-2</c:v>
                </c:pt>
                <c:pt idx="140">
                  <c:v>1.3690824116197001E-2</c:v>
                </c:pt>
                <c:pt idx="141">
                  <c:v>1.3872208280842003E-2</c:v>
                </c:pt>
                <c:pt idx="142">
                  <c:v>1.4055758522298002E-2</c:v>
                </c:pt>
                <c:pt idx="143">
                  <c:v>1.4240095281538002E-2</c:v>
                </c:pt>
                <c:pt idx="144">
                  <c:v>1.4424154130455002E-2</c:v>
                </c:pt>
                <c:pt idx="145">
                  <c:v>1.5501253019135002E-2</c:v>
                </c:pt>
                <c:pt idx="146">
                  <c:v>1.5501258412511001E-2</c:v>
                </c:pt>
                <c:pt idx="147">
                  <c:v>1.5501287822687001E-2</c:v>
                </c:pt>
                <c:pt idx="148">
                  <c:v>1.5501628104502001E-2</c:v>
                </c:pt>
                <c:pt idx="149">
                  <c:v>1.5503701784417002E-2</c:v>
                </c:pt>
                <c:pt idx="150">
                  <c:v>1.5510968422725001E-2</c:v>
                </c:pt>
                <c:pt idx="151">
                  <c:v>1.5528168097914002E-2</c:v>
                </c:pt>
                <c:pt idx="152">
                  <c:v>1.5559479749747002E-2</c:v>
                </c:pt>
                <c:pt idx="153">
                  <c:v>1.5607407651281002E-2</c:v>
                </c:pt>
                <c:pt idx="154">
                  <c:v>1.5672247652533E-2</c:v>
                </c:pt>
                <c:pt idx="155">
                  <c:v>1.5751708815098003E-2</c:v>
                </c:pt>
                <c:pt idx="156">
                  <c:v>1.5843585367752003E-2</c:v>
                </c:pt>
                <c:pt idx="157">
                  <c:v>1.5945134338121E-2</c:v>
                </c:pt>
                <c:pt idx="158">
                  <c:v>1.6053603740699002E-2</c:v>
                </c:pt>
                <c:pt idx="159">
                  <c:v>1.6166622428890002E-2</c:v>
                </c:pt>
                <c:pt idx="160">
                  <c:v>1.6282219594094E-2</c:v>
                </c:pt>
                <c:pt idx="161">
                  <c:v>1.6398770554359E-2</c:v>
                </c:pt>
                <c:pt idx="162">
                  <c:v>1.6514874327587001E-2</c:v>
                </c:pt>
                <c:pt idx="163">
                  <c:v>1.6629432237056003E-2</c:v>
                </c:pt>
                <c:pt idx="164">
                  <c:v>1.6740065976905E-2</c:v>
                </c:pt>
                <c:pt idx="165">
                  <c:v>1.6846068233445002E-2</c:v>
                </c:pt>
                <c:pt idx="166">
                  <c:v>1.6947143720003003E-2</c:v>
                </c:pt>
                <c:pt idx="167">
                  <c:v>1.7043015277368002E-2</c:v>
                </c:pt>
                <c:pt idx="168">
                  <c:v>1.7133437494367E-2</c:v>
                </c:pt>
                <c:pt idx="169">
                  <c:v>1.7218158864934E-2</c:v>
                </c:pt>
                <c:pt idx="170">
                  <c:v>1.729698651462E-2</c:v>
                </c:pt>
                <c:pt idx="171">
                  <c:v>1.7369797732479E-2</c:v>
                </c:pt>
                <c:pt idx="172">
                  <c:v>1.7436499348244001E-2</c:v>
                </c:pt>
                <c:pt idx="173">
                  <c:v>1.7497041832571E-2</c:v>
                </c:pt>
                <c:pt idx="174">
                  <c:v>1.7551435161773002E-2</c:v>
                </c:pt>
                <c:pt idx="175">
                  <c:v>1.7599754088273002E-2</c:v>
                </c:pt>
                <c:pt idx="176">
                  <c:v>1.9202263491514E-2</c:v>
                </c:pt>
                <c:pt idx="177">
                  <c:v>1.9202441970253E-2</c:v>
                </c:pt>
                <c:pt idx="178">
                  <c:v>1.9202568547856E-2</c:v>
                </c:pt>
                <c:pt idx="179">
                  <c:v>1.9202651483812002E-2</c:v>
                </c:pt>
                <c:pt idx="180">
                  <c:v>1.9202703742528002E-2</c:v>
                </c:pt>
                <c:pt idx="181">
                  <c:v>1.9202738790435003E-2</c:v>
                </c:pt>
                <c:pt idx="182">
                  <c:v>1.9202771381295003E-2</c:v>
                </c:pt>
                <c:pt idx="183">
                  <c:v>1.9202830446154E-2</c:v>
                </c:pt>
                <c:pt idx="184">
                  <c:v>1.9203002735802003E-2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8.8351298699849978E-8</c:v>
                </c:pt>
                <c:pt idx="2">
                  <c:v>1.217772508995546E-7</c:v>
                </c:pt>
                <c:pt idx="3">
                  <c:v>1.4961980240001116E-7</c:v>
                </c:pt>
                <c:pt idx="4">
                  <c:v>2.1615356609987202E-7</c:v>
                </c:pt>
                <c:pt idx="5">
                  <c:v>4.3272222179958908E-7</c:v>
                </c:pt>
                <c:pt idx="6">
                  <c:v>1.1118528673997874E-6</c:v>
                </c:pt>
                <c:pt idx="7">
                  <c:v>3.0404406541001752E-6</c:v>
                </c:pt>
                <c:pt idx="8">
                  <c:v>7.9919331351999134E-6</c:v>
                </c:pt>
                <c:pt idx="9">
                  <c:v>1.9314337450999745E-5</c:v>
                </c:pt>
                <c:pt idx="10">
                  <c:v>4.1862865161899736E-5</c:v>
                </c:pt>
                <c:pt idx="11">
                  <c:v>8.1279065818699522E-5</c:v>
                </c:pt>
                <c:pt idx="12">
                  <c:v>1.4211670596540014E-4</c:v>
                </c:pt>
                <c:pt idx="13">
                  <c:v>2.2643254226989949E-4</c:v>
                </c:pt>
                <c:pt idx="14">
                  <c:v>3.3301389233810017E-4</c:v>
                </c:pt>
                <c:pt idx="15">
                  <c:v>4.5781933038559989E-4</c:v>
                </c:pt>
                <c:pt idx="16">
                  <c:v>5.9557986223729951E-4</c:v>
                </c:pt>
                <c:pt idx="17">
                  <c:v>7.4087272182299987E-4</c:v>
                </c:pt>
                <c:pt idx="18">
                  <c:v>8.8823793469589973E-4</c:v>
                </c:pt>
                <c:pt idx="19">
                  <c:v>1.0323127669036999E-3</c:v>
                </c:pt>
                <c:pt idx="20">
                  <c:v>1.1677281909713002E-3</c:v>
                </c:pt>
                <c:pt idx="21">
                  <c:v>1.5458901633775999E-3</c:v>
                </c:pt>
                <c:pt idx="22">
                  <c:v>1.5458909665265995E-3</c:v>
                </c:pt>
                <c:pt idx="23">
                  <c:v>1.5459131907054995E-3</c:v>
                </c:pt>
                <c:pt idx="24">
                  <c:v>1.5463813623603998E-3</c:v>
                </c:pt>
                <c:pt idx="25">
                  <c:v>1.5497801671784002E-3</c:v>
                </c:pt>
                <c:pt idx="26">
                  <c:v>1.5621871806408994E-3</c:v>
                </c:pt>
                <c:pt idx="27">
                  <c:v>1.5911457772949996E-3</c:v>
                </c:pt>
                <c:pt idx="28">
                  <c:v>1.6415201945510997E-3</c:v>
                </c:pt>
                <c:pt idx="29">
                  <c:v>1.7144535811366999E-3</c:v>
                </c:pt>
                <c:pt idx="30">
                  <c:v>1.8074483855612996E-3</c:v>
                </c:pt>
                <c:pt idx="31">
                  <c:v>1.9154967127615E-3</c:v>
                </c:pt>
                <c:pt idx="32">
                  <c:v>2.0342741435117996E-3</c:v>
                </c:pt>
                <c:pt idx="33">
                  <c:v>2.1601878815550998E-3</c:v>
                </c:pt>
                <c:pt idx="34">
                  <c:v>2.2901678121179997E-3</c:v>
                </c:pt>
                <c:pt idx="35">
                  <c:v>2.4219009185562999E-3</c:v>
                </c:pt>
                <c:pt idx="36">
                  <c:v>2.5536183334857005E-3</c:v>
                </c:pt>
                <c:pt idx="37">
                  <c:v>2.6839822996770997E-3</c:v>
                </c:pt>
                <c:pt idx="38">
                  <c:v>2.8118637804059E-3</c:v>
                </c:pt>
                <c:pt idx="39">
                  <c:v>2.9364402526855992E-3</c:v>
                </c:pt>
                <c:pt idx="40">
                  <c:v>3.0553015240395E-3</c:v>
                </c:pt>
                <c:pt idx="41">
                  <c:v>3.1680392701518003E-3</c:v>
                </c:pt>
                <c:pt idx="42">
                  <c:v>3.2746483796405003E-3</c:v>
                </c:pt>
                <c:pt idx="43">
                  <c:v>3.3751489996929002E-3</c:v>
                </c:pt>
                <c:pt idx="44">
                  <c:v>3.4695002781862999E-3</c:v>
                </c:pt>
                <c:pt idx="45">
                  <c:v>3.5575809829261991E-3</c:v>
                </c:pt>
                <c:pt idx="46">
                  <c:v>3.6392886766464004E-3</c:v>
                </c:pt>
                <c:pt idx="47">
                  <c:v>3.714562938859199E-3</c:v>
                </c:pt>
                <c:pt idx="48">
                  <c:v>3.7833567011654997E-3</c:v>
                </c:pt>
                <c:pt idx="49">
                  <c:v>3.8456666479004002E-3</c:v>
                </c:pt>
                <c:pt idx="50">
                  <c:v>3.9015324167455999E-3</c:v>
                </c:pt>
                <c:pt idx="51">
                  <c:v>3.9510570456655998E-3</c:v>
                </c:pt>
                <c:pt idx="52">
                  <c:v>5.5662257767779997E-3</c:v>
                </c:pt>
                <c:pt idx="53">
                  <c:v>5.5664040258689993E-3</c:v>
                </c:pt>
                <c:pt idx="54">
                  <c:v>5.5665298485259992E-3</c:v>
                </c:pt>
                <c:pt idx="55">
                  <c:v>5.5666119954989992E-3</c:v>
                </c:pt>
                <c:pt idx="56">
                  <c:v>5.5666644089299991E-3</c:v>
                </c:pt>
                <c:pt idx="57">
                  <c:v>5.5667023578410005E-3</c:v>
                </c:pt>
                <c:pt idx="58">
                  <c:v>5.5667453282330004E-3</c:v>
                </c:pt>
                <c:pt idx="59">
                  <c:v>5.5668356942120004E-3</c:v>
                </c:pt>
                <c:pt idx="60">
                  <c:v>5.567091659431E-3</c:v>
                </c:pt>
                <c:pt idx="61">
                  <c:v>5.5678449403669993E-3</c:v>
                </c:pt>
                <c:pt idx="62">
                  <c:v>5.569958530514999E-3</c:v>
                </c:pt>
                <c:pt idx="63">
                  <c:v>5.5733971468570004E-3</c:v>
                </c:pt>
                <c:pt idx="64">
                  <c:v>5.5802084253009998E-3</c:v>
                </c:pt>
                <c:pt idx="65">
                  <c:v>5.5928003410589998E-3</c:v>
                </c:pt>
                <c:pt idx="66">
                  <c:v>5.6141277133649999E-3</c:v>
                </c:pt>
                <c:pt idx="67">
                  <c:v>5.6475931408269996E-3</c:v>
                </c:pt>
                <c:pt idx="68">
                  <c:v>5.6962370684679993E-3</c:v>
                </c:pt>
                <c:pt idx="69">
                  <c:v>5.7626551413269998E-3</c:v>
                </c:pt>
                <c:pt idx="70">
                  <c:v>5.8485204071699994E-3</c:v>
                </c:pt>
                <c:pt idx="71">
                  <c:v>5.9531136388490001E-3</c:v>
                </c:pt>
                <c:pt idx="72">
                  <c:v>6.0748423692410002E-3</c:v>
                </c:pt>
                <c:pt idx="73">
                  <c:v>6.2116175529849998E-3</c:v>
                </c:pt>
                <c:pt idx="74">
                  <c:v>6.3608581131640004E-3</c:v>
                </c:pt>
                <c:pt idx="75">
                  <c:v>6.5201632640119996E-3</c:v>
                </c:pt>
                <c:pt idx="76">
                  <c:v>6.6881069445160002E-3</c:v>
                </c:pt>
                <c:pt idx="77">
                  <c:v>6.8614469829780004E-3</c:v>
                </c:pt>
                <c:pt idx="78">
                  <c:v>7.0382977481560005E-3</c:v>
                </c:pt>
                <c:pt idx="79">
                  <c:v>7.2172561242639993E-3</c:v>
                </c:pt>
                <c:pt idx="80">
                  <c:v>7.3970222003070006E-3</c:v>
                </c:pt>
                <c:pt idx="81">
                  <c:v>7.5759965620449997E-3</c:v>
                </c:pt>
                <c:pt idx="82">
                  <c:v>7.7525629414190002E-3</c:v>
                </c:pt>
                <c:pt idx="83">
                  <c:v>8.6120517653150014E-3</c:v>
                </c:pt>
                <c:pt idx="84">
                  <c:v>8.6120545706809999E-3</c:v>
                </c:pt>
                <c:pt idx="85">
                  <c:v>8.612084445761E-3</c:v>
                </c:pt>
                <c:pt idx="86">
                  <c:v>8.6124899254770015E-3</c:v>
                </c:pt>
                <c:pt idx="87">
                  <c:v>8.6150647776229994E-3</c:v>
                </c:pt>
                <c:pt idx="88">
                  <c:v>8.6240739227619982E-3</c:v>
                </c:pt>
                <c:pt idx="89">
                  <c:v>8.6450126434539989E-3</c:v>
                </c:pt>
                <c:pt idx="90">
                  <c:v>8.6821322273160015E-3</c:v>
                </c:pt>
                <c:pt idx="91">
                  <c:v>8.7374995532320011E-3</c:v>
                </c:pt>
                <c:pt idx="92">
                  <c:v>8.8105342336259988E-3</c:v>
                </c:pt>
                <c:pt idx="93">
                  <c:v>8.898366391835999E-3</c:v>
                </c:pt>
                <c:pt idx="94">
                  <c:v>8.997901702016E-3</c:v>
                </c:pt>
                <c:pt idx="95">
                  <c:v>9.106148004402001E-3</c:v>
                </c:pt>
                <c:pt idx="96">
                  <c:v>9.2202740122419996E-3</c:v>
                </c:pt>
                <c:pt idx="97">
                  <c:v>9.3379525911100013E-3</c:v>
                </c:pt>
                <c:pt idx="98">
                  <c:v>9.4572991383569983E-3</c:v>
                </c:pt>
                <c:pt idx="99">
                  <c:v>9.5768040920349989E-3</c:v>
                </c:pt>
                <c:pt idx="100">
                  <c:v>9.6951735216650008E-3</c:v>
                </c:pt>
                <c:pt idx="101">
                  <c:v>9.811416801081E-3</c:v>
                </c:pt>
                <c:pt idx="102">
                  <c:v>9.9232469326229998E-3</c:v>
                </c:pt>
                <c:pt idx="103">
                  <c:v>1.0030058430650999E-2</c:v>
                </c:pt>
                <c:pt idx="104">
                  <c:v>1.0131641413071001E-2</c:v>
                </c:pt>
                <c:pt idx="105">
                  <c:v>1.0227863652429999E-2</c:v>
                </c:pt>
                <c:pt idx="106">
                  <c:v>1.0318555456957999E-2</c:v>
                </c:pt>
                <c:pt idx="107">
                  <c:v>1.0403511127878001E-2</c:v>
                </c:pt>
                <c:pt idx="108">
                  <c:v>1.0482556900046999E-2</c:v>
                </c:pt>
                <c:pt idx="109">
                  <c:v>1.0555570417401999E-2</c:v>
                </c:pt>
                <c:pt idx="110">
                  <c:v>1.0622451416490999E-2</c:v>
                </c:pt>
                <c:pt idx="111">
                  <c:v>1.0683143072724E-2</c:v>
                </c:pt>
                <c:pt idx="112">
                  <c:v>1.0737651566702998E-2</c:v>
                </c:pt>
                <c:pt idx="113">
                  <c:v>1.0786048625723001E-2</c:v>
                </c:pt>
                <c:pt idx="114">
                  <c:v>1.2361512847078999E-2</c:v>
                </c:pt>
                <c:pt idx="115">
                  <c:v>1.2361684611174997E-2</c:v>
                </c:pt>
                <c:pt idx="116">
                  <c:v>1.2361804225584999E-2</c:v>
                </c:pt>
                <c:pt idx="117">
                  <c:v>1.2361880441724E-2</c:v>
                </c:pt>
                <c:pt idx="118">
                  <c:v>1.2361926852519998E-2</c:v>
                </c:pt>
                <c:pt idx="119">
                  <c:v>1.236195704582E-2</c:v>
                </c:pt>
                <c:pt idx="120">
                  <c:v>1.2361985852001E-2</c:v>
                </c:pt>
                <c:pt idx="121">
                  <c:v>1.2362042728795999E-2</c:v>
                </c:pt>
                <c:pt idx="122">
                  <c:v>1.2362215102203998E-2</c:v>
                </c:pt>
                <c:pt idx="123">
                  <c:v>1.2362781198518E-2</c:v>
                </c:pt>
                <c:pt idx="124">
                  <c:v>1.2364558720151998E-2</c:v>
                </c:pt>
                <c:pt idx="125">
                  <c:v>1.2367671959175999E-2</c:v>
                </c:pt>
                <c:pt idx="126">
                  <c:v>1.2374200328621E-2</c:v>
                </c:pt>
                <c:pt idx="127">
                  <c:v>1.2386764841061E-2</c:v>
                </c:pt>
                <c:pt idx="128">
                  <c:v>1.2408584270164998E-2</c:v>
                </c:pt>
                <c:pt idx="129">
                  <c:v>1.2443259079346E-2</c:v>
                </c:pt>
                <c:pt idx="130">
                  <c:v>1.2493913946885E-2</c:v>
                </c:pt>
                <c:pt idx="131">
                  <c:v>1.2563113898258999E-2</c:v>
                </c:pt>
                <c:pt idx="132">
                  <c:v>1.2652410557675998E-2</c:v>
                </c:pt>
                <c:pt idx="133">
                  <c:v>1.2760927779414E-2</c:v>
                </c:pt>
                <c:pt idx="134">
                  <c:v>1.2886926742694E-2</c:v>
                </c:pt>
                <c:pt idx="135">
                  <c:v>1.3028124227422999E-2</c:v>
                </c:pt>
                <c:pt idx="136">
                  <c:v>1.3181963183252998E-2</c:v>
                </c:pt>
                <c:pt idx="137">
                  <c:v>1.3346128320029998E-2</c:v>
                </c:pt>
                <c:pt idx="138">
                  <c:v>1.3519579267298999E-2</c:v>
                </c:pt>
                <c:pt idx="139">
                  <c:v>1.3699014491947999E-2</c:v>
                </c:pt>
                <c:pt idx="140">
                  <c:v>1.3882849352627E-2</c:v>
                </c:pt>
                <c:pt idx="141">
                  <c:v>1.4069978278223001E-2</c:v>
                </c:pt>
                <c:pt idx="142">
                  <c:v>1.4259472687969E-2</c:v>
                </c:pt>
                <c:pt idx="143">
                  <c:v>1.4450266771056E-2</c:v>
                </c:pt>
                <c:pt idx="144">
                  <c:v>1.4641437508230999E-2</c:v>
                </c:pt>
                <c:pt idx="145">
                  <c:v>1.5735450774313001E-2</c:v>
                </c:pt>
                <c:pt idx="146">
                  <c:v>1.5735455590877998E-2</c:v>
                </c:pt>
                <c:pt idx="147">
                  <c:v>1.5735488361868999E-2</c:v>
                </c:pt>
                <c:pt idx="148">
                  <c:v>1.5735883484186999E-2</c:v>
                </c:pt>
                <c:pt idx="149">
                  <c:v>1.5738237115468998E-2</c:v>
                </c:pt>
                <c:pt idx="150">
                  <c:v>1.5746220527762998E-2</c:v>
                </c:pt>
                <c:pt idx="151">
                  <c:v>1.5764621437575999E-2</c:v>
                </c:pt>
                <c:pt idx="152">
                  <c:v>1.5797463592790998E-2</c:v>
                </c:pt>
                <c:pt idx="153">
                  <c:v>1.5847097038006998E-2</c:v>
                </c:pt>
                <c:pt idx="154">
                  <c:v>1.5913572008174E-2</c:v>
                </c:pt>
                <c:pt idx="155">
                  <c:v>1.5994727304920998E-2</c:v>
                </c:pt>
                <c:pt idx="156">
                  <c:v>1.6087906040682998E-2</c:v>
                </c:pt>
                <c:pt idx="157">
                  <c:v>1.6190336650644E-2</c:v>
                </c:pt>
                <c:pt idx="158">
                  <c:v>1.6299269974493998E-2</c:v>
                </c:pt>
                <c:pt idx="159">
                  <c:v>1.6412369316933999E-2</c:v>
                </c:pt>
                <c:pt idx="160">
                  <c:v>1.6527699176004999E-2</c:v>
                </c:pt>
                <c:pt idx="161">
                  <c:v>1.6643683511545999E-2</c:v>
                </c:pt>
                <c:pt idx="162">
                  <c:v>1.6758964800848999E-2</c:v>
                </c:pt>
                <c:pt idx="163">
                  <c:v>1.6872492818739E-2</c:v>
                </c:pt>
                <c:pt idx="164">
                  <c:v>1.6982011910488998E-2</c:v>
                </c:pt>
                <c:pt idx="165">
                  <c:v>1.7086858143141998E-2</c:v>
                </c:pt>
                <c:pt idx="166">
                  <c:v>1.7186758920924E-2</c:v>
                </c:pt>
                <c:pt idx="167">
                  <c:v>1.7281533860248999E-2</c:v>
                </c:pt>
                <c:pt idx="168">
                  <c:v>1.7370977256380999E-2</c:v>
                </c:pt>
                <c:pt idx="169">
                  <c:v>1.7454855828373E-2</c:v>
                </c:pt>
                <c:pt idx="170">
                  <c:v>1.7532973517526997E-2</c:v>
                </c:pt>
                <c:pt idx="171">
                  <c:v>1.7605189339160998E-2</c:v>
                </c:pt>
                <c:pt idx="172">
                  <c:v>1.7671387360124999E-2</c:v>
                </c:pt>
                <c:pt idx="173">
                  <c:v>1.7731497484666001E-2</c:v>
                </c:pt>
                <c:pt idx="174">
                  <c:v>1.7785514131346998E-2</c:v>
                </c:pt>
                <c:pt idx="175">
                  <c:v>1.7833499216328E-2</c:v>
                </c:pt>
                <c:pt idx="176">
                  <c:v>1.9395792598953999E-2</c:v>
                </c:pt>
                <c:pt idx="177">
                  <c:v>1.9395962310587999E-2</c:v>
                </c:pt>
                <c:pt idx="178">
                  <c:v>1.9396079968998999E-2</c:v>
                </c:pt>
                <c:pt idx="179">
                  <c:v>1.9396154483208E-2</c:v>
                </c:pt>
                <c:pt idx="180">
                  <c:v>1.9396199061615001E-2</c:v>
                </c:pt>
                <c:pt idx="181">
                  <c:v>1.9396227005754999E-2</c:v>
                </c:pt>
                <c:pt idx="182">
                  <c:v>1.9396251797462998E-2</c:v>
                </c:pt>
                <c:pt idx="183">
                  <c:v>1.9396299044157999E-2</c:v>
                </c:pt>
                <c:pt idx="184">
                  <c:v>1.9396446789454999E-2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0304"/>
        <c:axId val="441919520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5.47954394749533E-2</c:v>
                </c:pt>
                <c:pt idx="1">
                  <c:v>5.1056762675008201E-2</c:v>
                </c:pt>
                <c:pt idx="2">
                  <c:v>4.7510628787740511E-2</c:v>
                </c:pt>
                <c:pt idx="3">
                  <c:v>4.4218134624436599E-2</c:v>
                </c:pt>
                <c:pt idx="4">
                  <c:v>4.1202314088263359E-2</c:v>
                </c:pt>
                <c:pt idx="5">
                  <c:v>3.8464255734523486E-2</c:v>
                </c:pt>
                <c:pt idx="6">
                  <c:v>3.5991721423068987E-2</c:v>
                </c:pt>
                <c:pt idx="7">
                  <c:v>3.3804513995645748E-2</c:v>
                </c:pt>
                <c:pt idx="8">
                  <c:v>3.1875858446208327E-2</c:v>
                </c:pt>
                <c:pt idx="9">
                  <c:v>3.0175606707614731E-2</c:v>
                </c:pt>
                <c:pt idx="10">
                  <c:v>2.8701107027070991E-2</c:v>
                </c:pt>
                <c:pt idx="11">
                  <c:v>2.743323621596894E-2</c:v>
                </c:pt>
                <c:pt idx="12">
                  <c:v>2.6351511931164362E-2</c:v>
                </c:pt>
                <c:pt idx="13">
                  <c:v>2.5432612862677596E-2</c:v>
                </c:pt>
                <c:pt idx="14">
                  <c:v>2.4652330348017965E-2</c:v>
                </c:pt>
                <c:pt idx="15">
                  <c:v>2.3988965116798301E-2</c:v>
                </c:pt>
                <c:pt idx="16">
                  <c:v>2.3423945004718838E-2</c:v>
                </c:pt>
                <c:pt idx="17">
                  <c:v>2.2942767899768839E-2</c:v>
                </c:pt>
                <c:pt idx="18">
                  <c:v>2.2533473415564526E-2</c:v>
                </c:pt>
                <c:pt idx="19">
                  <c:v>6.3894994406365913E-3</c:v>
                </c:pt>
                <c:pt idx="20">
                  <c:v>6.3871946823061861E-3</c:v>
                </c:pt>
                <c:pt idx="21">
                  <c:v>6.3848687771687297E-3</c:v>
                </c:pt>
                <c:pt idx="22">
                  <c:v>6.3826354755419758E-3</c:v>
                </c:pt>
                <c:pt idx="23">
                  <c:v>6.3804967434757352E-3</c:v>
                </c:pt>
                <c:pt idx="24">
                  <c:v>6.3782278590883007E-3</c:v>
                </c:pt>
                <c:pt idx="25">
                  <c:v>6.3751547132713249E-3</c:v>
                </c:pt>
                <c:pt idx="26">
                  <c:v>6.3695925423117106E-3</c:v>
                </c:pt>
                <c:pt idx="27">
                  <c:v>6.3577414234471663E-3</c:v>
                </c:pt>
                <c:pt idx="28">
                  <c:v>6.3315449751820407E-3</c:v>
                </c:pt>
                <c:pt idx="29">
                  <c:v>6.280283264622104E-3</c:v>
                </c:pt>
                <c:pt idx="30">
                  <c:v>6.2216450553732377E-3</c:v>
                </c:pt>
                <c:pt idx="31">
                  <c:v>6.1467399731712927E-3</c:v>
                </c:pt>
                <c:pt idx="32">
                  <c:v>6.0704863601721984E-3</c:v>
                </c:pt>
                <c:pt idx="33">
                  <c:v>6.028403186494051E-3</c:v>
                </c:pt>
                <c:pt idx="34">
                  <c:v>6.0679478979717835E-3</c:v>
                </c:pt>
                <c:pt idx="35">
                  <c:v>6.2426410282506346E-3</c:v>
                </c:pt>
                <c:pt idx="36">
                  <c:v>6.5882117474957372E-3</c:v>
                </c:pt>
                <c:pt idx="37">
                  <c:v>7.0431117216598468E-3</c:v>
                </c:pt>
                <c:pt idx="38">
                  <c:v>7.5833467444506421E-3</c:v>
                </c:pt>
                <c:pt idx="39">
                  <c:v>8.1672179129711388E-3</c:v>
                </c:pt>
                <c:pt idx="40">
                  <c:v>8.8090204994643734E-3</c:v>
                </c:pt>
                <c:pt idx="41">
                  <c:v>9.4683015483758709E-3</c:v>
                </c:pt>
                <c:pt idx="42">
                  <c:v>1.0119272466025805E-2</c:v>
                </c:pt>
                <c:pt idx="43">
                  <c:v>1.1024831038319933E-2</c:v>
                </c:pt>
                <c:pt idx="44">
                  <c:v>1.1819428956313077E-2</c:v>
                </c:pt>
                <c:pt idx="45">
                  <c:v>1.2589080868586641E-2</c:v>
                </c:pt>
                <c:pt idx="46">
                  <c:v>1.3354248742292027E-2</c:v>
                </c:pt>
                <c:pt idx="47">
                  <c:v>1.4162716024422834E-2</c:v>
                </c:pt>
                <c:pt idx="48">
                  <c:v>1.5071800325933724E-2</c:v>
                </c:pt>
                <c:pt idx="49">
                  <c:v>1.6112000095672385E-2</c:v>
                </c:pt>
                <c:pt idx="50">
                  <c:v>2.3471874286386602E-2</c:v>
                </c:pt>
                <c:pt idx="51">
                  <c:v>2.3471902209741852E-2</c:v>
                </c:pt>
                <c:pt idx="52">
                  <c:v>2.3472445455962741E-2</c:v>
                </c:pt>
                <c:pt idx="53">
                  <c:v>2.3479133353463095E-2</c:v>
                </c:pt>
                <c:pt idx="54">
                  <c:v>2.3510697374698918E-2</c:v>
                </c:pt>
                <c:pt idx="55">
                  <c:v>2.3582878775665901E-2</c:v>
                </c:pt>
                <c:pt idx="56">
                  <c:v>2.3680495218469485E-2</c:v>
                </c:pt>
                <c:pt idx="57">
                  <c:v>2.375761845915314E-2</c:v>
                </c:pt>
                <c:pt idx="58">
                  <c:v>2.3784553036742723E-2</c:v>
                </c:pt>
                <c:pt idx="59">
                  <c:v>2.373371635369189E-2</c:v>
                </c:pt>
                <c:pt idx="60">
                  <c:v>2.3644601397681944E-2</c:v>
                </c:pt>
                <c:pt idx="61">
                  <c:v>2.3468067116843013E-2</c:v>
                </c:pt>
                <c:pt idx="62">
                  <c:v>2.3216770418964031E-2</c:v>
                </c:pt>
                <c:pt idx="63">
                  <c:v>2.2905683089751747E-2</c:v>
                </c:pt>
                <c:pt idx="64">
                  <c:v>2.2550206923023779E-2</c:v>
                </c:pt>
                <c:pt idx="65">
                  <c:v>2.2163203047917746E-2</c:v>
                </c:pt>
                <c:pt idx="66">
                  <c:v>2.1756387727637612E-2</c:v>
                </c:pt>
                <c:pt idx="67">
                  <c:v>2.1339262654001094E-2</c:v>
                </c:pt>
                <c:pt idx="68">
                  <c:v>2.0919895607604041E-2</c:v>
                </c:pt>
                <c:pt idx="69">
                  <c:v>2.0515765028796085E-2</c:v>
                </c:pt>
                <c:pt idx="70">
                  <c:v>2.013168322063276E-2</c:v>
                </c:pt>
                <c:pt idx="71">
                  <c:v>1.9769219635618809E-2</c:v>
                </c:pt>
                <c:pt idx="72">
                  <c:v>1.9437192966162635E-2</c:v>
                </c:pt>
                <c:pt idx="73">
                  <c:v>1.9138218661029941E-2</c:v>
                </c:pt>
                <c:pt idx="74">
                  <c:v>1.8872782889037702E-2</c:v>
                </c:pt>
                <c:pt idx="75">
                  <c:v>1.8639180869508519E-2</c:v>
                </c:pt>
                <c:pt idx="76">
                  <c:v>1.8434259431323447E-2</c:v>
                </c:pt>
                <c:pt idx="77">
                  <c:v>1.825462897056232E-2</c:v>
                </c:pt>
                <c:pt idx="78">
                  <c:v>1.8097219266592458E-2</c:v>
                </c:pt>
                <c:pt idx="79">
                  <c:v>1.7959528672218634E-2</c:v>
                </c:pt>
                <c:pt idx="80">
                  <c:v>1.7839331935030962E-2</c:v>
                </c:pt>
                <c:pt idx="81">
                  <c:v>1.178568389348298E-2</c:v>
                </c:pt>
                <c:pt idx="82">
                  <c:v>1.1784705229123097E-2</c:v>
                </c:pt>
                <c:pt idx="83">
                  <c:v>1.1783754131233551E-2</c:v>
                </c:pt>
                <c:pt idx="84">
                  <c:v>1.1782880743398415E-2</c:v>
                </c:pt>
                <c:pt idx="85">
                  <c:v>1.1782100405820225E-2</c:v>
                </c:pt>
                <c:pt idx="86">
                  <c:v>1.1781349700538724E-2</c:v>
                </c:pt>
                <c:pt idx="87">
                  <c:v>1.1780465008889218E-2</c:v>
                </c:pt>
                <c:pt idx="88">
                  <c:v>1.1779008413009594E-2</c:v>
                </c:pt>
                <c:pt idx="89">
                  <c:v>1.1775847772614777E-2</c:v>
                </c:pt>
                <c:pt idx="90">
                  <c:v>1.1768375792758135E-2</c:v>
                </c:pt>
                <c:pt idx="91">
                  <c:v>1.175297696841446E-2</c:v>
                </c:pt>
                <c:pt idx="92">
                  <c:v>1.1735181390902199E-2</c:v>
                </c:pt>
                <c:pt idx="93">
                  <c:v>1.1713266768742984E-2</c:v>
                </c:pt>
                <c:pt idx="94">
                  <c:v>1.1693882961047807E-2</c:v>
                </c:pt>
                <c:pt idx="95">
                  <c:v>1.1691216584509275E-2</c:v>
                </c:pt>
                <c:pt idx="96">
                  <c:v>1.1722561374231274E-2</c:v>
                </c:pt>
                <c:pt idx="97">
                  <c:v>1.1806645871455326E-2</c:v>
                </c:pt>
                <c:pt idx="98">
                  <c:v>1.1954909235792545E-2</c:v>
                </c:pt>
                <c:pt idx="99">
                  <c:v>1.2135870826322134E-2</c:v>
                </c:pt>
                <c:pt idx="100">
                  <c:v>1.2339352913042461E-2</c:v>
                </c:pt>
                <c:pt idx="101">
                  <c:v>1.2548403318866325E-2</c:v>
                </c:pt>
                <c:pt idx="102">
                  <c:v>1.2767842095768969E-2</c:v>
                </c:pt>
                <c:pt idx="103">
                  <c:v>1.2982844953151012E-2</c:v>
                </c:pt>
                <c:pt idx="104">
                  <c:v>1.3183770964089341E-2</c:v>
                </c:pt>
                <c:pt idx="105">
                  <c:v>1.3513828984575959E-2</c:v>
                </c:pt>
                <c:pt idx="106">
                  <c:v>1.3781130236937096E-2</c:v>
                </c:pt>
                <c:pt idx="107">
                  <c:v>1.402583473428912E-2</c:v>
                </c:pt>
                <c:pt idx="108">
                  <c:v>1.4256561996270256E-2</c:v>
                </c:pt>
                <c:pt idx="109">
                  <c:v>1.4493288665128036E-2</c:v>
                </c:pt>
                <c:pt idx="110">
                  <c:v>1.4759135059333539E-2</c:v>
                </c:pt>
                <c:pt idx="111">
                  <c:v>1.5063855794304561E-2</c:v>
                </c:pt>
                <c:pt idx="112">
                  <c:v>1.5108311237091667E-2</c:v>
                </c:pt>
                <c:pt idx="113">
                  <c:v>1.5108268769842401E-2</c:v>
                </c:pt>
                <c:pt idx="114">
                  <c:v>1.5108456914091515E-2</c:v>
                </c:pt>
                <c:pt idx="115">
                  <c:v>1.5111662988287353E-2</c:v>
                </c:pt>
                <c:pt idx="116">
                  <c:v>1.5127698811114308E-2</c:v>
                </c:pt>
                <c:pt idx="117">
                  <c:v>1.5166822510793805E-2</c:v>
                </c:pt>
                <c:pt idx="118">
                  <c:v>1.5227381502507163E-2</c:v>
                </c:pt>
                <c:pt idx="119">
                  <c:v>1.5295102848658291E-2</c:v>
                </c:pt>
                <c:pt idx="120">
                  <c:v>1.5357411818888665E-2</c:v>
                </c:pt>
                <c:pt idx="121">
                  <c:v>1.5398196926909635E-2</c:v>
                </c:pt>
                <c:pt idx="122">
                  <c:v>1.542807149850705E-2</c:v>
                </c:pt>
                <c:pt idx="123">
                  <c:v>1.542079442625939E-2</c:v>
                </c:pt>
                <c:pt idx="124">
                  <c:v>1.5377876869734512E-2</c:v>
                </c:pt>
                <c:pt idx="125">
                  <c:v>1.5302871415231473E-2</c:v>
                </c:pt>
                <c:pt idx="126">
                  <c:v>1.5200880030750522E-2</c:v>
                </c:pt>
                <c:pt idx="127">
                  <c:v>1.5076542881170848E-2</c:v>
                </c:pt>
                <c:pt idx="128">
                  <c:v>1.493483650955155E-2</c:v>
                </c:pt>
                <c:pt idx="129">
                  <c:v>1.4780038189831151E-2</c:v>
                </c:pt>
                <c:pt idx="130">
                  <c:v>1.4616288651237021E-2</c:v>
                </c:pt>
                <c:pt idx="131">
                  <c:v>1.4453105138163322E-2</c:v>
                </c:pt>
                <c:pt idx="132">
                  <c:v>1.4293537599411422E-2</c:v>
                </c:pt>
                <c:pt idx="133">
                  <c:v>1.4138972612722654E-2</c:v>
                </c:pt>
                <c:pt idx="134">
                  <c:v>1.3995092945655803E-2</c:v>
                </c:pt>
                <c:pt idx="135">
                  <c:v>1.3864104158438459E-2</c:v>
                </c:pt>
                <c:pt idx="136">
                  <c:v>1.3746938060900946E-2</c:v>
                </c:pt>
                <c:pt idx="137">
                  <c:v>1.3643243735406358E-2</c:v>
                </c:pt>
                <c:pt idx="138">
                  <c:v>1.3551775922056343E-2</c:v>
                </c:pt>
                <c:pt idx="139">
                  <c:v>1.3471053288265335E-2</c:v>
                </c:pt>
                <c:pt idx="140">
                  <c:v>1.3399730899571742E-2</c:v>
                </c:pt>
                <c:pt idx="141">
                  <c:v>1.3336742404052505E-2</c:v>
                </c:pt>
                <c:pt idx="142">
                  <c:v>1.3281158752709264E-2</c:v>
                </c:pt>
                <c:pt idx="143">
                  <c:v>1.0078452861847506E-2</c:v>
                </c:pt>
                <c:pt idx="144">
                  <c:v>1.0077902624821689E-2</c:v>
                </c:pt>
                <c:pt idx="145">
                  <c:v>1.0077371715181572E-2</c:v>
                </c:pt>
                <c:pt idx="146">
                  <c:v>1.0076889619078013E-2</c:v>
                </c:pt>
                <c:pt idx="147">
                  <c:v>1.0076462235808308E-2</c:v>
                </c:pt>
                <c:pt idx="148">
                  <c:v>1.0076073909643253E-2</c:v>
                </c:pt>
                <c:pt idx="149">
                  <c:v>1.0075650661365487E-2</c:v>
                </c:pt>
                <c:pt idx="150">
                  <c:v>1.007500423161564E-2</c:v>
                </c:pt>
                <c:pt idx="151">
                  <c:v>1.0073635686794953E-2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2656"/>
        <c:axId val="441921088"/>
      </c:scatterChart>
      <c:valAx>
        <c:axId val="441920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19520"/>
        <c:crosses val="autoZero"/>
        <c:crossBetween val="midCat"/>
      </c:valAx>
      <c:valAx>
        <c:axId val="4419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0304"/>
        <c:crosses val="autoZero"/>
        <c:crossBetween val="midCat"/>
      </c:valAx>
      <c:valAx>
        <c:axId val="441921088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2656"/>
        <c:crosses val="max"/>
        <c:crossBetween val="midCat"/>
      </c:valAx>
      <c:valAx>
        <c:axId val="4419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9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3.2920842619986457E-6</c:v>
                </c:pt>
                <c:pt idx="2">
                  <c:v>1.0009658102997504E-5</c:v>
                </c:pt>
                <c:pt idx="3">
                  <c:v>2.2663282651998184E-5</c:v>
                </c:pt>
                <c:pt idx="4">
                  <c:v>4.426283275799775E-5</c:v>
                </c:pt>
                <c:pt idx="5">
                  <c:v>7.8155878846998539E-5</c:v>
                </c:pt>
                <c:pt idx="6">
                  <c:v>1.2719756639400018E-4</c:v>
                </c:pt>
                <c:pt idx="7">
                  <c:v>1.9377086560799783E-4</c:v>
                </c:pt>
                <c:pt idx="8">
                  <c:v>2.7977718012900041E-4</c:v>
                </c:pt>
                <c:pt idx="9">
                  <c:v>3.8445902636199958E-4</c:v>
                </c:pt>
                <c:pt idx="10">
                  <c:v>5.0629399437500042E-4</c:v>
                </c:pt>
                <c:pt idx="11">
                  <c:v>6.4295378281599772E-4</c:v>
                </c:pt>
                <c:pt idx="12">
                  <c:v>7.9209074557400061E-4</c:v>
                </c:pt>
                <c:pt idx="13">
                  <c:v>9.5153909815400006E-4</c:v>
                </c:pt>
                <c:pt idx="14">
                  <c:v>1.1183876053259996E-3</c:v>
                </c:pt>
                <c:pt idx="15">
                  <c:v>1.2918664796609976E-3</c:v>
                </c:pt>
                <c:pt idx="16">
                  <c:v>1.4698976631799983E-3</c:v>
                </c:pt>
                <c:pt idx="17">
                  <c:v>1.6512818278250005E-3</c:v>
                </c:pt>
                <c:pt idx="18">
                  <c:v>1.8348320692809991E-3</c:v>
                </c:pt>
                <c:pt idx="19">
                  <c:v>2.0191688285210001E-3</c:v>
                </c:pt>
                <c:pt idx="20">
                  <c:v>2.2032276774380001E-3</c:v>
                </c:pt>
                <c:pt idx="21">
                  <c:v>3.2803265661179998E-3</c:v>
                </c:pt>
                <c:pt idx="22">
                  <c:v>3.2803319594939991E-3</c:v>
                </c:pt>
                <c:pt idx="23">
                  <c:v>3.2803613696699985E-3</c:v>
                </c:pt>
                <c:pt idx="24">
                  <c:v>3.2807016514849983E-3</c:v>
                </c:pt>
                <c:pt idx="25">
                  <c:v>3.2827753313999994E-3</c:v>
                </c:pt>
                <c:pt idx="26">
                  <c:v>3.2900419697079984E-3</c:v>
                </c:pt>
                <c:pt idx="27">
                  <c:v>3.3072416448969993E-3</c:v>
                </c:pt>
                <c:pt idx="28">
                  <c:v>3.3385532967299993E-3</c:v>
                </c:pt>
                <c:pt idx="29">
                  <c:v>3.3864811982639992E-3</c:v>
                </c:pt>
                <c:pt idx="30">
                  <c:v>3.4513211995159977E-3</c:v>
                </c:pt>
                <c:pt idx="31">
                  <c:v>3.5307823620810003E-3</c:v>
                </c:pt>
                <c:pt idx="32">
                  <c:v>3.6226589147350004E-3</c:v>
                </c:pt>
                <c:pt idx="33">
                  <c:v>3.7242078851039973E-3</c:v>
                </c:pt>
                <c:pt idx="34">
                  <c:v>3.8326772876819994E-3</c:v>
                </c:pt>
                <c:pt idx="35">
                  <c:v>3.9456959758729995E-3</c:v>
                </c:pt>
                <c:pt idx="36">
                  <c:v>4.0612931410769978E-3</c:v>
                </c:pt>
                <c:pt idx="37">
                  <c:v>4.1778441013419973E-3</c:v>
                </c:pt>
                <c:pt idx="38">
                  <c:v>4.2939478745699991E-3</c:v>
                </c:pt>
                <c:pt idx="39">
                  <c:v>4.4085057840390005E-3</c:v>
                </c:pt>
                <c:pt idx="40">
                  <c:v>4.5191395238879974E-3</c:v>
                </c:pt>
                <c:pt idx="41">
                  <c:v>4.6251417804279993E-3</c:v>
                </c:pt>
                <c:pt idx="42">
                  <c:v>4.7262172669860006E-3</c:v>
                </c:pt>
                <c:pt idx="43">
                  <c:v>4.8220888243509993E-3</c:v>
                </c:pt>
                <c:pt idx="44">
                  <c:v>4.9125110413499977E-3</c:v>
                </c:pt>
                <c:pt idx="45">
                  <c:v>4.9972324119169978E-3</c:v>
                </c:pt>
                <c:pt idx="46">
                  <c:v>5.0760600616029973E-3</c:v>
                </c:pt>
                <c:pt idx="47">
                  <c:v>5.148871279461998E-3</c:v>
                </c:pt>
                <c:pt idx="48">
                  <c:v>5.2155728952269984E-3</c:v>
                </c:pt>
                <c:pt idx="49">
                  <c:v>5.2761153795539972E-3</c:v>
                </c:pt>
                <c:pt idx="50">
                  <c:v>5.3305087087559995E-3</c:v>
                </c:pt>
                <c:pt idx="51">
                  <c:v>5.3788276352559998E-3</c:v>
                </c:pt>
                <c:pt idx="52">
                  <c:v>6.9813370384969979E-3</c:v>
                </c:pt>
                <c:pt idx="53">
                  <c:v>6.9815155172359977E-3</c:v>
                </c:pt>
                <c:pt idx="54">
                  <c:v>6.9816420948389975E-3</c:v>
                </c:pt>
                <c:pt idx="55">
                  <c:v>6.9817250307949996E-3</c:v>
                </c:pt>
                <c:pt idx="56">
                  <c:v>6.981777289511E-3</c:v>
                </c:pt>
                <c:pt idx="57">
                  <c:v>6.9818123374180002E-3</c:v>
                </c:pt>
                <c:pt idx="58">
                  <c:v>6.9818449282780005E-3</c:v>
                </c:pt>
                <c:pt idx="59">
                  <c:v>6.9819039931369974E-3</c:v>
                </c:pt>
                <c:pt idx="60" formatCode="0.00000E+00">
                  <c:v>6.9820762827850005E-3</c:v>
                </c:pt>
                <c:pt idx="61" formatCode="0.00000E+00">
                  <c:v>6.9826437143759995E-3</c:v>
                </c:pt>
                <c:pt idx="62" formatCode="0.00000E+00">
                  <c:v>6.9844367310209973E-3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3.1132390240010133E-6</c:v>
                </c:pt>
                <c:pt idx="2">
                  <c:v>9.6416084690020831E-6</c:v>
                </c:pt>
                <c:pt idx="3">
                  <c:v>2.220612090900187E-5</c:v>
                </c:pt>
                <c:pt idx="4">
                  <c:v>4.4025550013000042E-5</c:v>
                </c:pt>
                <c:pt idx="5">
                  <c:v>7.8700359194001923E-5</c:v>
                </c:pt>
                <c:pt idx="6">
                  <c:v>1.2935522673300157E-4</c:v>
                </c:pt>
                <c:pt idx="7">
                  <c:v>1.9855517810700093E-4</c:v>
                </c:pt>
                <c:pt idx="8">
                  <c:v>2.8785183752400023E-4</c:v>
                </c:pt>
                <c:pt idx="9">
                  <c:v>3.9636905926200214E-4</c:v>
                </c:pt>
                <c:pt idx="10">
                  <c:v>5.2236802254200174E-4</c:v>
                </c:pt>
                <c:pt idx="11">
                  <c:v>6.6356550727100089E-4</c:v>
                </c:pt>
                <c:pt idx="12">
                  <c:v>8.1740446310099926E-4</c:v>
                </c:pt>
                <c:pt idx="13">
                  <c:v>9.8156959987799955E-4</c:v>
                </c:pt>
                <c:pt idx="14">
                  <c:v>1.155020547147001E-3</c:v>
                </c:pt>
                <c:pt idx="15">
                  <c:v>1.3344557717960004E-3</c:v>
                </c:pt>
                <c:pt idx="16">
                  <c:v>1.5182906324750015E-3</c:v>
                </c:pt>
                <c:pt idx="17">
                  <c:v>1.7054195580710023E-3</c:v>
                </c:pt>
                <c:pt idx="18">
                  <c:v>1.8949139678170017E-3</c:v>
                </c:pt>
                <c:pt idx="19">
                  <c:v>2.0857080509040019E-3</c:v>
                </c:pt>
                <c:pt idx="20">
                  <c:v>2.2768787880790009E-3</c:v>
                </c:pt>
                <c:pt idx="21">
                  <c:v>3.3708920541610024E-3</c:v>
                </c:pt>
                <c:pt idx="22">
                  <c:v>3.3708968707259999E-3</c:v>
                </c:pt>
                <c:pt idx="23">
                  <c:v>3.3709296417170007E-3</c:v>
                </c:pt>
                <c:pt idx="24">
                  <c:v>3.3713247640350004E-3</c:v>
                </c:pt>
                <c:pt idx="25">
                  <c:v>3.3736783953169994E-3</c:v>
                </c:pt>
                <c:pt idx="26">
                  <c:v>3.381661807611E-3</c:v>
                </c:pt>
                <c:pt idx="27">
                  <c:v>3.400062717424001E-3</c:v>
                </c:pt>
                <c:pt idx="28">
                  <c:v>3.4329048726389998E-3</c:v>
                </c:pt>
                <c:pt idx="29">
                  <c:v>3.4825383178549996E-3</c:v>
                </c:pt>
                <c:pt idx="30">
                  <c:v>3.5490132880220022E-3</c:v>
                </c:pt>
                <c:pt idx="31">
                  <c:v>3.6301685847690002E-3</c:v>
                </c:pt>
                <c:pt idx="32">
                  <c:v>3.7233473205309994E-3</c:v>
                </c:pt>
                <c:pt idx="33">
                  <c:v>3.8257779304920018E-3</c:v>
                </c:pt>
                <c:pt idx="34">
                  <c:v>3.9347112543419993E-3</c:v>
                </c:pt>
                <c:pt idx="35">
                  <c:v>4.0478105967820012E-3</c:v>
                </c:pt>
                <c:pt idx="36">
                  <c:v>4.1631404558530004E-3</c:v>
                </c:pt>
                <c:pt idx="37">
                  <c:v>4.2791247913940011E-3</c:v>
                </c:pt>
                <c:pt idx="38">
                  <c:v>4.3944060806970012E-3</c:v>
                </c:pt>
                <c:pt idx="39">
                  <c:v>4.5079340985870013E-3</c:v>
                </c:pt>
                <c:pt idx="40">
                  <c:v>4.6174531903370002E-3</c:v>
                </c:pt>
                <c:pt idx="41">
                  <c:v>4.7222994229899999E-3</c:v>
                </c:pt>
                <c:pt idx="42">
                  <c:v>4.8222002007720019E-3</c:v>
                </c:pt>
                <c:pt idx="43">
                  <c:v>4.9169751400970005E-3</c:v>
                </c:pt>
                <c:pt idx="44">
                  <c:v>5.0064185362290008E-3</c:v>
                </c:pt>
                <c:pt idx="45">
                  <c:v>5.0902971082210022E-3</c:v>
                </c:pt>
                <c:pt idx="46">
                  <c:v>5.168414797374999E-3</c:v>
                </c:pt>
                <c:pt idx="47">
                  <c:v>5.2406306190089999E-3</c:v>
                </c:pt>
                <c:pt idx="48">
                  <c:v>5.3068286399730012E-3</c:v>
                </c:pt>
                <c:pt idx="49">
                  <c:v>5.3669387645140024E-3</c:v>
                </c:pt>
                <c:pt idx="50">
                  <c:v>5.4209554111949998E-3</c:v>
                </c:pt>
                <c:pt idx="51">
                  <c:v>5.4689404961760016E-3</c:v>
                </c:pt>
                <c:pt idx="52">
                  <c:v>7.0312338788020012E-3</c:v>
                </c:pt>
                <c:pt idx="53">
                  <c:v>7.0314035904360007E-3</c:v>
                </c:pt>
                <c:pt idx="54">
                  <c:v>7.0315212488470009E-3</c:v>
                </c:pt>
                <c:pt idx="55">
                  <c:v>7.0315957630560019E-3</c:v>
                </c:pt>
                <c:pt idx="56">
                  <c:v>7.0316403414630024E-3</c:v>
                </c:pt>
                <c:pt idx="57">
                  <c:v>7.0316682856030009E-3</c:v>
                </c:pt>
                <c:pt idx="58">
                  <c:v>7.0316930773109999E-3</c:v>
                </c:pt>
                <c:pt idx="59">
                  <c:v>7.0317403240060007E-3</c:v>
                </c:pt>
                <c:pt idx="60" formatCode="0.0000E+00">
                  <c:v>7.0318880693030009E-3</c:v>
                </c:pt>
                <c:pt idx="61" formatCode="0.0000E+00">
                  <c:v>7.0323972862630021E-3</c:v>
                </c:pt>
                <c:pt idx="62" formatCode="0.0000E+00">
                  <c:v>7.0340756812970022E-3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3832"/>
        <c:axId val="441924224"/>
      </c:scatterChart>
      <c:valAx>
        <c:axId val="44192383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4224"/>
        <c:crosses val="autoZero"/>
        <c:crossBetween val="midCat"/>
        <c:majorUnit val="600"/>
      </c:valAx>
      <c:valAx>
        <c:axId val="441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3.621292688161952E-6</c:v>
                </c:pt>
                <c:pt idx="1">
                  <c:v>7.3893312250241462E-6</c:v>
                </c:pt>
                <c:pt idx="2">
                  <c:v>1.3918987003760231E-5</c:v>
                </c:pt>
                <c:pt idx="3">
                  <c:v>2.3759505116359659E-5</c:v>
                </c:pt>
                <c:pt idx="4">
                  <c:v>3.7282350697524487E-5</c:v>
                </c:pt>
                <c:pt idx="5">
                  <c:v>5.3945856301157199E-5</c:v>
                </c:pt>
                <c:pt idx="6">
                  <c:v>7.3230629134658122E-5</c:v>
                </c:pt>
                <c:pt idx="7">
                  <c:v>9.4606945982559127E-5</c:v>
                </c:pt>
                <c:pt idx="8">
                  <c:v>1.1515003085525181E-4</c:v>
                </c:pt>
                <c:pt idx="9">
                  <c:v>1.3401846481294794E-4</c:v>
                </c:pt>
                <c:pt idx="10">
                  <c:v>1.5032576728357943E-4</c:v>
                </c:pt>
                <c:pt idx="11">
                  <c:v>1.6405065903214703E-4</c:v>
                </c:pt>
                <c:pt idx="12">
                  <c:v>1.7539318783622873E-4</c:v>
                </c:pt>
                <c:pt idx="13">
                  <c:v>1.8353335788734665E-4</c:v>
                </c:pt>
                <c:pt idx="14">
                  <c:v>1.908267617665713E-4</c:v>
                </c:pt>
                <c:pt idx="15">
                  <c:v>1.9583430186892375E-4</c:v>
                </c:pt>
                <c:pt idx="16">
                  <c:v>1.9952258110748816E-4</c:v>
                </c:pt>
                <c:pt idx="17">
                  <c:v>2.0190526559956019E-4</c:v>
                </c:pt>
                <c:pt idx="18">
                  <c:v>2.0277043518426865E-4</c:v>
                </c:pt>
                <c:pt idx="19">
                  <c:v>2.0246473380685864E-4</c:v>
                </c:pt>
                <c:pt idx="20">
                  <c:v>6.0853044558192072E-7</c:v>
                </c:pt>
                <c:pt idx="21">
                  <c:v>5.3933759992796926E-9</c:v>
                </c:pt>
                <c:pt idx="22">
                  <c:v>2.9410175999416976E-8</c:v>
                </c:pt>
                <c:pt idx="23">
                  <c:v>3.4028181499987098E-7</c:v>
                </c:pt>
                <c:pt idx="24">
                  <c:v>2.0736799150010421E-6</c:v>
                </c:pt>
                <c:pt idx="25">
                  <c:v>7.2666383079990349E-6</c:v>
                </c:pt>
                <c:pt idx="26">
                  <c:v>1.7199675189000924E-5</c:v>
                </c:pt>
                <c:pt idx="27">
                  <c:v>3.1311651832999915E-5</c:v>
                </c:pt>
                <c:pt idx="28">
                  <c:v>4.7927901533999923E-5</c:v>
                </c:pt>
                <c:pt idx="29">
                  <c:v>6.4840001251998541E-5</c:v>
                </c:pt>
                <c:pt idx="30">
                  <c:v>7.9461162565002547E-5</c:v>
                </c:pt>
                <c:pt idx="31">
                  <c:v>9.1876552654000104E-5</c:v>
                </c:pt>
                <c:pt idx="32">
                  <c:v>1.0154897036899688E-4</c:v>
                </c:pt>
                <c:pt idx="33">
                  <c:v>1.0846940257800211E-4</c:v>
                </c:pt>
                <c:pt idx="34">
                  <c:v>1.1301868819100017E-4</c:v>
                </c:pt>
                <c:pt idx="35">
                  <c:v>1.1559716520399832E-4</c:v>
                </c:pt>
                <c:pt idx="36">
                  <c:v>1.1655096026499945E-4</c:v>
                </c:pt>
                <c:pt idx="37">
                  <c:v>1.1610377322800181E-4</c:v>
                </c:pt>
                <c:pt idx="38">
                  <c:v>1.1455790946900135E-4</c:v>
                </c:pt>
                <c:pt idx="39">
                  <c:v>1.1063373984899691E-4</c:v>
                </c:pt>
                <c:pt idx="40">
                  <c:v>1.0600225654000192E-4</c:v>
                </c:pt>
                <c:pt idx="41">
                  <c:v>1.010754865580013E-4</c:v>
                </c:pt>
                <c:pt idx="42">
                  <c:v>9.587155736499875E-5</c:v>
                </c:pt>
                <c:pt idx="43">
                  <c:v>9.0422216998998356E-5</c:v>
                </c:pt>
                <c:pt idx="44">
                  <c:v>8.4721370567000104E-5</c:v>
                </c:pt>
                <c:pt idx="45">
                  <c:v>7.8827649685999507E-5</c:v>
                </c:pt>
                <c:pt idx="46">
                  <c:v>7.2811217859000688E-5</c:v>
                </c:pt>
                <c:pt idx="47">
                  <c:v>6.670161576500036E-5</c:v>
                </c:pt>
                <c:pt idx="48">
                  <c:v>6.054248432699888E-5</c:v>
                </c:pt>
                <c:pt idx="49">
                  <c:v>5.4393329202002266E-5</c:v>
                </c:pt>
                <c:pt idx="50">
                  <c:v>4.8318926500000303E-5</c:v>
                </c:pt>
                <c:pt idx="51">
                  <c:v>9.0537254420395376E-7</c:v>
                </c:pt>
                <c:pt idx="52">
                  <c:v>1.5102047146372788E-7</c:v>
                </c:pt>
                <c:pt idx="53">
                  <c:v>1.0710412560776993E-7</c:v>
                </c:pt>
                <c:pt idx="54">
                  <c:v>7.0176578156642873E-8</c:v>
                </c:pt>
                <c:pt idx="55">
                  <c:v>4.4218913539484525E-8</c:v>
                </c:pt>
                <c:pt idx="56">
                  <c:v>2.9655921308328426E-8</c:v>
                </c:pt>
                <c:pt idx="57">
                  <c:v>2.7576881539160586E-8</c:v>
                </c:pt>
                <c:pt idx="58">
                  <c:v>4.997795761346642E-8</c:v>
                </c:pt>
                <c:pt idx="59">
                  <c:v>1.4578354831263971E-7</c:v>
                </c:pt>
                <c:pt idx="60">
                  <c:v>4.8013442316043948E-7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3.4245629263665423E-6</c:v>
                </c:pt>
                <c:pt idx="1">
                  <c:v>7.1812063894286801E-6</c:v>
                </c:pt>
                <c:pt idx="2">
                  <c:v>1.3820963683860236E-5</c:v>
                </c:pt>
                <c:pt idx="3">
                  <c:v>2.4001372014155686E-5</c:v>
                </c:pt>
                <c:pt idx="4">
                  <c:v>3.8142290098717009E-5</c:v>
                </c:pt>
                <c:pt idx="5">
                  <c:v>5.5720354292337088E-5</c:v>
                </c:pt>
                <c:pt idx="6">
                  <c:v>7.6119946510630839E-5</c:v>
                </c:pt>
                <c:pt idx="7">
                  <c:v>9.822632536851729E-5</c:v>
                </c:pt>
                <c:pt idx="8">
                  <c:v>1.1936894391071645E-4</c:v>
                </c:pt>
                <c:pt idx="9">
                  <c:v>1.3859885960660034E-4</c:v>
                </c:pt>
                <c:pt idx="10">
                  <c:v>1.5531723320033107E-4</c:v>
                </c:pt>
                <c:pt idx="11">
                  <c:v>1.6922285141128985E-4</c:v>
                </c:pt>
                <c:pt idx="12">
                  <c:v>1.8058165045287727E-4</c:v>
                </c:pt>
                <c:pt idx="13">
                  <c:v>1.907960419939754E-4</c:v>
                </c:pt>
                <c:pt idx="14">
                  <c:v>1.9737874711190674E-4</c:v>
                </c:pt>
                <c:pt idx="15">
                  <c:v>2.0221834674485971E-4</c:v>
                </c:pt>
                <c:pt idx="16">
                  <c:v>2.0584181815352286E-4</c:v>
                </c:pt>
                <c:pt idx="17">
                  <c:v>2.0844385071849502E-4</c:v>
                </c:pt>
                <c:pt idx="18">
                  <c:v>2.0987349141667776E-4</c:v>
                </c:pt>
                <c:pt idx="19">
                  <c:v>2.102878108905864E-4</c:v>
                </c:pt>
                <c:pt idx="20">
                  <c:v>6.1808659100678052E-7</c:v>
                </c:pt>
                <c:pt idx="21">
                  <c:v>4.8165649975395741E-9</c:v>
                </c:pt>
                <c:pt idx="22">
                  <c:v>3.2770991000713456E-8</c:v>
                </c:pt>
                <c:pt idx="23">
                  <c:v>3.9512231799973541E-7</c:v>
                </c:pt>
                <c:pt idx="24">
                  <c:v>2.3536312819989746E-6</c:v>
                </c:pt>
                <c:pt idx="25">
                  <c:v>7.9834122940006247E-6</c:v>
                </c:pt>
                <c:pt idx="26">
                  <c:v>1.8400909813000993E-5</c:v>
                </c:pt>
                <c:pt idx="27">
                  <c:v>3.2842155214998781E-5</c:v>
                </c:pt>
                <c:pt idx="28">
                  <c:v>4.96334452159998E-5</c:v>
                </c:pt>
                <c:pt idx="29">
                  <c:v>6.6474970167002684E-5</c:v>
                </c:pt>
                <c:pt idx="30">
                  <c:v>8.1155296746997924E-5</c:v>
                </c:pt>
                <c:pt idx="31">
                  <c:v>9.3178735761999254E-5</c:v>
                </c:pt>
                <c:pt idx="32">
                  <c:v>1.0243060996100242E-4</c:v>
                </c:pt>
                <c:pt idx="33">
                  <c:v>1.0893332384999746E-4</c:v>
                </c:pt>
                <c:pt idx="34">
                  <c:v>1.1309934244000189E-4</c:v>
                </c:pt>
                <c:pt idx="35">
                  <c:v>1.1532985907099919E-4</c:v>
                </c:pt>
                <c:pt idx="36">
                  <c:v>1.1598433554100077E-4</c:v>
                </c:pt>
                <c:pt idx="37">
                  <c:v>1.1528128930300002E-4</c:v>
                </c:pt>
                <c:pt idx="38">
                  <c:v>1.1352801789000014E-4</c:v>
                </c:pt>
                <c:pt idx="39">
                  <c:v>1.0951909174999885E-4</c:v>
                </c:pt>
                <c:pt idx="40">
                  <c:v>1.0484623265299975E-4</c:v>
                </c:pt>
                <c:pt idx="41">
                  <c:v>9.9900777782001987E-5</c:v>
                </c:pt>
                <c:pt idx="42">
                  <c:v>9.4774939324998586E-5</c:v>
                </c:pt>
                <c:pt idx="43">
                  <c:v>8.944339613200028E-5</c:v>
                </c:pt>
                <c:pt idx="44">
                  <c:v>8.3878571992001411E-5</c:v>
                </c:pt>
                <c:pt idx="45">
                  <c:v>7.8117689153996833E-5</c:v>
                </c:pt>
                <c:pt idx="46">
                  <c:v>7.2215821634000893E-5</c:v>
                </c:pt>
                <c:pt idx="47">
                  <c:v>6.619802096400132E-5</c:v>
                </c:pt>
                <c:pt idx="48">
                  <c:v>6.0110124541001148E-5</c:v>
                </c:pt>
                <c:pt idx="49">
                  <c:v>5.4016646680997427E-5</c:v>
                </c:pt>
                <c:pt idx="50">
                  <c:v>4.7985084981001791E-5</c:v>
                </c:pt>
                <c:pt idx="51">
                  <c:v>8.826516286022597E-7</c:v>
                </c:pt>
                <c:pt idx="52">
                  <c:v>1.436021518479684E-7</c:v>
                </c:pt>
                <c:pt idx="53">
                  <c:v>9.9557116993286665E-8</c:v>
                </c:pt>
                <c:pt idx="54">
                  <c:v>6.3050484540173776E-8</c:v>
                </c:pt>
                <c:pt idx="55">
                  <c:v>3.7720190539475705E-8</c:v>
                </c:pt>
                <c:pt idx="56">
                  <c:v>2.3645041537548543E-8</c:v>
                </c:pt>
                <c:pt idx="57">
                  <c:v>2.0977599076416909E-8</c:v>
                </c:pt>
                <c:pt idx="58">
                  <c:v>3.9977972693588555E-8</c:v>
                </c:pt>
                <c:pt idx="59">
                  <c:v>1.2501525130976206E-7</c:v>
                </c:pt>
                <c:pt idx="60">
                  <c:v>4.3087588923854414E-7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27080"/>
        <c:axId val="441715912"/>
      </c:scatterChart>
      <c:valAx>
        <c:axId val="348627080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715912"/>
        <c:crosses val="autoZero"/>
        <c:crossBetween val="midCat"/>
      </c:valAx>
      <c:valAx>
        <c:axId val="441715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627080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4.9475005057051002E-16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1.8698459071040999E-3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4.4280426254052997E-3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5.3934706304889996E-3</v>
      </c>
      <c r="C5">
        <v>-273.14999999999998</v>
      </c>
      <c r="D5">
        <v>-1.8181818182</v>
      </c>
    </row>
    <row r="6" spans="1:4" x14ac:dyDescent="0.25">
      <c r="A6">
        <v>5</v>
      </c>
      <c r="B6" s="1">
        <v>5.3935758135182999E-3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5.3936204766475999E-3</v>
      </c>
      <c r="C7">
        <v>-273.14999999999998</v>
      </c>
      <c r="D7">
        <v>0</v>
      </c>
    </row>
    <row r="8" spans="1:4" x14ac:dyDescent="0.25">
      <c r="A8">
        <v>7</v>
      </c>
      <c r="B8" s="1">
        <v>5.3936598463328999E-3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5.3937485511969998E-3</v>
      </c>
      <c r="C9">
        <v>-273.14999999999998</v>
      </c>
      <c r="D9">
        <v>1.8181818182</v>
      </c>
    </row>
    <row r="10" spans="1:4" x14ac:dyDescent="0.25">
      <c r="A10">
        <v>9</v>
      </c>
      <c r="B10" s="1">
        <v>5.3940182471511004E-3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5.3948127855222997E-3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5.3969514410687003E-3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5.4022128416977002E-3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5.4138473176429999E-3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5.4364349422515003E-3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5.4751133750037999E-3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5.5340780361052997E-3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5.6153514610831996E-3</v>
      </c>
      <c r="C18">
        <v>-273.14999999999998</v>
      </c>
      <c r="D18">
        <v>10</v>
      </c>
    </row>
    <row r="19" spans="1:4" x14ac:dyDescent="0.25">
      <c r="A19">
        <v>18</v>
      </c>
      <c r="B19" s="1">
        <v>5.7173317892025002E-3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5.8368908939692996E-3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5.9685649179386001E-3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6.1069725408866996E-3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6.2464510084442003E-3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6.3812382253209E-3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6.505918407968E-3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6.8370619163591996E-3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6.8370628093533999E-3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6.8370847952728001E-3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6.8375217212370996E-3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6.8406597731080002E-3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6.8521984836546999E-3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6.8794837969316999E-3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6.9278200469348001E-3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6.9987774141337996E-3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7.0897929177069002E-3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7.1966792968847001E-3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7.3151303473318998E-3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7.4414391755846998E-3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7.5723898796162996E-3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7.7055244197275002E-3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7.8389542404859996E-3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7.9712427535055998E-3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8.1011842228235001E-3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8.2278950684102001E-3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8.3488664356695993E-3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8.4636454429148009E-3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8.5721989543968997E-3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8.6744518374083004E-3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8.7703326550858003E-3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8.8597109405288994E-3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8.9424982613604993E-3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9.0186641023055E-3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9.0881947242530004E-3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9.1511183449780997E-3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9.2074986867760004E-3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9.2574586058340996E-3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1.0924356813097001E-2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1.0924546597355001E-2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1.0924684404886999E-2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1.0924778305396E-2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1.0924842141506E-2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1.0924892320407E-2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1.0924951909773E-2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1.0925072276112001E-2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1.0925391765767E-2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1.0926284312191E-2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1.0928666562625E-2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1.0932406484478E-2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1.0939588511316E-2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1.0952524808981999E-2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1.0973956922509E-2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1.1007001160536E-2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1.1054368744136E-2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1.1118408667785001E-2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1.1201087344307E-2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1.1301779514398E-2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1.1419100368596001E-2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1.1550847722448E-2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1.1694667115220001E-2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1.1848315559934E-2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1.2008646380077001E-2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1.2174766567903001E-2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1.2344264275348999E-2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1.2515615855835001E-2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1.2687193899378E-2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1.285697868934E-2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1.3023104903766999E-2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1.3808017216168001E-2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1.3808019727623E-2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1.3808044451208E-2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1.3808385644200999E-2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1.3810641842984001E-2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1.3818849856329E-2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1.3838500777917E-2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1.3874122760222001E-2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1.3927980676879999E-2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1.3999745966429999E-2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1.4086298570661E-2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1.4185050935836E-2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1.4293000297769001E-2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1.4407277244987001E-2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1.452549420047E-2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1.4645710498014001E-2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1.476635462423E-2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1.4886078891206999E-2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1.5003839517699E-2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1.5117227256965999E-2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1.5225591910151E-2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1.5328700305974999E-2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1.5426323780246E-2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1.5518255736198E-2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1.5604275455777E-2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1.5684216457779E-2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1.5757979011517001E-2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1.5825489414661002E-2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1.5886715156213E-2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1.5941681305139999E-2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1.5990475764116E-2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1.7610991637023E-2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1.7611173218092E-2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1.7611302924307001E-2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1.7611388799495E-2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1.7611444092918999E-2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1.7611482999939001E-2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1.761152215404E-2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1.7611595958258001E-2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1.7611804493092E-2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1.7612454238106999E-2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1.7614397083506001E-2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1.7617689167768E-2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1.7624406741608999E-2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1.7637060366157999E-2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1.7658659916263999E-2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1.7692552962353E-2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1.7741594649900001E-2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1.7808167949113999E-2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1.7894174263635002E-2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1.7998856109868001E-2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1.8120691077881002E-2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1.8257350866321999E-2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1.8406487829080002E-2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1.8565936181660001E-2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1.8732784688832001E-2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1.8906263563166999E-2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1.9084294746685999E-2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1.9265678911331002E-2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1.9449229152787E-2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1.9633565912027001E-2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1.9817624760944001E-2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2.0894723649624001E-2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2.0894729043E-2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2.0894758453176E-2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2.0895098734990999E-2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2.0897172414906E-2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2.0904439053214E-2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2.0921638728403E-2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2.0952950380236E-2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2.100087828177E-2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2.1065718283021999E-2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2.1145179445587001E-2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2.1237055998241001E-2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2.1338604968609998E-2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2.1447074371188E-2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2.1560093059379001E-2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2.1675690224582999E-2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2.1792241184847998E-2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2.1908344958076E-2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2.2022902867545002E-2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2.2133536607393998E-2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2.2239538863934E-2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2.2340614350492002E-2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2.2436485907857E-2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2.2526908124855999E-2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2.2611629495422999E-2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2.2690457145108998E-2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2.2763268362967999E-2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2.2829969978732999E-2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2.2890512463059998E-2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2.2944905792262001E-2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2.2993224718762001E-2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2.4595734122002999E-2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2.4595912600741999E-2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2.4596039178344999E-2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2.4596122114301001E-2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2.4596174373017001E-2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2.4596209420924001E-2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2.4596242011784002E-2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2.4596301076642998E-2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2.4596473366291002E-2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2.4597040797882001E-2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2.4598833814526998E-2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4.4277112037965E-16</v>
      </c>
      <c r="C2">
        <v>150</v>
      </c>
      <c r="D2">
        <v>-1301.7181818182</v>
      </c>
    </row>
    <row r="3" spans="1:4" x14ac:dyDescent="0.25">
      <c r="A3">
        <v>2</v>
      </c>
      <c r="B3" s="1">
        <v>1.9903001398142001E-3</v>
      </c>
      <c r="C3">
        <v>96</v>
      </c>
      <c r="D3">
        <v>-1172.2181818182</v>
      </c>
    </row>
    <row r="4" spans="1:4" x14ac:dyDescent="0.25">
      <c r="A4">
        <v>3</v>
      </c>
      <c r="B4" s="1">
        <v>4.4814843876002999E-3</v>
      </c>
      <c r="C4">
        <v>25</v>
      </c>
      <c r="D4">
        <v>-1001.8181818181999</v>
      </c>
    </row>
    <row r="5" spans="1:4" x14ac:dyDescent="0.25">
      <c r="A5">
        <v>4</v>
      </c>
      <c r="B5" s="1">
        <v>5.3803858194950002E-3</v>
      </c>
      <c r="C5">
        <v>25</v>
      </c>
      <c r="D5">
        <v>-1.8181818182</v>
      </c>
    </row>
    <row r="6" spans="1:4" x14ac:dyDescent="0.25">
      <c r="A6">
        <v>5</v>
      </c>
      <c r="B6" s="1">
        <v>5.3804741707937E-3</v>
      </c>
      <c r="C6">
        <v>30</v>
      </c>
      <c r="D6">
        <v>-0.90909090910000001</v>
      </c>
    </row>
    <row r="7" spans="1:4" x14ac:dyDescent="0.25">
      <c r="A7">
        <v>6</v>
      </c>
      <c r="B7" s="1">
        <v>5.3805075967458997E-3</v>
      </c>
      <c r="C7">
        <v>35</v>
      </c>
      <c r="D7">
        <v>0</v>
      </c>
    </row>
    <row r="8" spans="1:4" x14ac:dyDescent="0.25">
      <c r="A8">
        <v>7</v>
      </c>
      <c r="B8" s="1">
        <v>5.3805354392974002E-3</v>
      </c>
      <c r="C8">
        <v>40</v>
      </c>
      <c r="D8">
        <v>0.90909090910000001</v>
      </c>
    </row>
    <row r="9" spans="1:4" x14ac:dyDescent="0.25">
      <c r="A9">
        <v>8</v>
      </c>
      <c r="B9" s="1">
        <v>5.3806019730611001E-3</v>
      </c>
      <c r="C9">
        <v>45</v>
      </c>
      <c r="D9">
        <v>1.8181818182</v>
      </c>
    </row>
    <row r="10" spans="1:4" x14ac:dyDescent="0.25">
      <c r="A10">
        <v>9</v>
      </c>
      <c r="B10" s="1">
        <v>5.3808185417167998E-3</v>
      </c>
      <c r="C10">
        <v>50</v>
      </c>
      <c r="D10">
        <v>2.7272727272999999</v>
      </c>
    </row>
    <row r="11" spans="1:4" x14ac:dyDescent="0.25">
      <c r="A11">
        <v>10</v>
      </c>
      <c r="B11" s="1">
        <v>5.3814976723624E-3</v>
      </c>
      <c r="C11">
        <v>55</v>
      </c>
      <c r="D11">
        <v>3.6363636364</v>
      </c>
    </row>
    <row r="12" spans="1:4" x14ac:dyDescent="0.25">
      <c r="A12">
        <v>11</v>
      </c>
      <c r="B12" s="1">
        <v>5.3834262601491004E-3</v>
      </c>
      <c r="C12">
        <v>60</v>
      </c>
      <c r="D12">
        <v>4.5454545455000002</v>
      </c>
    </row>
    <row r="13" spans="1:4" x14ac:dyDescent="0.25">
      <c r="A13">
        <v>12</v>
      </c>
      <c r="B13" s="1">
        <v>5.3883777526302001E-3</v>
      </c>
      <c r="C13">
        <v>65</v>
      </c>
      <c r="D13">
        <v>5.4545454544999998</v>
      </c>
    </row>
    <row r="14" spans="1:4" x14ac:dyDescent="0.25">
      <c r="A14">
        <v>13</v>
      </c>
      <c r="B14" s="1">
        <v>5.3997001569459999E-3</v>
      </c>
      <c r="C14">
        <v>70</v>
      </c>
      <c r="D14">
        <v>6.3636363636000004</v>
      </c>
    </row>
    <row r="15" spans="1:4" x14ac:dyDescent="0.25">
      <c r="A15">
        <v>14</v>
      </c>
      <c r="B15" s="1">
        <v>5.4222486846568999E-3</v>
      </c>
      <c r="C15">
        <v>75</v>
      </c>
      <c r="D15">
        <v>7.2727272727000001</v>
      </c>
    </row>
    <row r="16" spans="1:4" x14ac:dyDescent="0.25">
      <c r="A16">
        <v>15</v>
      </c>
      <c r="B16" s="1">
        <v>5.4616648853136997E-3</v>
      </c>
      <c r="C16">
        <v>80</v>
      </c>
      <c r="D16">
        <v>8.1818181818000006</v>
      </c>
    </row>
    <row r="17" spans="1:4" x14ac:dyDescent="0.25">
      <c r="A17">
        <v>16</v>
      </c>
      <c r="B17" s="1">
        <v>5.5225025254604003E-3</v>
      </c>
      <c r="C17">
        <v>85</v>
      </c>
      <c r="D17">
        <v>9.0909090909000003</v>
      </c>
    </row>
    <row r="18" spans="1:4" x14ac:dyDescent="0.25">
      <c r="A18">
        <v>17</v>
      </c>
      <c r="B18" s="1">
        <v>5.6068183617648997E-3</v>
      </c>
      <c r="C18">
        <v>90</v>
      </c>
      <c r="D18">
        <v>10</v>
      </c>
    </row>
    <row r="19" spans="1:4" x14ac:dyDescent="0.25">
      <c r="A19">
        <v>18</v>
      </c>
      <c r="B19" s="1">
        <v>5.7133997118331004E-3</v>
      </c>
      <c r="C19">
        <v>95</v>
      </c>
      <c r="D19">
        <v>10.9090909091</v>
      </c>
    </row>
    <row r="20" spans="1:4" x14ac:dyDescent="0.25">
      <c r="A20">
        <v>19</v>
      </c>
      <c r="B20" s="1">
        <v>5.8382051498806001E-3</v>
      </c>
      <c r="C20">
        <v>100</v>
      </c>
      <c r="D20">
        <v>11.818181818199999</v>
      </c>
    </row>
    <row r="21" spans="1:4" x14ac:dyDescent="0.25">
      <c r="A21">
        <v>20</v>
      </c>
      <c r="B21" s="1">
        <v>5.9759656817322997E-3</v>
      </c>
      <c r="C21">
        <v>105</v>
      </c>
      <c r="D21">
        <v>12.727272727300001</v>
      </c>
    </row>
    <row r="22" spans="1:4" x14ac:dyDescent="0.25">
      <c r="A22">
        <v>21</v>
      </c>
      <c r="B22" s="1">
        <v>6.1212585413180001E-3</v>
      </c>
      <c r="C22">
        <v>110</v>
      </c>
      <c r="D22">
        <v>13.6363636364</v>
      </c>
    </row>
    <row r="23" spans="1:4" x14ac:dyDescent="0.25">
      <c r="A23">
        <v>22</v>
      </c>
      <c r="B23" s="1">
        <v>6.2686237541908999E-3</v>
      </c>
      <c r="C23">
        <v>115</v>
      </c>
      <c r="D23">
        <v>14.5454545454</v>
      </c>
    </row>
    <row r="24" spans="1:4" x14ac:dyDescent="0.25">
      <c r="A24">
        <v>23</v>
      </c>
      <c r="B24" s="1">
        <v>6.4126985863987001E-3</v>
      </c>
      <c r="C24">
        <v>120</v>
      </c>
      <c r="D24">
        <v>15.4545454545</v>
      </c>
    </row>
    <row r="25" spans="1:4" x14ac:dyDescent="0.25">
      <c r="A25">
        <v>24</v>
      </c>
      <c r="B25" s="1">
        <v>6.5481140104663004E-3</v>
      </c>
      <c r="C25">
        <v>125</v>
      </c>
      <c r="D25">
        <v>16.363636363600001</v>
      </c>
    </row>
    <row r="26" spans="1:4" x14ac:dyDescent="0.25">
      <c r="A26">
        <v>25</v>
      </c>
      <c r="B26" s="1">
        <v>6.9262759828726001E-3</v>
      </c>
      <c r="C26">
        <v>125</v>
      </c>
      <c r="D26">
        <v>1786.3636363636001</v>
      </c>
    </row>
    <row r="27" spans="1:4" x14ac:dyDescent="0.25">
      <c r="A27">
        <v>26</v>
      </c>
      <c r="B27" s="1">
        <v>6.9262767860215997E-3</v>
      </c>
      <c r="C27">
        <v>119.5</v>
      </c>
      <c r="D27">
        <v>1787.3636363636001</v>
      </c>
    </row>
    <row r="28" spans="1:4" x14ac:dyDescent="0.25">
      <c r="A28">
        <v>27</v>
      </c>
      <c r="B28" s="1">
        <v>6.9262990102004996E-3</v>
      </c>
      <c r="C28">
        <v>114</v>
      </c>
      <c r="D28">
        <v>1788.3636363636001</v>
      </c>
    </row>
    <row r="29" spans="1:4" x14ac:dyDescent="0.25">
      <c r="A29">
        <v>28</v>
      </c>
      <c r="B29" s="1">
        <v>6.9267671818554E-3</v>
      </c>
      <c r="C29">
        <v>108.5</v>
      </c>
      <c r="D29">
        <v>1789.3636363636001</v>
      </c>
    </row>
    <row r="30" spans="1:4" x14ac:dyDescent="0.25">
      <c r="A30">
        <v>29</v>
      </c>
      <c r="B30" s="1">
        <v>6.9301659866734004E-3</v>
      </c>
      <c r="C30">
        <v>103</v>
      </c>
      <c r="D30">
        <v>1790.3636363636001</v>
      </c>
    </row>
    <row r="31" spans="1:4" x14ac:dyDescent="0.25">
      <c r="A31">
        <v>30</v>
      </c>
      <c r="B31" s="1">
        <v>6.9425730001358996E-3</v>
      </c>
      <c r="C31">
        <v>97.5</v>
      </c>
      <c r="D31">
        <v>1791.3636363636001</v>
      </c>
    </row>
    <row r="32" spans="1:4" x14ac:dyDescent="0.25">
      <c r="A32">
        <v>31</v>
      </c>
      <c r="B32" s="1">
        <v>6.9715315967899998E-3</v>
      </c>
      <c r="C32">
        <v>92</v>
      </c>
      <c r="D32">
        <v>1792.3636363636001</v>
      </c>
    </row>
    <row r="33" spans="1:4" x14ac:dyDescent="0.25">
      <c r="A33">
        <v>32</v>
      </c>
      <c r="B33" s="1">
        <v>7.0219060140460999E-3</v>
      </c>
      <c r="C33">
        <v>86.5</v>
      </c>
      <c r="D33">
        <v>1793.3636363636001</v>
      </c>
    </row>
    <row r="34" spans="1:4" x14ac:dyDescent="0.25">
      <c r="A34">
        <v>33</v>
      </c>
      <c r="B34" s="1">
        <v>7.0948394006317E-3</v>
      </c>
      <c r="C34">
        <v>81</v>
      </c>
      <c r="D34">
        <v>1794.3636363636001</v>
      </c>
    </row>
    <row r="35" spans="1:4" x14ac:dyDescent="0.25">
      <c r="A35">
        <v>34</v>
      </c>
      <c r="B35" s="1">
        <v>7.1878342050562998E-3</v>
      </c>
      <c r="C35">
        <v>75.5</v>
      </c>
      <c r="D35">
        <v>1795.3636363636001</v>
      </c>
    </row>
    <row r="36" spans="1:4" x14ac:dyDescent="0.25">
      <c r="A36">
        <v>35</v>
      </c>
      <c r="B36" s="1">
        <v>7.2958825322565002E-3</v>
      </c>
      <c r="C36">
        <v>70</v>
      </c>
      <c r="D36">
        <v>1796.3636363636001</v>
      </c>
    </row>
    <row r="37" spans="1:4" x14ac:dyDescent="0.25">
      <c r="A37">
        <v>36</v>
      </c>
      <c r="B37" s="1">
        <v>7.4146599630067998E-3</v>
      </c>
      <c r="C37">
        <v>64.5</v>
      </c>
      <c r="D37">
        <v>1797.3636363636001</v>
      </c>
    </row>
    <row r="38" spans="1:4" x14ac:dyDescent="0.25">
      <c r="A38">
        <v>37</v>
      </c>
      <c r="B38" s="1">
        <v>7.5405737010501E-3</v>
      </c>
      <c r="C38">
        <v>59</v>
      </c>
      <c r="D38">
        <v>1798.3636363636001</v>
      </c>
    </row>
    <row r="39" spans="1:4" x14ac:dyDescent="0.25">
      <c r="A39">
        <v>38</v>
      </c>
      <c r="B39" s="1">
        <v>7.6705536316129998E-3</v>
      </c>
      <c r="C39">
        <v>53.5</v>
      </c>
      <c r="D39">
        <v>1799.3636363636001</v>
      </c>
    </row>
    <row r="40" spans="1:4" x14ac:dyDescent="0.25">
      <c r="A40">
        <v>39</v>
      </c>
      <c r="B40" s="1">
        <v>7.8022867380513001E-3</v>
      </c>
      <c r="C40">
        <v>48</v>
      </c>
      <c r="D40">
        <v>1800.3636363636001</v>
      </c>
    </row>
    <row r="41" spans="1:4" x14ac:dyDescent="0.25">
      <c r="A41">
        <v>40</v>
      </c>
      <c r="B41" s="1">
        <v>7.9340041529807007E-3</v>
      </c>
      <c r="C41">
        <v>42.5</v>
      </c>
      <c r="D41">
        <v>1801.3636363636001</v>
      </c>
    </row>
    <row r="42" spans="1:4" x14ac:dyDescent="0.25">
      <c r="A42">
        <v>41</v>
      </c>
      <c r="B42" s="1">
        <v>8.0643681191720998E-3</v>
      </c>
      <c r="C42">
        <v>37</v>
      </c>
      <c r="D42">
        <v>1802.3636363636001</v>
      </c>
    </row>
    <row r="43" spans="1:4" x14ac:dyDescent="0.25">
      <c r="A43">
        <v>42</v>
      </c>
      <c r="B43" s="1">
        <v>8.1922495999009002E-3</v>
      </c>
      <c r="C43">
        <v>31.5</v>
      </c>
      <c r="D43">
        <v>1803.3636363636001</v>
      </c>
    </row>
    <row r="44" spans="1:4" x14ac:dyDescent="0.25">
      <c r="A44">
        <v>43</v>
      </c>
      <c r="B44" s="1">
        <v>8.3168260721805994E-3</v>
      </c>
      <c r="C44">
        <v>26</v>
      </c>
      <c r="D44">
        <v>1804.3636363636001</v>
      </c>
    </row>
    <row r="45" spans="1:4" x14ac:dyDescent="0.25">
      <c r="A45">
        <v>44</v>
      </c>
      <c r="B45" s="1">
        <v>8.4356873435345002E-3</v>
      </c>
      <c r="C45">
        <v>20.5</v>
      </c>
      <c r="D45">
        <v>1805.3636363636001</v>
      </c>
    </row>
    <row r="46" spans="1:4" x14ac:dyDescent="0.25">
      <c r="A46">
        <v>45</v>
      </c>
      <c r="B46" s="1">
        <v>8.5484250896468005E-3</v>
      </c>
      <c r="C46">
        <v>15</v>
      </c>
      <c r="D46">
        <v>1806.3636363636001</v>
      </c>
    </row>
    <row r="47" spans="1:4" x14ac:dyDescent="0.25">
      <c r="A47">
        <v>46</v>
      </c>
      <c r="B47" s="1">
        <v>8.6550341991355004E-3</v>
      </c>
      <c r="C47">
        <v>9.5</v>
      </c>
      <c r="D47">
        <v>1807.3636363636001</v>
      </c>
    </row>
    <row r="48" spans="1:4" x14ac:dyDescent="0.25">
      <c r="A48">
        <v>47</v>
      </c>
      <c r="B48" s="1">
        <v>8.7555348191879004E-3</v>
      </c>
      <c r="C48">
        <v>4</v>
      </c>
      <c r="D48">
        <v>1808.3636363636001</v>
      </c>
    </row>
    <row r="49" spans="1:4" x14ac:dyDescent="0.25">
      <c r="A49">
        <v>48</v>
      </c>
      <c r="B49" s="1">
        <v>8.8498860976813001E-3</v>
      </c>
      <c r="C49">
        <v>-1.5</v>
      </c>
      <c r="D49">
        <v>1809.3636363636001</v>
      </c>
    </row>
    <row r="50" spans="1:4" x14ac:dyDescent="0.25">
      <c r="A50">
        <v>49</v>
      </c>
      <c r="B50" s="1">
        <v>8.9379668024211992E-3</v>
      </c>
      <c r="C50">
        <v>-7</v>
      </c>
      <c r="D50">
        <v>1810.3636363636001</v>
      </c>
    </row>
    <row r="51" spans="1:4" x14ac:dyDescent="0.25">
      <c r="A51">
        <v>50</v>
      </c>
      <c r="B51" s="1">
        <v>9.0196744961414006E-3</v>
      </c>
      <c r="C51">
        <v>-12.5</v>
      </c>
      <c r="D51">
        <v>1811.3636363636001</v>
      </c>
    </row>
    <row r="52" spans="1:4" x14ac:dyDescent="0.25">
      <c r="A52">
        <v>51</v>
      </c>
      <c r="B52" s="1">
        <v>9.0949487583541992E-3</v>
      </c>
      <c r="C52">
        <v>-18</v>
      </c>
      <c r="D52">
        <v>1812.3636363636001</v>
      </c>
    </row>
    <row r="53" spans="1:4" x14ac:dyDescent="0.25">
      <c r="A53">
        <v>52</v>
      </c>
      <c r="B53" s="1">
        <v>9.1637425206604999E-3</v>
      </c>
      <c r="C53">
        <v>-23.5</v>
      </c>
      <c r="D53">
        <v>1813.3636363636001</v>
      </c>
    </row>
    <row r="54" spans="1:4" x14ac:dyDescent="0.25">
      <c r="A54">
        <v>53</v>
      </c>
      <c r="B54" s="1">
        <v>9.2260524673954004E-3</v>
      </c>
      <c r="C54">
        <v>-29</v>
      </c>
      <c r="D54">
        <v>1814.3636363636001</v>
      </c>
    </row>
    <row r="55" spans="1:4" x14ac:dyDescent="0.25">
      <c r="A55">
        <v>54</v>
      </c>
      <c r="B55" s="1">
        <v>9.2819182362406001E-3</v>
      </c>
      <c r="C55">
        <v>-34.5</v>
      </c>
      <c r="D55">
        <v>1815.3636363636001</v>
      </c>
    </row>
    <row r="56" spans="1:4" x14ac:dyDescent="0.25">
      <c r="A56">
        <v>55</v>
      </c>
      <c r="B56" s="1">
        <v>9.3314428651606E-3</v>
      </c>
      <c r="C56">
        <v>-40</v>
      </c>
      <c r="D56">
        <v>1816.3636363636001</v>
      </c>
    </row>
    <row r="57" spans="1:4" x14ac:dyDescent="0.25">
      <c r="A57">
        <v>56</v>
      </c>
      <c r="B57" s="1">
        <v>1.0946611596273E-2</v>
      </c>
      <c r="C57">
        <v>-40</v>
      </c>
      <c r="D57">
        <v>3586.3636363636001</v>
      </c>
    </row>
    <row r="58" spans="1:4" x14ac:dyDescent="0.25">
      <c r="A58">
        <v>57</v>
      </c>
      <c r="B58" s="1">
        <v>1.0946789845363999E-2</v>
      </c>
      <c r="C58">
        <v>-33.5</v>
      </c>
      <c r="D58">
        <v>3587.5454545453999</v>
      </c>
    </row>
    <row r="59" spans="1:4" x14ac:dyDescent="0.25">
      <c r="A59">
        <v>58</v>
      </c>
      <c r="B59" s="1">
        <v>1.0946915668020999E-2</v>
      </c>
      <c r="C59">
        <v>-27</v>
      </c>
      <c r="D59">
        <v>3588.7272727272002</v>
      </c>
    </row>
    <row r="60" spans="1:4" x14ac:dyDescent="0.25">
      <c r="A60">
        <v>59</v>
      </c>
      <c r="B60" s="1">
        <v>1.0946997814993999E-2</v>
      </c>
      <c r="C60">
        <v>-20.5</v>
      </c>
      <c r="D60">
        <v>3589.9090909091001</v>
      </c>
    </row>
    <row r="61" spans="1:4" x14ac:dyDescent="0.25">
      <c r="A61">
        <v>60</v>
      </c>
      <c r="B61" s="1">
        <v>1.0947050228424999E-2</v>
      </c>
      <c r="C61">
        <v>-14</v>
      </c>
      <c r="D61">
        <v>3591.0909090908999</v>
      </c>
    </row>
    <row r="62" spans="1:4" x14ac:dyDescent="0.25">
      <c r="A62">
        <v>61</v>
      </c>
      <c r="B62" s="1">
        <v>1.0947088177336001E-2</v>
      </c>
      <c r="C62">
        <v>-7.5</v>
      </c>
      <c r="D62">
        <v>3592.2727272727002</v>
      </c>
    </row>
    <row r="63" spans="1:4" x14ac:dyDescent="0.25">
      <c r="A63">
        <v>62</v>
      </c>
      <c r="B63" s="1">
        <v>1.0947131147728001E-2</v>
      </c>
      <c r="C63">
        <v>-1</v>
      </c>
      <c r="D63">
        <v>3593.4545454545</v>
      </c>
    </row>
    <row r="64" spans="1:4" x14ac:dyDescent="0.25">
      <c r="A64">
        <v>63</v>
      </c>
      <c r="B64" s="1">
        <v>1.0947221513707001E-2</v>
      </c>
      <c r="C64">
        <v>5.5</v>
      </c>
      <c r="D64">
        <v>3594.6363636362998</v>
      </c>
    </row>
    <row r="65" spans="1:4" x14ac:dyDescent="0.25">
      <c r="A65">
        <v>64</v>
      </c>
      <c r="B65" s="1">
        <v>1.0947477478926E-2</v>
      </c>
      <c r="C65">
        <v>12</v>
      </c>
      <c r="D65">
        <v>3595.8181818181001</v>
      </c>
    </row>
    <row r="66" spans="1:4" x14ac:dyDescent="0.25">
      <c r="A66">
        <v>65</v>
      </c>
      <c r="B66" s="1">
        <v>1.0948230759861999E-2</v>
      </c>
      <c r="C66">
        <v>18.5</v>
      </c>
      <c r="D66">
        <v>3596.9999999999</v>
      </c>
    </row>
    <row r="67" spans="1:4" x14ac:dyDescent="0.25">
      <c r="A67">
        <v>66</v>
      </c>
      <c r="B67" s="1">
        <v>1.0950344350009999E-2</v>
      </c>
      <c r="C67">
        <v>25</v>
      </c>
      <c r="D67">
        <v>3598.1818181816998</v>
      </c>
    </row>
    <row r="68" spans="1:4" x14ac:dyDescent="0.25">
      <c r="A68">
        <v>67</v>
      </c>
      <c r="B68" s="1">
        <v>1.0953782966352001E-2</v>
      </c>
      <c r="C68">
        <v>30</v>
      </c>
      <c r="D68">
        <v>3599.0909090907999</v>
      </c>
    </row>
    <row r="69" spans="1:4" x14ac:dyDescent="0.25">
      <c r="A69">
        <v>68</v>
      </c>
      <c r="B69" s="1">
        <v>1.0960594244796E-2</v>
      </c>
      <c r="C69">
        <v>35</v>
      </c>
      <c r="D69">
        <v>3599.9999999999</v>
      </c>
    </row>
    <row r="70" spans="1:4" x14ac:dyDescent="0.25">
      <c r="A70">
        <v>69</v>
      </c>
      <c r="B70" s="1">
        <v>1.0973186160554E-2</v>
      </c>
      <c r="C70">
        <v>40</v>
      </c>
      <c r="D70">
        <v>3600.909090909</v>
      </c>
    </row>
    <row r="71" spans="1:4" x14ac:dyDescent="0.25">
      <c r="A71">
        <v>70</v>
      </c>
      <c r="B71" s="1">
        <v>1.099451353286E-2</v>
      </c>
      <c r="C71">
        <v>45</v>
      </c>
      <c r="D71">
        <v>3601.8181818181001</v>
      </c>
    </row>
    <row r="72" spans="1:4" x14ac:dyDescent="0.25">
      <c r="A72">
        <v>71</v>
      </c>
      <c r="B72" s="1">
        <v>1.1027978960322E-2</v>
      </c>
      <c r="C72">
        <v>50</v>
      </c>
      <c r="D72">
        <v>3602.7272727272002</v>
      </c>
    </row>
    <row r="73" spans="1:4" x14ac:dyDescent="0.25">
      <c r="A73">
        <v>72</v>
      </c>
      <c r="B73" s="1">
        <v>1.1076622887963E-2</v>
      </c>
      <c r="C73">
        <v>55</v>
      </c>
      <c r="D73">
        <v>3603.6363636362998</v>
      </c>
    </row>
    <row r="74" spans="1:4" x14ac:dyDescent="0.25">
      <c r="A74">
        <v>73</v>
      </c>
      <c r="B74" s="1">
        <v>1.1143040960822E-2</v>
      </c>
      <c r="C74">
        <v>60</v>
      </c>
      <c r="D74">
        <v>3604.5454545453999</v>
      </c>
    </row>
    <row r="75" spans="1:4" x14ac:dyDescent="0.25">
      <c r="A75">
        <v>74</v>
      </c>
      <c r="B75" s="1">
        <v>1.1228906226665E-2</v>
      </c>
      <c r="C75">
        <v>65</v>
      </c>
      <c r="D75">
        <v>3605.4545454544</v>
      </c>
    </row>
    <row r="76" spans="1:4" x14ac:dyDescent="0.25">
      <c r="A76">
        <v>75</v>
      </c>
      <c r="B76" s="1">
        <v>1.1333499458344E-2</v>
      </c>
      <c r="C76">
        <v>70</v>
      </c>
      <c r="D76">
        <v>3606.3636363635001</v>
      </c>
    </row>
    <row r="77" spans="1:4" x14ac:dyDescent="0.25">
      <c r="A77">
        <v>76</v>
      </c>
      <c r="B77" s="1">
        <v>1.1455228188736E-2</v>
      </c>
      <c r="C77">
        <v>75</v>
      </c>
      <c r="D77">
        <v>3607.2727272726002</v>
      </c>
    </row>
    <row r="78" spans="1:4" x14ac:dyDescent="0.25">
      <c r="A78">
        <v>77</v>
      </c>
      <c r="B78" s="1">
        <v>1.159200337248E-2</v>
      </c>
      <c r="C78">
        <v>80</v>
      </c>
      <c r="D78">
        <v>3608.1818181816998</v>
      </c>
    </row>
    <row r="79" spans="1:4" x14ac:dyDescent="0.25">
      <c r="A79">
        <v>78</v>
      </c>
      <c r="B79" s="1">
        <v>1.1741243932659001E-2</v>
      </c>
      <c r="C79">
        <v>85</v>
      </c>
      <c r="D79">
        <v>3609.0909090907999</v>
      </c>
    </row>
    <row r="80" spans="1:4" x14ac:dyDescent="0.25">
      <c r="A80">
        <v>79</v>
      </c>
      <c r="B80" s="1">
        <v>1.1900549083507E-2</v>
      </c>
      <c r="C80">
        <v>90</v>
      </c>
      <c r="D80">
        <v>3609.9999999999</v>
      </c>
    </row>
    <row r="81" spans="1:4" x14ac:dyDescent="0.25">
      <c r="A81">
        <v>80</v>
      </c>
      <c r="B81" s="1">
        <v>1.2068492764011E-2</v>
      </c>
      <c r="C81">
        <v>95</v>
      </c>
      <c r="D81">
        <v>3610.909090909</v>
      </c>
    </row>
    <row r="82" spans="1:4" x14ac:dyDescent="0.25">
      <c r="A82">
        <v>81</v>
      </c>
      <c r="B82" s="1">
        <v>1.2241832802473001E-2</v>
      </c>
      <c r="C82">
        <v>100</v>
      </c>
      <c r="D82">
        <v>3611.8181818181001</v>
      </c>
    </row>
    <row r="83" spans="1:4" x14ac:dyDescent="0.25">
      <c r="A83">
        <v>82</v>
      </c>
      <c r="B83" s="1">
        <v>1.2418683567651001E-2</v>
      </c>
      <c r="C83">
        <v>105</v>
      </c>
      <c r="D83">
        <v>3612.7272727272002</v>
      </c>
    </row>
    <row r="84" spans="1:4" x14ac:dyDescent="0.25">
      <c r="A84">
        <v>83</v>
      </c>
      <c r="B84" s="1">
        <v>1.2597641943758999E-2</v>
      </c>
      <c r="C84">
        <v>110</v>
      </c>
      <c r="D84">
        <v>3613.6363636362998</v>
      </c>
    </row>
    <row r="85" spans="1:4" x14ac:dyDescent="0.25">
      <c r="A85">
        <v>84</v>
      </c>
      <c r="B85" s="1">
        <v>1.2777408019802001E-2</v>
      </c>
      <c r="C85">
        <v>115</v>
      </c>
      <c r="D85">
        <v>3614.5454545452999</v>
      </c>
    </row>
    <row r="86" spans="1:4" x14ac:dyDescent="0.25">
      <c r="A86">
        <v>85</v>
      </c>
      <c r="B86" s="1">
        <v>1.295638238154E-2</v>
      </c>
      <c r="C86">
        <v>120</v>
      </c>
      <c r="D86">
        <v>3615.4545454544</v>
      </c>
    </row>
    <row r="87" spans="1:4" x14ac:dyDescent="0.25">
      <c r="A87">
        <v>86</v>
      </c>
      <c r="B87" s="1">
        <v>1.3132948760914E-2</v>
      </c>
      <c r="C87">
        <v>125</v>
      </c>
      <c r="D87">
        <v>3616.3636363635001</v>
      </c>
    </row>
    <row r="88" spans="1:4" x14ac:dyDescent="0.25">
      <c r="A88">
        <v>87</v>
      </c>
      <c r="B88" s="1">
        <v>1.3992437584810001E-2</v>
      </c>
      <c r="C88">
        <v>125</v>
      </c>
      <c r="D88">
        <v>5386.3636363634996</v>
      </c>
    </row>
    <row r="89" spans="1:4" x14ac:dyDescent="0.25">
      <c r="A89">
        <v>88</v>
      </c>
      <c r="B89" s="1">
        <v>1.3992440390175999E-2</v>
      </c>
      <c r="C89">
        <v>119.5</v>
      </c>
      <c r="D89">
        <v>5387.3636363634996</v>
      </c>
    </row>
    <row r="90" spans="1:4" x14ac:dyDescent="0.25">
      <c r="A90">
        <v>89</v>
      </c>
      <c r="B90" s="1">
        <v>1.3992470265255999E-2</v>
      </c>
      <c r="C90">
        <v>114</v>
      </c>
      <c r="D90">
        <v>5388.3636363634996</v>
      </c>
    </row>
    <row r="91" spans="1:4" x14ac:dyDescent="0.25">
      <c r="A91">
        <v>90</v>
      </c>
      <c r="B91" s="1">
        <v>1.3992875744972001E-2</v>
      </c>
      <c r="C91">
        <v>108.5</v>
      </c>
      <c r="D91">
        <v>5389.3636363634996</v>
      </c>
    </row>
    <row r="92" spans="1:4" x14ac:dyDescent="0.25">
      <c r="A92">
        <v>91</v>
      </c>
      <c r="B92" s="1">
        <v>1.3995450597118E-2</v>
      </c>
      <c r="C92">
        <v>103</v>
      </c>
      <c r="D92">
        <v>5390.3636363634996</v>
      </c>
    </row>
    <row r="93" spans="1:4" x14ac:dyDescent="0.25">
      <c r="A93">
        <v>92</v>
      </c>
      <c r="B93" s="1">
        <v>1.4004459742256999E-2</v>
      </c>
      <c r="C93">
        <v>97.5</v>
      </c>
      <c r="D93">
        <v>5391.3636363634996</v>
      </c>
    </row>
    <row r="94" spans="1:4" x14ac:dyDescent="0.25">
      <c r="A94">
        <v>93</v>
      </c>
      <c r="B94" s="1">
        <v>1.4025398462949E-2</v>
      </c>
      <c r="C94">
        <v>92</v>
      </c>
      <c r="D94">
        <v>5392.3636363634996</v>
      </c>
    </row>
    <row r="95" spans="1:4" x14ac:dyDescent="0.25">
      <c r="A95">
        <v>94</v>
      </c>
      <c r="B95" s="1">
        <v>1.4062518046811001E-2</v>
      </c>
      <c r="C95">
        <v>86.5</v>
      </c>
      <c r="D95">
        <v>5393.3636363634996</v>
      </c>
    </row>
    <row r="96" spans="1:4" x14ac:dyDescent="0.25">
      <c r="A96">
        <v>95</v>
      </c>
      <c r="B96" s="1">
        <v>1.4117885372727E-2</v>
      </c>
      <c r="C96">
        <v>81</v>
      </c>
      <c r="D96">
        <v>5394.3636363634996</v>
      </c>
    </row>
    <row r="97" spans="1:4" x14ac:dyDescent="0.25">
      <c r="A97">
        <v>96</v>
      </c>
      <c r="B97" s="1">
        <v>1.4190920053121E-2</v>
      </c>
      <c r="C97">
        <v>75.5</v>
      </c>
      <c r="D97">
        <v>5395.3636363634996</v>
      </c>
    </row>
    <row r="98" spans="1:4" x14ac:dyDescent="0.25">
      <c r="A98">
        <v>97</v>
      </c>
      <c r="B98" s="1">
        <v>1.4278752211331E-2</v>
      </c>
      <c r="C98">
        <v>70</v>
      </c>
      <c r="D98">
        <v>5396.3636363634996</v>
      </c>
    </row>
    <row r="99" spans="1:4" x14ac:dyDescent="0.25">
      <c r="A99">
        <v>98</v>
      </c>
      <c r="B99" s="1">
        <v>1.4378287521510999E-2</v>
      </c>
      <c r="C99">
        <v>64.5</v>
      </c>
      <c r="D99">
        <v>5397.3636363634996</v>
      </c>
    </row>
    <row r="100" spans="1:4" x14ac:dyDescent="0.25">
      <c r="A100">
        <v>99</v>
      </c>
      <c r="B100" s="1">
        <v>1.4486533823897E-2</v>
      </c>
      <c r="C100">
        <v>59</v>
      </c>
      <c r="D100">
        <v>5398.3636363634996</v>
      </c>
    </row>
    <row r="101" spans="1:4" x14ac:dyDescent="0.25">
      <c r="A101">
        <v>100</v>
      </c>
      <c r="B101" s="1">
        <v>1.4600659831737001E-2</v>
      </c>
      <c r="C101">
        <v>53.5</v>
      </c>
      <c r="D101">
        <v>5399.3636363634996</v>
      </c>
    </row>
    <row r="102" spans="1:4" x14ac:dyDescent="0.25">
      <c r="A102">
        <v>101</v>
      </c>
      <c r="B102" s="1">
        <v>1.4718338410605001E-2</v>
      </c>
      <c r="C102">
        <v>48</v>
      </c>
      <c r="D102">
        <v>5400.3636363634996</v>
      </c>
    </row>
    <row r="103" spans="1:4" x14ac:dyDescent="0.25">
      <c r="A103">
        <v>102</v>
      </c>
      <c r="B103" s="1">
        <v>1.4837684957851999E-2</v>
      </c>
      <c r="C103">
        <v>42.5</v>
      </c>
      <c r="D103">
        <v>5401.3636363634996</v>
      </c>
    </row>
    <row r="104" spans="1:4" x14ac:dyDescent="0.25">
      <c r="A104">
        <v>103</v>
      </c>
      <c r="B104" s="1">
        <v>1.495718991153E-2</v>
      </c>
      <c r="C104">
        <v>37</v>
      </c>
      <c r="D104">
        <v>5402.3636363634996</v>
      </c>
    </row>
    <row r="105" spans="1:4" x14ac:dyDescent="0.25">
      <c r="A105">
        <v>104</v>
      </c>
      <c r="B105" s="1">
        <v>1.507555934116E-2</v>
      </c>
      <c r="C105">
        <v>31.5</v>
      </c>
      <c r="D105">
        <v>5403.3636363634996</v>
      </c>
    </row>
    <row r="106" spans="1:4" x14ac:dyDescent="0.25">
      <c r="A106">
        <v>105</v>
      </c>
      <c r="B106" s="1">
        <v>1.5191802620575999E-2</v>
      </c>
      <c r="C106">
        <v>26</v>
      </c>
      <c r="D106">
        <v>5404.3636363634996</v>
      </c>
    </row>
    <row r="107" spans="1:4" x14ac:dyDescent="0.25">
      <c r="A107">
        <v>106</v>
      </c>
      <c r="B107" s="1">
        <v>1.5303632752118001E-2</v>
      </c>
      <c r="C107">
        <v>20.5</v>
      </c>
      <c r="D107">
        <v>5405.3636363634996</v>
      </c>
    </row>
    <row r="108" spans="1:4" x14ac:dyDescent="0.25">
      <c r="A108">
        <v>107</v>
      </c>
      <c r="B108" s="1">
        <v>1.5410444250146E-2</v>
      </c>
      <c r="C108">
        <v>15</v>
      </c>
      <c r="D108">
        <v>5406.3636363634996</v>
      </c>
    </row>
    <row r="109" spans="1:4" x14ac:dyDescent="0.25">
      <c r="A109">
        <v>108</v>
      </c>
      <c r="B109" s="1">
        <v>1.5512027232566001E-2</v>
      </c>
      <c r="C109">
        <v>9.5</v>
      </c>
      <c r="D109">
        <v>5407.3636363634996</v>
      </c>
    </row>
    <row r="110" spans="1:4" x14ac:dyDescent="0.25">
      <c r="A110">
        <v>109</v>
      </c>
      <c r="B110" s="1">
        <v>1.5608249471925E-2</v>
      </c>
      <c r="C110">
        <v>4</v>
      </c>
      <c r="D110">
        <v>5408.3636363634996</v>
      </c>
    </row>
    <row r="111" spans="1:4" x14ac:dyDescent="0.25">
      <c r="A111">
        <v>110</v>
      </c>
      <c r="B111" s="1">
        <v>1.5698941276453E-2</v>
      </c>
      <c r="C111">
        <v>-1.5</v>
      </c>
      <c r="D111">
        <v>5409.3636363634996</v>
      </c>
    </row>
    <row r="112" spans="1:4" x14ac:dyDescent="0.25">
      <c r="A112">
        <v>111</v>
      </c>
      <c r="B112" s="1">
        <v>1.5783896947373002E-2</v>
      </c>
      <c r="C112">
        <v>-7</v>
      </c>
      <c r="D112">
        <v>5410.3636363634996</v>
      </c>
    </row>
    <row r="113" spans="1:4" x14ac:dyDescent="0.25">
      <c r="A113">
        <v>112</v>
      </c>
      <c r="B113" s="1">
        <v>1.5862942719542E-2</v>
      </c>
      <c r="C113">
        <v>-12.5</v>
      </c>
      <c r="D113">
        <v>5411.3636363634996</v>
      </c>
    </row>
    <row r="114" spans="1:4" x14ac:dyDescent="0.25">
      <c r="A114">
        <v>113</v>
      </c>
      <c r="B114" s="1">
        <v>1.5935956236897E-2</v>
      </c>
      <c r="C114">
        <v>-18</v>
      </c>
      <c r="D114">
        <v>5412.3636363634996</v>
      </c>
    </row>
    <row r="115" spans="1:4" x14ac:dyDescent="0.25">
      <c r="A115">
        <v>114</v>
      </c>
      <c r="B115" s="1">
        <v>1.6002837235986E-2</v>
      </c>
      <c r="C115">
        <v>-23.5</v>
      </c>
      <c r="D115">
        <v>5413.3636363634996</v>
      </c>
    </row>
    <row r="116" spans="1:4" x14ac:dyDescent="0.25">
      <c r="A116">
        <v>115</v>
      </c>
      <c r="B116" s="1">
        <v>1.6063528892219001E-2</v>
      </c>
      <c r="C116">
        <v>-29</v>
      </c>
      <c r="D116">
        <v>5414.3636363634996</v>
      </c>
    </row>
    <row r="117" spans="1:4" x14ac:dyDescent="0.25">
      <c r="A117">
        <v>116</v>
      </c>
      <c r="B117" s="1">
        <v>1.6118037386197999E-2</v>
      </c>
      <c r="C117">
        <v>-34.5</v>
      </c>
      <c r="D117">
        <v>5415.3636363634996</v>
      </c>
    </row>
    <row r="118" spans="1:4" x14ac:dyDescent="0.25">
      <c r="A118">
        <v>117</v>
      </c>
      <c r="B118" s="1">
        <v>1.6166434445218002E-2</v>
      </c>
      <c r="C118">
        <v>-40</v>
      </c>
      <c r="D118">
        <v>5416.3636363634996</v>
      </c>
    </row>
    <row r="119" spans="1:4" x14ac:dyDescent="0.25">
      <c r="A119">
        <v>118</v>
      </c>
      <c r="B119" s="1">
        <v>1.7741898666574E-2</v>
      </c>
      <c r="C119">
        <v>-40</v>
      </c>
      <c r="D119">
        <v>7186.3636363634996</v>
      </c>
    </row>
    <row r="120" spans="1:4" x14ac:dyDescent="0.25">
      <c r="A120">
        <v>119</v>
      </c>
      <c r="B120" s="1">
        <v>1.7742070430669998E-2</v>
      </c>
      <c r="C120">
        <v>-33.5</v>
      </c>
      <c r="D120">
        <v>7187.5454545453003</v>
      </c>
    </row>
    <row r="121" spans="1:4" x14ac:dyDescent="0.25">
      <c r="A121">
        <v>120</v>
      </c>
      <c r="B121" s="1">
        <v>1.774219004508E-2</v>
      </c>
      <c r="C121">
        <v>-27</v>
      </c>
      <c r="D121">
        <v>7188.7272727271002</v>
      </c>
    </row>
    <row r="122" spans="1:4" x14ac:dyDescent="0.25">
      <c r="A122">
        <v>121</v>
      </c>
      <c r="B122" s="1">
        <v>1.7742266261219001E-2</v>
      </c>
      <c r="C122">
        <v>-20.5</v>
      </c>
      <c r="D122">
        <v>7189.909090909</v>
      </c>
    </row>
    <row r="123" spans="1:4" x14ac:dyDescent="0.25">
      <c r="A123">
        <v>122</v>
      </c>
      <c r="B123" s="1">
        <v>1.7742312672014999E-2</v>
      </c>
      <c r="C123">
        <v>-14</v>
      </c>
      <c r="D123">
        <v>7191.0909090907999</v>
      </c>
    </row>
    <row r="124" spans="1:4" x14ac:dyDescent="0.25">
      <c r="A124">
        <v>123</v>
      </c>
      <c r="B124" s="1">
        <v>1.7742342865315001E-2</v>
      </c>
      <c r="C124">
        <v>-7.5</v>
      </c>
      <c r="D124">
        <v>7192.2727272725997</v>
      </c>
    </row>
    <row r="125" spans="1:4" x14ac:dyDescent="0.25">
      <c r="A125">
        <v>124</v>
      </c>
      <c r="B125" s="1">
        <v>1.7742371671496001E-2</v>
      </c>
      <c r="C125">
        <v>-1</v>
      </c>
      <c r="D125">
        <v>7193.4545454544004</v>
      </c>
    </row>
    <row r="126" spans="1:4" x14ac:dyDescent="0.25">
      <c r="A126">
        <v>125</v>
      </c>
      <c r="B126" s="1">
        <v>1.7742428548291E-2</v>
      </c>
      <c r="C126">
        <v>5.5</v>
      </c>
      <c r="D126">
        <v>7194.6363636362003</v>
      </c>
    </row>
    <row r="127" spans="1:4" x14ac:dyDescent="0.25">
      <c r="A127">
        <v>126</v>
      </c>
      <c r="B127" s="1">
        <v>1.7742600921698999E-2</v>
      </c>
      <c r="C127">
        <v>12</v>
      </c>
      <c r="D127">
        <v>7195.8181818180001</v>
      </c>
    </row>
    <row r="128" spans="1:4" x14ac:dyDescent="0.25">
      <c r="A128" s="17">
        <v>127</v>
      </c>
      <c r="B128" s="18">
        <v>1.7743167018013001E-2</v>
      </c>
      <c r="C128" s="17">
        <v>18.5</v>
      </c>
      <c r="D128">
        <v>7196.9999999997999</v>
      </c>
    </row>
    <row r="129" spans="1:4" x14ac:dyDescent="0.25">
      <c r="A129">
        <v>128</v>
      </c>
      <c r="B129" s="1">
        <v>1.7744944539646999E-2</v>
      </c>
      <c r="C129">
        <v>25</v>
      </c>
      <c r="D129">
        <v>7198.1818181815997</v>
      </c>
    </row>
    <row r="130" spans="1:4" x14ac:dyDescent="0.25">
      <c r="A130">
        <v>129</v>
      </c>
      <c r="B130" s="1">
        <v>1.7748057778671E-2</v>
      </c>
      <c r="C130">
        <v>30</v>
      </c>
      <c r="D130">
        <v>7199.0909090906998</v>
      </c>
    </row>
    <row r="131" spans="1:4" x14ac:dyDescent="0.25">
      <c r="A131">
        <v>130</v>
      </c>
      <c r="B131" s="1">
        <v>1.7754586148116001E-2</v>
      </c>
      <c r="C131">
        <v>35</v>
      </c>
      <c r="D131">
        <v>7199.9999999997999</v>
      </c>
    </row>
    <row r="132" spans="1:4" x14ac:dyDescent="0.25">
      <c r="A132">
        <v>131</v>
      </c>
      <c r="B132" s="1">
        <v>1.7767150660556001E-2</v>
      </c>
      <c r="C132">
        <v>40</v>
      </c>
      <c r="D132">
        <v>7200.9090909089</v>
      </c>
    </row>
    <row r="133" spans="1:4" x14ac:dyDescent="0.25">
      <c r="A133">
        <v>132</v>
      </c>
      <c r="B133" s="1">
        <v>1.7788970089659999E-2</v>
      </c>
      <c r="C133">
        <v>45</v>
      </c>
      <c r="D133">
        <v>7201.8181818180001</v>
      </c>
    </row>
    <row r="134" spans="1:4" x14ac:dyDescent="0.25">
      <c r="A134">
        <v>133</v>
      </c>
      <c r="B134" s="1">
        <v>1.7823644898841001E-2</v>
      </c>
      <c r="C134">
        <v>50</v>
      </c>
      <c r="D134">
        <v>7202.7272727271002</v>
      </c>
    </row>
    <row r="135" spans="1:4" x14ac:dyDescent="0.25">
      <c r="A135">
        <v>134</v>
      </c>
      <c r="B135" s="1">
        <v>1.7874299766380001E-2</v>
      </c>
      <c r="C135">
        <v>55</v>
      </c>
      <c r="D135">
        <v>7203.6363636362003</v>
      </c>
    </row>
    <row r="136" spans="1:4" x14ac:dyDescent="0.25">
      <c r="A136">
        <v>135</v>
      </c>
      <c r="B136" s="1">
        <v>1.7943499717754E-2</v>
      </c>
      <c r="C136">
        <v>60</v>
      </c>
      <c r="D136">
        <v>7204.5454545453003</v>
      </c>
    </row>
    <row r="137" spans="1:4" x14ac:dyDescent="0.25">
      <c r="A137">
        <v>136</v>
      </c>
      <c r="B137" s="1">
        <v>1.8032796377171E-2</v>
      </c>
      <c r="C137">
        <v>65</v>
      </c>
      <c r="D137">
        <v>7205.4545454543004</v>
      </c>
    </row>
    <row r="138" spans="1:4" x14ac:dyDescent="0.25">
      <c r="A138">
        <v>137</v>
      </c>
      <c r="B138" s="1">
        <v>1.8141313598909001E-2</v>
      </c>
      <c r="C138">
        <v>70</v>
      </c>
      <c r="D138">
        <v>7206.3636363633996</v>
      </c>
    </row>
    <row r="139" spans="1:4" x14ac:dyDescent="0.25">
      <c r="A139">
        <v>138</v>
      </c>
      <c r="B139" s="1">
        <v>1.8267312562189001E-2</v>
      </c>
      <c r="C139">
        <v>75</v>
      </c>
      <c r="D139">
        <v>7207.2727272724997</v>
      </c>
    </row>
    <row r="140" spans="1:4" x14ac:dyDescent="0.25">
      <c r="A140">
        <v>139</v>
      </c>
      <c r="B140" s="1">
        <v>1.8408510046918E-2</v>
      </c>
      <c r="C140">
        <v>80</v>
      </c>
      <c r="D140">
        <v>7208.1818181815997</v>
      </c>
    </row>
    <row r="141" spans="1:4" x14ac:dyDescent="0.25">
      <c r="A141">
        <v>140</v>
      </c>
      <c r="B141" s="1">
        <v>1.8562349002747999E-2</v>
      </c>
      <c r="C141">
        <v>85</v>
      </c>
      <c r="D141">
        <v>7209.0909090906998</v>
      </c>
    </row>
    <row r="142" spans="1:4" x14ac:dyDescent="0.25">
      <c r="A142">
        <v>141</v>
      </c>
      <c r="B142" s="1">
        <v>1.8726514139524999E-2</v>
      </c>
      <c r="C142">
        <v>90</v>
      </c>
      <c r="D142">
        <v>7209.9999999997999</v>
      </c>
    </row>
    <row r="143" spans="1:4" x14ac:dyDescent="0.25">
      <c r="A143">
        <v>142</v>
      </c>
      <c r="B143" s="1">
        <v>1.8899965086794E-2</v>
      </c>
      <c r="C143">
        <v>95</v>
      </c>
      <c r="D143">
        <v>7210.9090909089</v>
      </c>
    </row>
    <row r="144" spans="1:4" x14ac:dyDescent="0.25">
      <c r="A144">
        <v>143</v>
      </c>
      <c r="B144" s="1">
        <v>1.9079400311443E-2</v>
      </c>
      <c r="C144">
        <v>100</v>
      </c>
      <c r="D144">
        <v>7211.8181818180001</v>
      </c>
    </row>
    <row r="145" spans="1:4" x14ac:dyDescent="0.25">
      <c r="A145">
        <v>144</v>
      </c>
      <c r="B145" s="1">
        <v>1.9263235172122001E-2</v>
      </c>
      <c r="C145">
        <v>105</v>
      </c>
      <c r="D145">
        <v>7212.7272727271002</v>
      </c>
    </row>
    <row r="146" spans="1:4" x14ac:dyDescent="0.25">
      <c r="A146">
        <v>145</v>
      </c>
      <c r="B146" s="1">
        <v>1.9450364097718002E-2</v>
      </c>
      <c r="C146">
        <v>110</v>
      </c>
      <c r="D146">
        <v>7213.6363636362003</v>
      </c>
    </row>
    <row r="147" spans="1:4" x14ac:dyDescent="0.25">
      <c r="A147">
        <v>146</v>
      </c>
      <c r="B147" s="1">
        <v>1.9639858507464001E-2</v>
      </c>
      <c r="C147">
        <v>115</v>
      </c>
      <c r="D147">
        <v>7214.5454545453003</v>
      </c>
    </row>
    <row r="148" spans="1:4" x14ac:dyDescent="0.25">
      <c r="A148">
        <v>147</v>
      </c>
      <c r="B148" s="1">
        <v>1.9830652590551001E-2</v>
      </c>
      <c r="C148">
        <v>120</v>
      </c>
      <c r="D148">
        <v>7215.4545454543004</v>
      </c>
    </row>
    <row r="149" spans="1:4" x14ac:dyDescent="0.25">
      <c r="A149">
        <v>148</v>
      </c>
      <c r="B149" s="1">
        <v>2.0021823327726E-2</v>
      </c>
      <c r="C149">
        <v>125</v>
      </c>
      <c r="D149">
        <v>7216.3636363633996</v>
      </c>
    </row>
    <row r="150" spans="1:4" x14ac:dyDescent="0.25">
      <c r="A150">
        <v>149</v>
      </c>
      <c r="B150" s="1">
        <v>2.1115836593808002E-2</v>
      </c>
      <c r="C150">
        <v>125</v>
      </c>
      <c r="D150">
        <v>8986.3636363633996</v>
      </c>
    </row>
    <row r="151" spans="1:4" x14ac:dyDescent="0.25">
      <c r="A151">
        <v>150</v>
      </c>
      <c r="B151" s="1">
        <v>2.1115841410372999E-2</v>
      </c>
      <c r="C151">
        <v>119.5</v>
      </c>
      <c r="D151">
        <v>8987.3636363633996</v>
      </c>
    </row>
    <row r="152" spans="1:4" x14ac:dyDescent="0.25">
      <c r="A152">
        <v>151</v>
      </c>
      <c r="B152" s="1">
        <v>2.1115874181364E-2</v>
      </c>
      <c r="C152">
        <v>114</v>
      </c>
      <c r="D152">
        <v>8988.3636363633996</v>
      </c>
    </row>
    <row r="153" spans="1:4" x14ac:dyDescent="0.25">
      <c r="A153">
        <v>152</v>
      </c>
      <c r="B153" s="1">
        <v>2.1116269303682E-2</v>
      </c>
      <c r="C153">
        <v>108.5</v>
      </c>
      <c r="D153">
        <v>8989.3636363633996</v>
      </c>
    </row>
    <row r="154" spans="1:4" x14ac:dyDescent="0.25">
      <c r="A154">
        <v>153</v>
      </c>
      <c r="B154" s="1">
        <v>2.1118622934963999E-2</v>
      </c>
      <c r="C154">
        <v>103</v>
      </c>
      <c r="D154">
        <v>8990.3636363633996</v>
      </c>
    </row>
    <row r="155" spans="1:4" x14ac:dyDescent="0.25">
      <c r="A155">
        <v>154</v>
      </c>
      <c r="B155" s="1">
        <v>2.1126606347257999E-2</v>
      </c>
      <c r="C155">
        <v>97.5</v>
      </c>
      <c r="D155">
        <v>8991.3636363633996</v>
      </c>
    </row>
    <row r="156" spans="1:4" x14ac:dyDescent="0.25">
      <c r="A156">
        <v>155</v>
      </c>
      <c r="B156" s="1">
        <v>2.1145007257071E-2</v>
      </c>
      <c r="C156">
        <v>92</v>
      </c>
      <c r="D156">
        <v>8992.3636363633996</v>
      </c>
    </row>
    <row r="157" spans="1:4" x14ac:dyDescent="0.25">
      <c r="A157">
        <v>156</v>
      </c>
      <c r="B157" s="1">
        <v>2.1177849412285999E-2</v>
      </c>
      <c r="C157">
        <v>86.5</v>
      </c>
      <c r="D157">
        <v>8993.3636363633996</v>
      </c>
    </row>
    <row r="158" spans="1:4" x14ac:dyDescent="0.25">
      <c r="A158">
        <v>157</v>
      </c>
      <c r="B158" s="1">
        <v>2.1227482857501999E-2</v>
      </c>
      <c r="C158">
        <v>81</v>
      </c>
      <c r="D158">
        <v>8994.3636363633996</v>
      </c>
    </row>
    <row r="159" spans="1:4" x14ac:dyDescent="0.25">
      <c r="A159">
        <v>158</v>
      </c>
      <c r="B159" s="1">
        <v>2.1293957827669002E-2</v>
      </c>
      <c r="C159">
        <v>75.5</v>
      </c>
      <c r="D159">
        <v>8995.3636363633996</v>
      </c>
    </row>
    <row r="160" spans="1:4" x14ac:dyDescent="0.25">
      <c r="A160">
        <v>159</v>
      </c>
      <c r="B160" s="1">
        <v>2.1375113124415999E-2</v>
      </c>
      <c r="C160">
        <v>70</v>
      </c>
      <c r="D160">
        <v>8996.3636363633996</v>
      </c>
    </row>
    <row r="161" spans="1:4" x14ac:dyDescent="0.25">
      <c r="A161">
        <v>160</v>
      </c>
      <c r="B161" s="1">
        <v>2.1468291860177999E-2</v>
      </c>
      <c r="C161">
        <v>64.5</v>
      </c>
      <c r="D161">
        <v>8997.3636363633996</v>
      </c>
    </row>
    <row r="162" spans="1:4" x14ac:dyDescent="0.25">
      <c r="A162">
        <v>161</v>
      </c>
      <c r="B162" s="1">
        <v>2.1570722470139001E-2</v>
      </c>
      <c r="C162">
        <v>59</v>
      </c>
      <c r="D162">
        <v>8998.3636363633996</v>
      </c>
    </row>
    <row r="163" spans="1:4" x14ac:dyDescent="0.25">
      <c r="A163">
        <v>162</v>
      </c>
      <c r="B163" s="1">
        <v>2.1679655793988999E-2</v>
      </c>
      <c r="C163">
        <v>53.5</v>
      </c>
      <c r="D163">
        <v>8999.3636363633996</v>
      </c>
    </row>
    <row r="164" spans="1:4" x14ac:dyDescent="0.25">
      <c r="A164">
        <v>163</v>
      </c>
      <c r="B164" s="1">
        <v>2.1792755136429001E-2</v>
      </c>
      <c r="C164">
        <v>48</v>
      </c>
      <c r="D164">
        <v>9000.3636363633996</v>
      </c>
    </row>
    <row r="165" spans="1:4" x14ac:dyDescent="0.25">
      <c r="A165">
        <v>164</v>
      </c>
      <c r="B165" s="1">
        <v>2.19080849955E-2</v>
      </c>
      <c r="C165">
        <v>42.5</v>
      </c>
      <c r="D165">
        <v>9001.3636363633996</v>
      </c>
    </row>
    <row r="166" spans="1:4" x14ac:dyDescent="0.25">
      <c r="A166">
        <v>165</v>
      </c>
      <c r="B166" s="1">
        <v>2.2024069331041E-2</v>
      </c>
      <c r="C166">
        <v>37</v>
      </c>
      <c r="D166">
        <v>9002.3636363633996</v>
      </c>
    </row>
    <row r="167" spans="1:4" x14ac:dyDescent="0.25">
      <c r="A167">
        <v>166</v>
      </c>
      <c r="B167" s="1">
        <v>2.2139350620344E-2</v>
      </c>
      <c r="C167">
        <v>31.5</v>
      </c>
      <c r="D167">
        <v>9003.3636363633996</v>
      </c>
    </row>
    <row r="168" spans="1:4" x14ac:dyDescent="0.25">
      <c r="A168">
        <v>167</v>
      </c>
      <c r="B168" s="1">
        <v>2.2252878638234001E-2</v>
      </c>
      <c r="C168">
        <v>26</v>
      </c>
      <c r="D168">
        <v>9004.3636363633996</v>
      </c>
    </row>
    <row r="169" spans="1:4" x14ac:dyDescent="0.25">
      <c r="A169">
        <v>168</v>
      </c>
      <c r="B169" s="1">
        <v>2.2362397729983999E-2</v>
      </c>
      <c r="C169">
        <v>20.5</v>
      </c>
      <c r="D169">
        <v>9005.3636363633996</v>
      </c>
    </row>
    <row r="170" spans="1:4" x14ac:dyDescent="0.25">
      <c r="A170">
        <v>169</v>
      </c>
      <c r="B170" s="1">
        <v>2.2467243962636999E-2</v>
      </c>
      <c r="C170">
        <v>15</v>
      </c>
      <c r="D170">
        <v>9006.3636363633996</v>
      </c>
    </row>
    <row r="171" spans="1:4" x14ac:dyDescent="0.25">
      <c r="A171">
        <v>170</v>
      </c>
      <c r="B171" s="1">
        <v>2.2567144740419001E-2</v>
      </c>
      <c r="C171">
        <v>9.5</v>
      </c>
      <c r="D171">
        <v>9007.3636363633996</v>
      </c>
    </row>
    <row r="172" spans="1:4" x14ac:dyDescent="0.25">
      <c r="A172">
        <v>171</v>
      </c>
      <c r="B172" s="1">
        <v>2.2661919679744E-2</v>
      </c>
      <c r="C172">
        <v>4</v>
      </c>
      <c r="D172">
        <v>9008.3636363633996</v>
      </c>
    </row>
    <row r="173" spans="1:4" x14ac:dyDescent="0.25">
      <c r="A173">
        <v>172</v>
      </c>
      <c r="B173" s="1">
        <v>2.2751363075876E-2</v>
      </c>
      <c r="C173">
        <v>-1.5</v>
      </c>
      <c r="D173">
        <v>9009.3636363633996</v>
      </c>
    </row>
    <row r="174" spans="1:4" x14ac:dyDescent="0.25">
      <c r="A174">
        <v>173</v>
      </c>
      <c r="B174" s="1">
        <v>2.2835241647868001E-2</v>
      </c>
      <c r="C174">
        <v>-7</v>
      </c>
      <c r="D174">
        <v>9010.3636363633996</v>
      </c>
    </row>
    <row r="175" spans="1:4" x14ac:dyDescent="0.25">
      <c r="A175">
        <v>174</v>
      </c>
      <c r="B175" s="1">
        <v>2.2913359337021998E-2</v>
      </c>
      <c r="C175">
        <v>-12.5</v>
      </c>
      <c r="D175">
        <v>9011.3636363633996</v>
      </c>
    </row>
    <row r="176" spans="1:4" x14ac:dyDescent="0.25">
      <c r="A176">
        <v>175</v>
      </c>
      <c r="B176" s="1">
        <v>2.2985575158655999E-2</v>
      </c>
      <c r="C176">
        <v>-18</v>
      </c>
      <c r="D176">
        <v>9012.3636363633996</v>
      </c>
    </row>
    <row r="177" spans="1:5" x14ac:dyDescent="0.25">
      <c r="A177">
        <v>176</v>
      </c>
      <c r="B177" s="1">
        <v>2.3051773179620001E-2</v>
      </c>
      <c r="C177">
        <v>-23.5</v>
      </c>
      <c r="D177">
        <v>9013.3636363633996</v>
      </c>
    </row>
    <row r="178" spans="1:5" x14ac:dyDescent="0.25">
      <c r="A178">
        <v>177</v>
      </c>
      <c r="B178" s="1">
        <v>2.3111883304161002E-2</v>
      </c>
      <c r="C178">
        <v>-29</v>
      </c>
      <c r="D178">
        <v>9014.3636363633996</v>
      </c>
    </row>
    <row r="179" spans="1:5" x14ac:dyDescent="0.25">
      <c r="A179">
        <v>178</v>
      </c>
      <c r="B179" s="1">
        <v>2.3165899950841999E-2</v>
      </c>
      <c r="C179">
        <v>-34.5</v>
      </c>
      <c r="D179">
        <v>9015.3636363633996</v>
      </c>
    </row>
    <row r="180" spans="1:5" x14ac:dyDescent="0.25">
      <c r="A180">
        <v>179</v>
      </c>
      <c r="B180" s="1">
        <v>2.3213885035823001E-2</v>
      </c>
      <c r="C180">
        <v>-40</v>
      </c>
      <c r="D180">
        <v>9016.3636363633996</v>
      </c>
    </row>
    <row r="181" spans="1:5" x14ac:dyDescent="0.25">
      <c r="A181">
        <v>180</v>
      </c>
      <c r="B181" s="1">
        <v>2.4776178418449001E-2</v>
      </c>
      <c r="C181">
        <v>-40</v>
      </c>
      <c r="D181">
        <v>10786.3636363634</v>
      </c>
    </row>
    <row r="182" spans="1:5" x14ac:dyDescent="0.25">
      <c r="A182">
        <v>181</v>
      </c>
      <c r="B182" s="1">
        <v>2.4776348130083E-2</v>
      </c>
      <c r="C182">
        <v>-33.5</v>
      </c>
      <c r="D182">
        <v>10787.545454545199</v>
      </c>
    </row>
    <row r="183" spans="1:5" x14ac:dyDescent="0.25">
      <c r="A183">
        <v>182</v>
      </c>
      <c r="B183" s="1">
        <v>2.4776465788494E-2</v>
      </c>
      <c r="C183">
        <v>-27</v>
      </c>
      <c r="D183">
        <v>10788.727272727099</v>
      </c>
    </row>
    <row r="184" spans="1:5" x14ac:dyDescent="0.25">
      <c r="A184">
        <v>183</v>
      </c>
      <c r="B184" s="1">
        <v>2.4776540302703001E-2</v>
      </c>
      <c r="C184">
        <v>-20.5</v>
      </c>
      <c r="D184">
        <v>10789.909090908901</v>
      </c>
    </row>
    <row r="185" spans="1:5" x14ac:dyDescent="0.25">
      <c r="A185">
        <v>184</v>
      </c>
      <c r="B185" s="1">
        <v>2.4776584881110002E-2</v>
      </c>
      <c r="C185">
        <v>-14</v>
      </c>
      <c r="D185">
        <v>10791.090909090701</v>
      </c>
    </row>
    <row r="186" spans="1:5" x14ac:dyDescent="0.25">
      <c r="A186">
        <v>185</v>
      </c>
      <c r="B186" s="1">
        <v>2.477661282525E-2</v>
      </c>
      <c r="C186">
        <v>-7.5</v>
      </c>
      <c r="D186">
        <v>10792.272727272501</v>
      </c>
    </row>
    <row r="187" spans="1:5" x14ac:dyDescent="0.25">
      <c r="A187">
        <v>186</v>
      </c>
      <c r="B187" s="1">
        <v>2.4776637616957999E-2</v>
      </c>
      <c r="C187">
        <v>-1</v>
      </c>
      <c r="D187">
        <v>10793.4545454543</v>
      </c>
    </row>
    <row r="188" spans="1:5" x14ac:dyDescent="0.25">
      <c r="A188">
        <v>187</v>
      </c>
      <c r="B188" s="1">
        <v>2.4776684863653E-2</v>
      </c>
      <c r="C188">
        <v>5.5</v>
      </c>
      <c r="D188">
        <v>10794.6363636361</v>
      </c>
    </row>
    <row r="189" spans="1:5" x14ac:dyDescent="0.25">
      <c r="A189">
        <v>188</v>
      </c>
      <c r="B189" s="1">
        <v>2.477683260895E-2</v>
      </c>
      <c r="C189">
        <v>12</v>
      </c>
      <c r="D189">
        <v>10795.8181818179</v>
      </c>
    </row>
    <row r="190" spans="1:5" x14ac:dyDescent="0.25">
      <c r="A190">
        <v>189</v>
      </c>
      <c r="B190" s="1">
        <v>2.4777341825910001E-2</v>
      </c>
      <c r="C190">
        <v>18.5</v>
      </c>
      <c r="D190">
        <v>10796.9999999997</v>
      </c>
      <c r="E190" t="e">
        <f>D191-#REF!</f>
        <v>#REF!</v>
      </c>
    </row>
    <row r="191" spans="1:5" x14ac:dyDescent="0.25">
      <c r="A191">
        <v>190</v>
      </c>
      <c r="B191" s="1">
        <v>2.4779020220944002E-2</v>
      </c>
      <c r="C191">
        <v>25</v>
      </c>
      <c r="D191">
        <v>10798.1818181815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P1" workbookViewId="0">
      <selection activeCell="U26" sqref="U26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7.3249979155756897E-3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4.9475005057051002E-16</v>
      </c>
      <c r="E2" s="1">
        <f>IF(A2&gt;=-$K$2,INDEX('Daten effMJM'!$B$2:$B$191,Auswertung!$K$2+Auswertung!A2,1),E3)</f>
        <v>4.4277112037965E-16</v>
      </c>
      <c r="F2" s="15">
        <f>INDEX('Daten MJM'!$D$2:$D$191,Auswertung!$J$2+Auswertung!A2,1)--1.8181818182</f>
        <v>-1299.9000000000001</v>
      </c>
      <c r="G2" s="15">
        <f>INDEX('Daten effMJM'!$C$2:$C$191,Auswertung!$K$2+Auswertung!A2,1)</f>
        <v>150</v>
      </c>
      <c r="H2" s="1" t="str">
        <f>IF(B2=F2,IF(C2=G2,"JA","NEIN"),"NEIN")</f>
        <v>JA</v>
      </c>
      <c r="I2" s="1"/>
      <c r="J2">
        <v>0</v>
      </c>
      <c r="K2">
        <f>MAX('Daten effMJM'!A2:A218)-190</f>
        <v>0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1.8698459071040999E-3</v>
      </c>
      <c r="E3" s="1">
        <f>IF(A3&gt;=-$K$2,INDEX('Daten effMJM'!$B$2:$B$191,Auswertung!$K$2+Auswertung!A3,1),E4)</f>
        <v>1.9903001398142001E-3</v>
      </c>
      <c r="F3" s="15">
        <f>INDEX('Daten MJM'!$D$2:$D$191,Auswertung!$J$2+Auswertung!A3,1)--1.8181818182</f>
        <v>-1170.4000000000001</v>
      </c>
      <c r="G3" s="15">
        <f>INDEX('Daten effMJM'!$C$2:$C$191,Auswertung!$K$2+Auswertung!A3,1)</f>
        <v>96</v>
      </c>
      <c r="H3" s="1" t="str">
        <f t="shared" ref="H3:H66" si="0">IF(B3=F3,IF(C3=G3,"JA","NEIN"),"NEIN")</f>
        <v>JA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4.4280426254052997E-3</v>
      </c>
      <c r="E4" s="1">
        <f>IF(A4&gt;=-$K$2,INDEX('Daten effMJM'!$B$2:$B$191,Auswertung!$K$2+Auswertung!A4,1),E5)</f>
        <v>4.4814843876002999E-3</v>
      </c>
      <c r="F4" s="15">
        <f>INDEX('Daten MJM'!$D$2:$D$191,Auswertung!$J$2+Auswertung!A4,1)--1.8181818182</f>
        <v>-1000</v>
      </c>
      <c r="G4" s="15">
        <f>INDEX('Daten effMJM'!$C$2:$C$191,Auswertung!$K$2+Auswertung!A4,1)</f>
        <v>25</v>
      </c>
      <c r="H4" s="1" t="str">
        <f t="shared" si="0"/>
        <v>JA</v>
      </c>
      <c r="I4" s="1"/>
      <c r="M4">
        <f t="shared" ref="M4:M67" si="2">B6</f>
        <v>0.90909090910000001</v>
      </c>
      <c r="N4" s="1">
        <f t="shared" ref="N4:N67" si="3">D6-$D$5</f>
        <v>1.0518302930029311E-7</v>
      </c>
      <c r="O4" s="1">
        <f t="shared" ref="O4:O67" si="4">E6-$E$5</f>
        <v>8.8351298699849978E-8</v>
      </c>
      <c r="P4" s="4">
        <f t="shared" ref="P4:P67" si="5">ABS((O4-N4)/N4)</f>
        <v>0.16002325386911276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5.3934706304889996E-3</v>
      </c>
      <c r="E5" s="1">
        <f>IF(A5&gt;=-$K$2,INDEX('Daten effMJM'!$B$2:$B$191,Auswertung!$K$2+Auswertung!A5,1),E6)</f>
        <v>5.3803858194950002E-3</v>
      </c>
      <c r="F5" s="15">
        <f>INDEX('Daten MJM'!$D$2:$D$191,Auswertung!$J$2+Auswertung!A5,1)--1.8181818182</f>
        <v>0</v>
      </c>
      <c r="G5" s="15">
        <f>INDEX('Daten effMJM'!$C$2:$C$191,Auswertung!$K$2+Auswertung!A5,1)</f>
        <v>25</v>
      </c>
      <c r="H5" s="1" t="str">
        <f t="shared" si="0"/>
        <v>JA</v>
      </c>
      <c r="I5" s="1"/>
      <c r="M5">
        <f t="shared" si="2"/>
        <v>1.8181818182</v>
      </c>
      <c r="N5" s="1">
        <f t="shared" si="3"/>
        <v>1.4984615860028777E-7</v>
      </c>
      <c r="O5" s="1">
        <f t="shared" si="4"/>
        <v>1.217772508995546E-7</v>
      </c>
      <c r="P5" s="4">
        <f t="shared" si="5"/>
        <v>0.18731816659782738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5.3935758135182999E-3</v>
      </c>
      <c r="E6" s="1">
        <f>IF(A6&gt;=-$K$2,INDEX('Daten effMJM'!$B$2:$B$191,Auswertung!$K$2+Auswertung!A6,1),E7)</f>
        <v>5.3804741707937E-3</v>
      </c>
      <c r="F6" s="15">
        <f>INDEX('Daten MJM'!$D$2:$D$191,Auswertung!$J$2+Auswertung!A6,1)--1.8181818182</f>
        <v>0.90909090910000001</v>
      </c>
      <c r="G6" s="15">
        <f>INDEX('Daten effMJM'!$C$2:$C$191,Auswertung!$K$2+Auswertung!A6,1)</f>
        <v>30</v>
      </c>
      <c r="H6" s="1" t="str">
        <f t="shared" si="0"/>
        <v>JA</v>
      </c>
      <c r="I6" s="1"/>
      <c r="M6">
        <f t="shared" si="2"/>
        <v>2.7272727272999999</v>
      </c>
      <c r="N6" s="1">
        <f t="shared" si="3"/>
        <v>1.8921584390031027E-7</v>
      </c>
      <c r="O6" s="1">
        <f t="shared" si="4"/>
        <v>1.4961980240001116E-7</v>
      </c>
      <c r="P6" s="4">
        <f t="shared" si="5"/>
        <v>0.20926387919798389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5.3936204766475999E-3</v>
      </c>
      <c r="E7" s="1">
        <f>IF(A7&gt;=-$K$2,INDEX('Daten effMJM'!$B$2:$B$191,Auswertung!$K$2+Auswertung!A7,1),E8)</f>
        <v>5.3805075967458997E-3</v>
      </c>
      <c r="F7" s="15">
        <f>INDEX('Daten MJM'!$D$2:$D$191,Auswertung!$J$2+Auswertung!A7,1)--1.8181818182</f>
        <v>1.8181818182</v>
      </c>
      <c r="G7" s="15">
        <f>INDEX('Daten effMJM'!$C$2:$C$191,Auswertung!$K$2+Auswertung!A7,1)</f>
        <v>35</v>
      </c>
      <c r="H7" s="1" t="str">
        <f t="shared" si="0"/>
        <v>JA</v>
      </c>
      <c r="I7" s="1"/>
      <c r="M7">
        <f t="shared" si="2"/>
        <v>3.6363636364</v>
      </c>
      <c r="N7" s="1">
        <f t="shared" si="3"/>
        <v>2.7792070800020802E-7</v>
      </c>
      <c r="O7" s="1">
        <f t="shared" si="4"/>
        <v>2.1615356609987202E-7</v>
      </c>
      <c r="P7" s="4">
        <f t="shared" si="5"/>
        <v>0.22224735373187723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5.3936598463328999E-3</v>
      </c>
      <c r="E8" s="1">
        <f>IF(A8&gt;=-$K$2,INDEX('Daten effMJM'!$B$2:$B$191,Auswertung!$K$2+Auswertung!A8,1),E9)</f>
        <v>5.3805354392974002E-3</v>
      </c>
      <c r="F8" s="15">
        <f>INDEX('Daten MJM'!$D$2:$D$191,Auswertung!$J$2+Auswertung!A8,1)--1.8181818182</f>
        <v>2.7272727272999999</v>
      </c>
      <c r="G8" s="15">
        <f>INDEX('Daten effMJM'!$C$2:$C$191,Auswertung!$K$2+Auswertung!A8,1)</f>
        <v>40</v>
      </c>
      <c r="H8" s="1" t="str">
        <f t="shared" si="0"/>
        <v>JA</v>
      </c>
      <c r="I8" s="1"/>
      <c r="M8">
        <f t="shared" si="2"/>
        <v>4.5454545455000002</v>
      </c>
      <c r="N8" s="1">
        <f t="shared" si="3"/>
        <v>5.4761666210077081E-7</v>
      </c>
      <c r="O8" s="1">
        <f t="shared" si="4"/>
        <v>4.3272222179958908E-7</v>
      </c>
      <c r="P8" s="4">
        <f t="shared" si="5"/>
        <v>0.20980815276953571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5.3937485511969998E-3</v>
      </c>
      <c r="E9" s="1">
        <f>IF(A9&gt;=-$K$2,INDEX('Daten effMJM'!$B$2:$B$191,Auswertung!$K$2+Auswertung!A9,1),E10)</f>
        <v>5.3806019730611001E-3</v>
      </c>
      <c r="F9" s="15">
        <f>INDEX('Daten MJM'!$D$2:$D$191,Auswertung!$J$2+Auswertung!A9,1)--1.8181818182</f>
        <v>3.6363636364</v>
      </c>
      <c r="G9" s="15">
        <f>INDEX('Daten effMJM'!$C$2:$C$191,Auswertung!$K$2+Auswertung!A9,1)</f>
        <v>45</v>
      </c>
      <c r="H9" s="1" t="str">
        <f t="shared" si="0"/>
        <v>JA</v>
      </c>
      <c r="I9" s="1"/>
      <c r="M9">
        <f t="shared" si="2"/>
        <v>5.4545454545999998</v>
      </c>
      <c r="N9" s="1">
        <f t="shared" si="3"/>
        <v>1.3421550333000964E-6</v>
      </c>
      <c r="O9" s="1">
        <f t="shared" si="4"/>
        <v>1.1118528673997874E-6</v>
      </c>
      <c r="P9" s="4">
        <f t="shared" si="5"/>
        <v>0.17159132900916901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5.3940182471511004E-3</v>
      </c>
      <c r="E10" s="1">
        <f>IF(A10&gt;=-$K$2,INDEX('Daten effMJM'!$B$2:$B$191,Auswertung!$K$2+Auswertung!A10,1),E11)</f>
        <v>5.3808185417167998E-3</v>
      </c>
      <c r="F10" s="15">
        <f>INDEX('Daten MJM'!$D$2:$D$191,Auswertung!$J$2+Auswertung!A10,1)--1.8181818182</f>
        <v>4.5454545455000002</v>
      </c>
      <c r="G10" s="15">
        <f>INDEX('Daten effMJM'!$C$2:$C$191,Auswertung!$K$2+Auswertung!A10,1)</f>
        <v>50</v>
      </c>
      <c r="H10" s="1" t="str">
        <f t="shared" si="0"/>
        <v>JA</v>
      </c>
      <c r="I10" s="1"/>
      <c r="M10">
        <f t="shared" si="2"/>
        <v>6.3636363637000004</v>
      </c>
      <c r="N10" s="1">
        <f t="shared" si="3"/>
        <v>3.4808105797007327E-6</v>
      </c>
      <c r="O10" s="1">
        <f t="shared" si="4"/>
        <v>3.0404406541001752E-6</v>
      </c>
      <c r="P10" s="4">
        <f t="shared" si="5"/>
        <v>0.12651361386014257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5.3948127855222997E-3</v>
      </c>
      <c r="E11" s="1">
        <f>IF(A11&gt;=-$K$2,INDEX('Daten effMJM'!$B$2:$B$191,Auswertung!$K$2+Auswertung!A11,1),E12)</f>
        <v>5.3814976723624E-3</v>
      </c>
      <c r="F11" s="15">
        <f>INDEX('Daten MJM'!$D$2:$D$191,Auswertung!$J$2+Auswertung!A11,1)--1.8181818182</f>
        <v>5.4545454545999998</v>
      </c>
      <c r="G11" s="15">
        <f>INDEX('Daten effMJM'!$C$2:$C$191,Auswertung!$K$2+Auswertung!A11,1)</f>
        <v>55</v>
      </c>
      <c r="H11" s="1" t="str">
        <f t="shared" si="0"/>
        <v>JA</v>
      </c>
      <c r="I11" s="1"/>
      <c r="M11">
        <f t="shared" si="2"/>
        <v>7.2727272727000001</v>
      </c>
      <c r="N11" s="1">
        <f t="shared" si="3"/>
        <v>8.7422112087006537E-6</v>
      </c>
      <c r="O11" s="1">
        <f t="shared" si="4"/>
        <v>7.9919331351999134E-6</v>
      </c>
      <c r="P11" s="4">
        <f t="shared" si="5"/>
        <v>8.5822460197944969E-2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5.3969514410687003E-3</v>
      </c>
      <c r="E12" s="1">
        <f>IF(A12&gt;=-$K$2,INDEX('Daten effMJM'!$B$2:$B$191,Auswertung!$K$2+Auswertung!A12,1),E13)</f>
        <v>5.3834262601491004E-3</v>
      </c>
      <c r="F12" s="15">
        <f>INDEX('Daten MJM'!$D$2:$D$191,Auswertung!$J$2+Auswertung!A12,1)--1.8181818182</f>
        <v>6.3636363637000004</v>
      </c>
      <c r="G12" s="15">
        <f>INDEX('Daten effMJM'!$C$2:$C$191,Auswertung!$K$2+Auswertung!A12,1)</f>
        <v>60</v>
      </c>
      <c r="H12" s="1" t="str">
        <f t="shared" si="0"/>
        <v>JA</v>
      </c>
      <c r="I12" s="1"/>
      <c r="M12">
        <f t="shared" si="2"/>
        <v>8.1818181818000006</v>
      </c>
      <c r="N12" s="1">
        <f t="shared" si="3"/>
        <v>2.0376687154000268E-5</v>
      </c>
      <c r="O12" s="1">
        <f t="shared" si="4"/>
        <v>1.9314337450999745E-5</v>
      </c>
      <c r="P12" s="4">
        <f t="shared" si="5"/>
        <v>5.2135545634657637E-2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5.4022128416977002E-3</v>
      </c>
      <c r="E13" s="1">
        <f>IF(A13&gt;=-$K$2,INDEX('Daten effMJM'!$B$2:$B$191,Auswertung!$K$2+Auswertung!A13,1),E14)</f>
        <v>5.3883777526302001E-3</v>
      </c>
      <c r="F13" s="15">
        <f>INDEX('Daten MJM'!$D$2:$D$191,Auswertung!$J$2+Auswertung!A13,1)--1.8181818182</f>
        <v>7.2727272727000001</v>
      </c>
      <c r="G13" s="15">
        <f>INDEX('Daten effMJM'!$C$2:$C$191,Auswertung!$K$2+Auswertung!A13,1)</f>
        <v>65</v>
      </c>
      <c r="H13" s="1" t="str">
        <f t="shared" si="0"/>
        <v>JA</v>
      </c>
      <c r="I13" s="1"/>
      <c r="M13">
        <f t="shared" si="2"/>
        <v>9.0909090909000003</v>
      </c>
      <c r="N13" s="1">
        <f t="shared" si="3"/>
        <v>4.2964311762500734E-5</v>
      </c>
      <c r="O13" s="1">
        <f t="shared" si="4"/>
        <v>4.1862865161899736E-5</v>
      </c>
      <c r="P13" s="4">
        <f t="shared" si="5"/>
        <v>2.5636314313367901E-2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5.4138473176429999E-3</v>
      </c>
      <c r="E14" s="1">
        <f>IF(A14&gt;=-$K$2,INDEX('Daten effMJM'!$B$2:$B$191,Auswertung!$K$2+Auswertung!A14,1),E15)</f>
        <v>5.3997001569459999E-3</v>
      </c>
      <c r="F14" s="15">
        <f>INDEX('Daten MJM'!$D$2:$D$191,Auswertung!$J$2+Auswertung!A14,1)--1.8181818182</f>
        <v>8.1818181818000006</v>
      </c>
      <c r="G14" s="15">
        <f>INDEX('Daten effMJM'!$C$2:$C$191,Auswertung!$K$2+Auswertung!A14,1)</f>
        <v>70</v>
      </c>
      <c r="H14" s="1" t="str">
        <f t="shared" si="0"/>
        <v>JA</v>
      </c>
      <c r="I14" s="1"/>
      <c r="M14">
        <f t="shared" si="2"/>
        <v>10</v>
      </c>
      <c r="N14" s="1">
        <f t="shared" si="3"/>
        <v>8.1642744514800331E-5</v>
      </c>
      <c r="O14" s="1">
        <f t="shared" si="4"/>
        <v>8.1279065818699522E-5</v>
      </c>
      <c r="P14" s="4">
        <f t="shared" si="5"/>
        <v>4.4545133589290334E-3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5.4364349422515003E-3</v>
      </c>
      <c r="E15" s="1">
        <f>IF(A15&gt;=-$K$2,INDEX('Daten effMJM'!$B$2:$B$191,Auswertung!$K$2+Auswertung!A15,1),E16)</f>
        <v>5.4222486846568999E-3</v>
      </c>
      <c r="F15" s="15">
        <f>INDEX('Daten MJM'!$D$2:$D$191,Auswertung!$J$2+Auswertung!A15,1)--1.8181818182</f>
        <v>9.0909090909000003</v>
      </c>
      <c r="G15" s="15">
        <f>INDEX('Daten effMJM'!$C$2:$C$191,Auswertung!$K$2+Auswertung!A15,1)</f>
        <v>75</v>
      </c>
      <c r="H15" s="1" t="str">
        <f t="shared" si="0"/>
        <v>JA</v>
      </c>
      <c r="I15" s="1"/>
      <c r="M15">
        <f t="shared" si="2"/>
        <v>10.9090909091</v>
      </c>
      <c r="N15" s="1">
        <f t="shared" si="3"/>
        <v>1.4060740561630015E-4</v>
      </c>
      <c r="O15" s="1">
        <f t="shared" si="4"/>
        <v>1.4211670596540014E-4</v>
      </c>
      <c r="P15" s="4">
        <f t="shared" si="5"/>
        <v>1.0734145491729505E-2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5.4751133750037999E-3</v>
      </c>
      <c r="E16" s="1">
        <f>IF(A16&gt;=-$K$2,INDEX('Daten effMJM'!$B$2:$B$191,Auswertung!$K$2+Auswertung!A16,1),E17)</f>
        <v>5.4616648853136997E-3</v>
      </c>
      <c r="F16" s="15">
        <f>INDEX('Daten MJM'!$D$2:$D$191,Auswertung!$J$2+Auswertung!A16,1)--1.8181818182</f>
        <v>10</v>
      </c>
      <c r="G16" s="15">
        <f>INDEX('Daten effMJM'!$C$2:$C$191,Auswertung!$K$2+Auswertung!A16,1)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2.2188083059420001E-4</v>
      </c>
      <c r="O16" s="1">
        <f t="shared" si="4"/>
        <v>2.2643254226989949E-4</v>
      </c>
      <c r="P16" s="4">
        <f t="shared" si="5"/>
        <v>2.0514217760542602E-2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5.5340780361052997E-3</v>
      </c>
      <c r="E17" s="1">
        <f>IF(A17&gt;=-$K$2,INDEX('Daten effMJM'!$B$2:$B$191,Auswertung!$K$2+Auswertung!A17,1),E18)</f>
        <v>5.5225025254604003E-3</v>
      </c>
      <c r="F17" s="15">
        <f>INDEX('Daten MJM'!$D$2:$D$191,Auswertung!$J$2+Auswertung!A17,1)--1.8181818182</f>
        <v>10.9090909091</v>
      </c>
      <c r="G17" s="15">
        <f>INDEX('Daten effMJM'!$C$2:$C$191,Auswertung!$K$2+Auswertung!A17,1)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3.2386115871350062E-4</v>
      </c>
      <c r="O17" s="1">
        <f t="shared" si="4"/>
        <v>3.3301389233810017E-4</v>
      </c>
      <c r="P17" s="4">
        <f t="shared" si="5"/>
        <v>2.8261288451377393E-2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5.6153514610831996E-3</v>
      </c>
      <c r="E18" s="1">
        <f>IF(A18&gt;=-$K$2,INDEX('Daten effMJM'!$B$2:$B$191,Auswertung!$K$2+Auswertung!A18,1),E19)</f>
        <v>5.6068183617648997E-3</v>
      </c>
      <c r="F18" s="15">
        <f>INDEX('Daten MJM'!$D$2:$D$191,Auswertung!$J$2+Auswertung!A18,1)--1.8181818182</f>
        <v>11.818181818199999</v>
      </c>
      <c r="G18" s="15">
        <f>INDEX('Daten effMJM'!$C$2:$C$191,Auswertung!$K$2+Auswertung!A18,1)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4.434202634803E-4</v>
      </c>
      <c r="O18" s="1">
        <f t="shared" si="4"/>
        <v>4.5781933038559989E-4</v>
      </c>
      <c r="P18" s="4">
        <f t="shared" si="5"/>
        <v>3.2472730930889447E-2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5.7173317892025002E-3</v>
      </c>
      <c r="E19" s="1">
        <f>IF(A19&gt;=-$K$2,INDEX('Daten effMJM'!$B$2:$B$191,Auswertung!$K$2+Auswertung!A19,1),E20)</f>
        <v>5.7133997118331004E-3</v>
      </c>
      <c r="F19" s="15">
        <f>INDEX('Daten MJM'!$D$2:$D$191,Auswertung!$J$2+Auswertung!A19,1)--1.8181818182</f>
        <v>12.727272727299999</v>
      </c>
      <c r="G19" s="15">
        <f>INDEX('Daten effMJM'!$C$2:$C$191,Auswertung!$K$2+Auswertung!A19,1)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5.7509428744960053E-4</v>
      </c>
      <c r="O19" s="1">
        <f t="shared" si="4"/>
        <v>5.9557986223729951E-4</v>
      </c>
      <c r="P19" s="4">
        <f t="shared" si="5"/>
        <v>3.5621245480540915E-2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5.8368908939692996E-3</v>
      </c>
      <c r="E20" s="1">
        <f>IF(A20&gt;=-$K$2,INDEX('Daten effMJM'!$B$2:$B$191,Auswertung!$K$2+Auswertung!A20,1),E21)</f>
        <v>5.8382051498806001E-3</v>
      </c>
      <c r="F20" s="15">
        <f>INDEX('Daten MJM'!$D$2:$D$191,Auswertung!$J$2+Auswertung!A20,1)--1.8181818182</f>
        <v>13.636363636399999</v>
      </c>
      <c r="G20" s="15">
        <f>INDEX('Daten effMJM'!$C$2:$C$191,Auswertung!$K$2+Auswertung!A20,1)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7.135019103977E-4</v>
      </c>
      <c r="O20" s="1">
        <f t="shared" si="4"/>
        <v>7.4087272182299987E-4</v>
      </c>
      <c r="P20" s="4">
        <f t="shared" si="5"/>
        <v>3.8361230749954969E-2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5.9685649179386001E-3</v>
      </c>
      <c r="E21" s="1">
        <f>IF(A21&gt;=-$K$2,INDEX('Daten effMJM'!$B$2:$B$191,Auswertung!$K$2+Auswertung!A21,1),E22)</f>
        <v>5.9759656817322997E-3</v>
      </c>
      <c r="F21" s="15">
        <f>INDEX('Daten MJM'!$D$2:$D$191,Auswertung!$J$2+Auswertung!A21,1)--1.8181818182</f>
        <v>14.5454545455</v>
      </c>
      <c r="G21" s="15">
        <f>INDEX('Daten effMJM'!$C$2:$C$191,Auswertung!$K$2+Auswertung!A21,1)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8.529803779552007E-4</v>
      </c>
      <c r="O21" s="1">
        <f t="shared" si="4"/>
        <v>8.8823793469589973E-4</v>
      </c>
      <c r="P21" s="4">
        <f t="shared" si="5"/>
        <v>4.1334546083252086E-2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6.1069725408866996E-3</v>
      </c>
      <c r="E22" s="1">
        <f>IF(A22&gt;=-$K$2,INDEX('Daten effMJM'!$B$2:$B$191,Auswertung!$K$2+Auswertung!A22,1),E23)</f>
        <v>6.1212585413180001E-3</v>
      </c>
      <c r="F22" s="15">
        <f>INDEX('Daten MJM'!$D$2:$D$191,Auswertung!$J$2+Auswertung!A22,1)--1.8181818182</f>
        <v>15.4545454546</v>
      </c>
      <c r="G22" s="15">
        <f>INDEX('Daten effMJM'!$C$2:$C$191,Auswertung!$K$2+Auswertung!A22,1)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9.8776759483190039E-4</v>
      </c>
      <c r="O22" s="1">
        <f t="shared" si="4"/>
        <v>1.0323127669036999E-3</v>
      </c>
      <c r="P22" s="4">
        <f t="shared" si="5"/>
        <v>4.5096814579526953E-2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6.2464510084442003E-3</v>
      </c>
      <c r="E23" s="1">
        <f>IF(A23&gt;=-$K$2,INDEX('Daten effMJM'!$B$2:$B$191,Auswertung!$K$2+Auswertung!A23,1),E24)</f>
        <v>6.2686237541908999E-3</v>
      </c>
      <c r="F23" s="15">
        <f>INDEX('Daten MJM'!$D$2:$D$191,Auswertung!$J$2+Auswertung!A23,1)--1.8181818182</f>
        <v>16.363636363600001</v>
      </c>
      <c r="G23" s="15">
        <f>INDEX('Daten effMJM'!$C$2:$C$191,Auswertung!$K$2+Auswertung!A23,1)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1.1124477774790004E-3</v>
      </c>
      <c r="O23" s="1">
        <f t="shared" si="4"/>
        <v>1.1677281909713002E-3</v>
      </c>
      <c r="P23" s="4">
        <f t="shared" si="5"/>
        <v>4.9692591968294342E-2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6.3812382253209E-3</v>
      </c>
      <c r="E24" s="1">
        <f>IF(A24&gt;=-$K$2,INDEX('Daten effMJM'!$B$2:$B$191,Auswertung!$K$2+Auswertung!A24,1),E25)</f>
        <v>6.4126985863987001E-3</v>
      </c>
      <c r="F24" s="15">
        <f>INDEX('Daten MJM'!$D$2:$D$191,Auswertung!$J$2+Auswertung!A24,1)--1.8181818182</f>
        <v>17.272727272699999</v>
      </c>
      <c r="G24" s="15">
        <f>INDEX('Daten effMJM'!$C$2:$C$191,Auswertung!$K$2+Auswertung!A24,1)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1.4435912858702001E-3</v>
      </c>
      <c r="O24" s="1">
        <f t="shared" si="4"/>
        <v>1.5458901633775999E-3</v>
      </c>
      <c r="P24" s="4">
        <f t="shared" si="5"/>
        <v>7.0864155601863363E-2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6.505918407968E-3</v>
      </c>
      <c r="E25" s="1">
        <f>IF(A25&gt;=-$K$2,INDEX('Daten effMJM'!$B$2:$B$191,Auswertung!$K$2+Auswertung!A25,1),E26)</f>
        <v>6.5481140104663004E-3</v>
      </c>
      <c r="F25" s="15">
        <f>INDEX('Daten MJM'!$D$2:$D$191,Auswertung!$J$2+Auswertung!A25,1)--1.8181818182</f>
        <v>18.181818181800001</v>
      </c>
      <c r="G25" s="15">
        <f>INDEX('Daten effMJM'!$C$2:$C$191,Auswertung!$K$2+Auswertung!A25,1)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1.4435921788644003E-3</v>
      </c>
      <c r="O25" s="1">
        <f t="shared" si="4"/>
        <v>1.5458909665265995E-3</v>
      </c>
      <c r="P25" s="4">
        <f t="shared" si="5"/>
        <v>7.0864049528636508E-2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6.8370619163591996E-3</v>
      </c>
      <c r="E26" s="1">
        <f>IF(A26&gt;=-$K$2,INDEX('Daten effMJM'!$B$2:$B$191,Auswertung!$K$2+Auswertung!A26,1),E27)</f>
        <v>6.9262759828726001E-3</v>
      </c>
      <c r="F26" s="15">
        <f>INDEX('Daten MJM'!$D$2:$D$191,Auswertung!$J$2+Auswertung!A26,1)--1.8181818182</f>
        <v>1788.1818181818001</v>
      </c>
      <c r="G26" s="15">
        <f>INDEX('Daten effMJM'!$C$2:$C$191,Auswertung!$K$2+Auswertung!A26,1)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1.4436141647838005E-3</v>
      </c>
      <c r="O26" s="1">
        <f t="shared" si="4"/>
        <v>1.5459131907054995E-3</v>
      </c>
      <c r="P26" s="4">
        <f t="shared" si="5"/>
        <v>7.0863135328835966E-2</v>
      </c>
      <c r="R26" t="s">
        <v>9</v>
      </c>
      <c r="U26" s="8">
        <f>U89</f>
        <v>7.107079953281868E-3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6.8370628093533999E-3</v>
      </c>
      <c r="E27" s="1">
        <f>IF(A27&gt;=-$K$2,INDEX('Daten effMJM'!$B$2:$B$191,Auswertung!$K$2+Auswertung!A27,1),E28)</f>
        <v>6.9262767860215997E-3</v>
      </c>
      <c r="F27" s="15">
        <f>INDEX('Daten MJM'!$D$2:$D$191,Auswertung!$J$2+Auswertung!A27,1)--1.8181818182</f>
        <v>1789.1818181818001</v>
      </c>
      <c r="G27" s="15">
        <f>INDEX('Daten effMJM'!$C$2:$C$191,Auswertung!$K$2+Auswertung!A27,1)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1.4440510907481E-3</v>
      </c>
      <c r="O27" s="1">
        <f t="shared" si="4"/>
        <v>1.5463813623603998E-3</v>
      </c>
      <c r="P27" s="4">
        <f t="shared" si="5"/>
        <v>7.0863331822482084E-2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6.8370847952728001E-3</v>
      </c>
      <c r="E28" s="1">
        <f>IF(A28&gt;=-$K$2,INDEX('Daten effMJM'!$B$2:$B$191,Auswertung!$K$2+Auswertung!A28,1),E29)</f>
        <v>6.9262990102004996E-3</v>
      </c>
      <c r="F28" s="15">
        <f>INDEX('Daten MJM'!$D$2:$D$191,Auswertung!$J$2+Auswertung!A28,1)--1.8181818182</f>
        <v>1790.1818181818001</v>
      </c>
      <c r="G28" s="15">
        <f>INDEX('Daten effMJM'!$C$2:$C$191,Auswertung!$K$2+Auswertung!A28,1)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1.4471891426190006E-3</v>
      </c>
      <c r="O28" s="1">
        <f t="shared" si="4"/>
        <v>1.5497801671784002E-3</v>
      </c>
      <c r="P28" s="4">
        <f t="shared" si="5"/>
        <v>7.0889852292381803E-2</v>
      </c>
      <c r="R28">
        <f t="shared" si="6"/>
        <v>0.90909090910008672</v>
      </c>
      <c r="S28" s="1">
        <f t="shared" ref="S28:S87" si="7">N128-$N$127</f>
        <v>3.2920842619986457E-6</v>
      </c>
      <c r="T28" s="1">
        <f t="shared" ref="T28:T87" si="8">O128-$O$127</f>
        <v>3.1132390240010133E-6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6.8375217212370996E-3</v>
      </c>
      <c r="E29" s="1">
        <f>IF(A29&gt;=-$K$2,INDEX('Daten effMJM'!$B$2:$B$191,Auswertung!$K$2+Auswertung!A29,1),E30)</f>
        <v>6.9267671818554E-3</v>
      </c>
      <c r="F29" s="15">
        <f>INDEX('Daten MJM'!$D$2:$D$191,Auswertung!$J$2+Auswertung!A29,1)--1.8181818182</f>
        <v>1791.1818181818001</v>
      </c>
      <c r="G29" s="15">
        <f>INDEX('Daten effMJM'!$C$2:$C$191,Auswertung!$K$2+Auswertung!A29,1)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1.4587278531657004E-3</v>
      </c>
      <c r="O29" s="1">
        <f t="shared" si="4"/>
        <v>1.5621871806408994E-3</v>
      </c>
      <c r="P29" s="4">
        <f t="shared" si="5"/>
        <v>7.0924351825238555E-2</v>
      </c>
      <c r="R29">
        <f t="shared" si="6"/>
        <v>1.8181818182001734</v>
      </c>
      <c r="S29" s="1">
        <f t="shared" si="7"/>
        <v>1.0009658102997504E-5</v>
      </c>
      <c r="T29" s="1">
        <f t="shared" si="8"/>
        <v>9.6416084690020831E-6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6.8406597731080002E-3</v>
      </c>
      <c r="E30" s="1">
        <f>IF(A30&gt;=-$K$2,INDEX('Daten effMJM'!$B$2:$B$191,Auswertung!$K$2+Auswertung!A30,1),E31)</f>
        <v>6.9301659866734004E-3</v>
      </c>
      <c r="F30" s="15">
        <f>INDEX('Daten MJM'!$D$2:$D$191,Auswertung!$J$2+Auswertung!A30,1)--1.8181818182</f>
        <v>1792.1818181818001</v>
      </c>
      <c r="G30" s="15">
        <f>INDEX('Daten effMJM'!$C$2:$C$191,Auswertung!$K$2+Auswertung!A30,1)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1.4860131664427003E-3</v>
      </c>
      <c r="O30" s="1">
        <f t="shared" si="4"/>
        <v>1.5911457772949996E-3</v>
      </c>
      <c r="P30" s="4">
        <f t="shared" si="5"/>
        <v>7.0748101851594941E-2</v>
      </c>
      <c r="R30">
        <f t="shared" si="6"/>
        <v>2.7272727273002602</v>
      </c>
      <c r="S30" s="1">
        <f t="shared" si="7"/>
        <v>2.2663282651998184E-5</v>
      </c>
      <c r="T30" s="1">
        <f t="shared" si="8"/>
        <v>2.220612090900187E-5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6.8521984836546999E-3</v>
      </c>
      <c r="E31" s="1">
        <f>IF(A31&gt;=-$K$2,INDEX('Daten effMJM'!$B$2:$B$191,Auswertung!$K$2+Auswertung!A31,1),E32)</f>
        <v>6.9425730001358996E-3</v>
      </c>
      <c r="F31" s="15">
        <f>INDEX('Daten MJM'!$D$2:$D$191,Auswertung!$J$2+Auswertung!A31,1)--1.8181818182</f>
        <v>1793.1818181818001</v>
      </c>
      <c r="G31" s="15">
        <f>INDEX('Daten effMJM'!$C$2:$C$191,Auswertung!$K$2+Auswertung!A31,1)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1.5343494164458005E-3</v>
      </c>
      <c r="O31" s="1">
        <f t="shared" si="4"/>
        <v>1.6415201945510997E-3</v>
      </c>
      <c r="P31" s="4">
        <f t="shared" si="5"/>
        <v>6.9847700241286489E-2</v>
      </c>
      <c r="R31">
        <f t="shared" si="6"/>
        <v>3.6363636364003469</v>
      </c>
      <c r="S31" s="1">
        <f t="shared" si="7"/>
        <v>4.426283275799775E-5</v>
      </c>
      <c r="T31" s="1">
        <f t="shared" si="8"/>
        <v>4.4025550013000042E-5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6.8794837969316999E-3</v>
      </c>
      <c r="E32" s="1">
        <f>IF(A32&gt;=-$K$2,INDEX('Daten effMJM'!$B$2:$B$191,Auswertung!$K$2+Auswertung!A32,1),E33)</f>
        <v>6.9715315967899998E-3</v>
      </c>
      <c r="F32" s="15">
        <f>INDEX('Daten MJM'!$D$2:$D$191,Auswertung!$J$2+Auswertung!A32,1)--1.8181818182</f>
        <v>1794.1818181818001</v>
      </c>
      <c r="G32" s="15">
        <f>INDEX('Daten effMJM'!$C$2:$C$191,Auswertung!$K$2+Auswertung!A32,1)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1.6053067836448E-3</v>
      </c>
      <c r="O32" s="1">
        <f t="shared" si="4"/>
        <v>1.7144535811366999E-3</v>
      </c>
      <c r="P32" s="4">
        <f t="shared" si="5"/>
        <v>6.79912391848774E-2</v>
      </c>
      <c r="R32">
        <f t="shared" si="6"/>
        <v>4.5454545455004336</v>
      </c>
      <c r="S32" s="1">
        <f t="shared" si="7"/>
        <v>7.8155878846998539E-5</v>
      </c>
      <c r="T32" s="1">
        <f t="shared" si="8"/>
        <v>7.8700359194001923E-5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6.9278200469348001E-3</v>
      </c>
      <c r="E33" s="1">
        <f>IF(A33&gt;=-$K$2,INDEX('Daten effMJM'!$B$2:$B$191,Auswertung!$K$2+Auswertung!A33,1),E34)</f>
        <v>7.0219060140460999E-3</v>
      </c>
      <c r="F33" s="15">
        <f>INDEX('Daten MJM'!$D$2:$D$191,Auswertung!$J$2+Auswertung!A33,1)--1.8181818182</f>
        <v>1795.1818181818001</v>
      </c>
      <c r="G33" s="15">
        <f>INDEX('Daten effMJM'!$C$2:$C$191,Auswertung!$K$2+Auswertung!A33,1)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1.6963222872179006E-3</v>
      </c>
      <c r="O33" s="1">
        <f t="shared" si="4"/>
        <v>1.8074483855612996E-3</v>
      </c>
      <c r="P33" s="4">
        <f t="shared" si="5"/>
        <v>6.5510014919189882E-2</v>
      </c>
      <c r="R33">
        <f t="shared" si="6"/>
        <v>5.4545454546005203</v>
      </c>
      <c r="S33" s="1">
        <f t="shared" si="7"/>
        <v>1.2719756639400018E-4</v>
      </c>
      <c r="T33" s="1">
        <f t="shared" si="8"/>
        <v>1.2935522673300157E-4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6.9987774141337996E-3</v>
      </c>
      <c r="E34" s="1">
        <f>IF(A34&gt;=-$K$2,INDEX('Daten effMJM'!$B$2:$B$191,Auswertung!$K$2+Auswertung!A34,1),E35)</f>
        <v>7.0948394006317E-3</v>
      </c>
      <c r="F34" s="15">
        <f>INDEX('Daten MJM'!$D$2:$D$191,Auswertung!$J$2+Auswertung!A34,1)--1.8181818182</f>
        <v>1796.1818181818001</v>
      </c>
      <c r="G34" s="15">
        <f>INDEX('Daten effMJM'!$C$2:$C$191,Auswertung!$K$2+Auswertung!A34,1)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1.8032086663957005E-3</v>
      </c>
      <c r="O34" s="1">
        <f t="shared" si="4"/>
        <v>1.9154967127615E-3</v>
      </c>
      <c r="P34" s="4">
        <f t="shared" si="5"/>
        <v>6.2271243732564659E-2</v>
      </c>
      <c r="R34">
        <f t="shared" si="6"/>
        <v>6.363636363700607</v>
      </c>
      <c r="S34" s="1">
        <f t="shared" si="7"/>
        <v>1.9377086560799783E-4</v>
      </c>
      <c r="T34" s="1">
        <f t="shared" si="8"/>
        <v>1.9855517810700093E-4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7.0897929177069002E-3</v>
      </c>
      <c r="E35" s="1">
        <f>IF(A35&gt;=-$K$2,INDEX('Daten effMJM'!$B$2:$B$191,Auswertung!$K$2+Auswertung!A35,1),E36)</f>
        <v>7.1878342050562998E-3</v>
      </c>
      <c r="F35" s="15">
        <f>INDEX('Daten MJM'!$D$2:$D$191,Auswertung!$J$2+Auswertung!A35,1)--1.8181818182</f>
        <v>1797.1818181818001</v>
      </c>
      <c r="G35" s="15">
        <f>INDEX('Daten effMJM'!$C$2:$C$191,Auswertung!$K$2+Auswertung!A35,1)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1.9216597168429002E-3</v>
      </c>
      <c r="O35" s="1">
        <f t="shared" si="4"/>
        <v>2.0342741435117996E-3</v>
      </c>
      <c r="P35" s="4">
        <f t="shared" si="5"/>
        <v>5.8602688957810907E-2</v>
      </c>
      <c r="R35">
        <f t="shared" si="6"/>
        <v>7.2727272727006493</v>
      </c>
      <c r="S35" s="1">
        <f t="shared" si="7"/>
        <v>2.7977718012900041E-4</v>
      </c>
      <c r="T35" s="1">
        <f t="shared" si="8"/>
        <v>2.8785183752400023E-4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7.1966792968847001E-3</v>
      </c>
      <c r="E36" s="1">
        <f>IF(A36&gt;=-$K$2,INDEX('Daten effMJM'!$B$2:$B$191,Auswertung!$K$2+Auswertung!A36,1),E37)</f>
        <v>7.2958825322565002E-3</v>
      </c>
      <c r="F36" s="15">
        <f>INDEX('Daten MJM'!$D$2:$D$191,Auswertung!$J$2+Auswertung!A36,1)--1.8181818182</f>
        <v>1798.1818181818001</v>
      </c>
      <c r="G36" s="15">
        <f>INDEX('Daten effMJM'!$C$2:$C$191,Auswertung!$K$2+Auswertung!A36,1)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2.0479685450957002E-3</v>
      </c>
      <c r="O36" s="1">
        <f t="shared" si="4"/>
        <v>2.1601878815550998E-3</v>
      </c>
      <c r="P36" s="4">
        <f t="shared" si="5"/>
        <v>5.47954394749533E-2</v>
      </c>
      <c r="R36">
        <f t="shared" si="6"/>
        <v>8.1818181817998266</v>
      </c>
      <c r="S36" s="1">
        <f t="shared" si="7"/>
        <v>3.8445902636199958E-4</v>
      </c>
      <c r="T36" s="1">
        <f t="shared" si="8"/>
        <v>3.9636905926200214E-4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7.3151303473318998E-3</v>
      </c>
      <c r="E37" s="1">
        <f>IF(A37&gt;=-$K$2,INDEX('Daten effMJM'!$B$2:$B$191,Auswertung!$K$2+Auswertung!A37,1),E38)</f>
        <v>7.4146599630067998E-3</v>
      </c>
      <c r="F37" s="15">
        <f>INDEX('Daten MJM'!$D$2:$D$191,Auswertung!$J$2+Auswertung!A37,1)--1.8181818182</f>
        <v>1799.1818181818001</v>
      </c>
      <c r="G37" s="15">
        <f>INDEX('Daten effMJM'!$C$2:$C$191,Auswertung!$K$2+Auswertung!A37,1)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2.1789192491273E-3</v>
      </c>
      <c r="O37" s="1">
        <f t="shared" si="4"/>
        <v>2.2901678121179997E-3</v>
      </c>
      <c r="P37" s="4">
        <f t="shared" si="5"/>
        <v>5.1056762675008201E-2</v>
      </c>
      <c r="R37">
        <f t="shared" si="6"/>
        <v>9.0909090908999133</v>
      </c>
      <c r="S37" s="1">
        <f t="shared" si="7"/>
        <v>5.0629399437500042E-4</v>
      </c>
      <c r="T37" s="1">
        <f t="shared" si="8"/>
        <v>5.2236802254200174E-4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7.4414391755846998E-3</v>
      </c>
      <c r="E38" s="1">
        <f>IF(A38&gt;=-$K$2,INDEX('Daten effMJM'!$B$2:$B$191,Auswertung!$K$2+Auswertung!A38,1),E39)</f>
        <v>7.5405737010501E-3</v>
      </c>
      <c r="F38" s="15">
        <f>INDEX('Daten MJM'!$D$2:$D$191,Auswertung!$J$2+Auswertung!A38,1)--1.8181818182</f>
        <v>1800.1818181818001</v>
      </c>
      <c r="G38" s="15">
        <f>INDEX('Daten effMJM'!$C$2:$C$191,Auswertung!$K$2+Auswertung!A38,1)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2.3120537892385006E-3</v>
      </c>
      <c r="O38" s="1">
        <f t="shared" si="4"/>
        <v>2.4219009185562999E-3</v>
      </c>
      <c r="P38" s="4">
        <f t="shared" si="5"/>
        <v>4.7510628787740511E-2</v>
      </c>
      <c r="R38">
        <f t="shared" si="6"/>
        <v>10</v>
      </c>
      <c r="S38" s="1">
        <f t="shared" si="7"/>
        <v>6.4295378281599772E-4</v>
      </c>
      <c r="T38" s="1">
        <f t="shared" si="8"/>
        <v>6.6356550727100089E-4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7.5723898796162996E-3</v>
      </c>
      <c r="E39" s="1">
        <f>IF(A39&gt;=-$K$2,INDEX('Daten effMJM'!$B$2:$B$191,Auswertung!$K$2+Auswertung!A39,1),E40)</f>
        <v>7.6705536316129998E-3</v>
      </c>
      <c r="F39" s="15">
        <f>INDEX('Daten MJM'!$D$2:$D$191,Auswertung!$J$2+Auswertung!A39,1)--1.8181818182</f>
        <v>1801.1818181818001</v>
      </c>
      <c r="G39" s="15">
        <f>INDEX('Daten effMJM'!$C$2:$C$191,Auswertung!$K$2+Auswertung!A39,1)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2.445483609997E-3</v>
      </c>
      <c r="O39" s="1">
        <f t="shared" si="4"/>
        <v>2.5536183334857005E-3</v>
      </c>
      <c r="P39" s="4">
        <f t="shared" si="5"/>
        <v>4.4218134624436599E-2</v>
      </c>
      <c r="R39">
        <f t="shared" si="6"/>
        <v>10.909090909100087</v>
      </c>
      <c r="S39" s="1">
        <f t="shared" si="7"/>
        <v>7.9209074557400061E-4</v>
      </c>
      <c r="T39" s="1">
        <f t="shared" si="8"/>
        <v>8.1740446310099926E-4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7.7055244197275002E-3</v>
      </c>
      <c r="E40" s="1">
        <f>IF(A40&gt;=-$K$2,INDEX('Daten effMJM'!$B$2:$B$191,Auswertung!$K$2+Auswertung!A40,1),E41)</f>
        <v>7.8022867380513001E-3</v>
      </c>
      <c r="F40" s="15">
        <f>INDEX('Daten MJM'!$D$2:$D$191,Auswertung!$J$2+Auswertung!A40,1)--1.8181818182</f>
        <v>1802.1818181818001</v>
      </c>
      <c r="G40" s="15">
        <f>INDEX('Daten effMJM'!$C$2:$C$191,Auswertung!$K$2+Auswertung!A40,1)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2.5777721230166003E-3</v>
      </c>
      <c r="O40" s="1">
        <f t="shared" si="4"/>
        <v>2.6839822996770997E-3</v>
      </c>
      <c r="P40" s="4">
        <f t="shared" si="5"/>
        <v>4.1202314088263359E-2</v>
      </c>
      <c r="R40">
        <f t="shared" si="6"/>
        <v>11.818181818200173</v>
      </c>
      <c r="S40" s="1">
        <f t="shared" si="7"/>
        <v>9.5153909815400006E-4</v>
      </c>
      <c r="T40" s="1">
        <f t="shared" si="8"/>
        <v>9.8156959987799955E-4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7.8389542404859996E-3</v>
      </c>
      <c r="E41" s="1">
        <f>IF(A41&gt;=-$K$2,INDEX('Daten effMJM'!$B$2:$B$191,Auswertung!$K$2+Auswertung!A41,1),E42)</f>
        <v>7.9340041529807007E-3</v>
      </c>
      <c r="F41" s="15">
        <f>INDEX('Daten MJM'!$D$2:$D$191,Auswertung!$J$2+Auswertung!A41,1)--1.8181818182</f>
        <v>1803.1818181818001</v>
      </c>
      <c r="G41" s="15">
        <f>INDEX('Daten effMJM'!$C$2:$C$191,Auswertung!$K$2+Auswertung!A41,1)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2.7077135923345005E-3</v>
      </c>
      <c r="O41" s="1">
        <f t="shared" si="4"/>
        <v>2.8118637804059E-3</v>
      </c>
      <c r="P41" s="4">
        <f t="shared" si="5"/>
        <v>3.8464255734523486E-2</v>
      </c>
      <c r="R41">
        <f t="shared" si="6"/>
        <v>12.72727272730026</v>
      </c>
      <c r="S41" s="1">
        <f t="shared" si="7"/>
        <v>1.1183876053259996E-3</v>
      </c>
      <c r="T41" s="1">
        <f t="shared" si="8"/>
        <v>1.155020547147001E-3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7.9712427535055998E-3</v>
      </c>
      <c r="E42" s="1">
        <f>IF(A42&gt;=-$K$2,INDEX('Daten effMJM'!$B$2:$B$191,Auswertung!$K$2+Auswertung!A42,1),E43)</f>
        <v>8.0643681191720998E-3</v>
      </c>
      <c r="F42" s="15">
        <f>INDEX('Daten MJM'!$D$2:$D$191,Auswertung!$J$2+Auswertung!A42,1)--1.8181818182</f>
        <v>1804.1818181818001</v>
      </c>
      <c r="G42" s="15">
        <f>INDEX('Daten effMJM'!$C$2:$C$191,Auswertung!$K$2+Auswertung!A42,1)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2.8344244379212005E-3</v>
      </c>
      <c r="O42" s="1">
        <f t="shared" si="4"/>
        <v>2.9364402526855992E-3</v>
      </c>
      <c r="P42" s="4">
        <f t="shared" si="5"/>
        <v>3.5991721423068987E-2</v>
      </c>
      <c r="R42">
        <f t="shared" si="6"/>
        <v>13.636363636400347</v>
      </c>
      <c r="S42" s="1">
        <f t="shared" si="7"/>
        <v>1.2918664796609976E-3</v>
      </c>
      <c r="T42" s="1">
        <f t="shared" si="8"/>
        <v>1.3344557717960004E-3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8.1011842228235001E-3</v>
      </c>
      <c r="E43" s="1">
        <f>IF(A43&gt;=-$K$2,INDEX('Daten effMJM'!$B$2:$B$191,Auswertung!$K$2+Auswertung!A43,1),E44)</f>
        <v>8.1922495999009002E-3</v>
      </c>
      <c r="F43" s="15">
        <f>INDEX('Daten MJM'!$D$2:$D$191,Auswertung!$J$2+Auswertung!A43,1)--1.8181818182</f>
        <v>1805.1818181818001</v>
      </c>
      <c r="G43" s="15">
        <f>INDEX('Daten effMJM'!$C$2:$C$191,Auswertung!$K$2+Auswertung!A43,1)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2.9553958051805997E-3</v>
      </c>
      <c r="O43" s="1">
        <f t="shared" si="4"/>
        <v>3.0553015240395E-3</v>
      </c>
      <c r="P43" s="4">
        <f t="shared" si="5"/>
        <v>3.3804513995645748E-2</v>
      </c>
      <c r="R43">
        <f t="shared" si="6"/>
        <v>14.545454545500434</v>
      </c>
      <c r="S43" s="1">
        <f t="shared" si="7"/>
        <v>1.4698976631799983E-3</v>
      </c>
      <c r="T43" s="1">
        <f t="shared" si="8"/>
        <v>1.5182906324750015E-3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8.2278950684102001E-3</v>
      </c>
      <c r="E44" s="1">
        <f>IF(A44&gt;=-$K$2,INDEX('Daten effMJM'!$B$2:$B$191,Auswertung!$K$2+Auswertung!A44,1),E45)</f>
        <v>8.3168260721805994E-3</v>
      </c>
      <c r="F44" s="15">
        <f>INDEX('Daten MJM'!$D$2:$D$191,Auswertung!$J$2+Auswertung!A44,1)--1.8181818182</f>
        <v>1806.1818181818001</v>
      </c>
      <c r="G44" s="15">
        <f>INDEX('Daten effMJM'!$C$2:$C$191,Auswertung!$K$2+Auswertung!A44,1)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3.0701748124258013E-3</v>
      </c>
      <c r="O44" s="1">
        <f t="shared" si="4"/>
        <v>3.1680392701518003E-3</v>
      </c>
      <c r="P44" s="4">
        <f t="shared" si="5"/>
        <v>3.1875858446208327E-2</v>
      </c>
      <c r="R44">
        <f t="shared" si="6"/>
        <v>15.45454545460052</v>
      </c>
      <c r="S44" s="1">
        <f t="shared" si="7"/>
        <v>1.6512818278250005E-3</v>
      </c>
      <c r="T44" s="1">
        <f t="shared" si="8"/>
        <v>1.7054195580710023E-3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8.3488664356695993E-3</v>
      </c>
      <c r="E45" s="1">
        <f>IF(A45&gt;=-$K$2,INDEX('Daten effMJM'!$B$2:$B$191,Auswertung!$K$2+Auswertung!A45,1),E46)</f>
        <v>8.4356873435345002E-3</v>
      </c>
      <c r="F45" s="15">
        <f>INDEX('Daten MJM'!$D$2:$D$191,Auswertung!$J$2+Auswertung!A45,1)--1.8181818182</f>
        <v>1807.1818181818001</v>
      </c>
      <c r="G45" s="15">
        <f>INDEX('Daten effMJM'!$C$2:$C$191,Auswertung!$K$2+Auswertung!A45,1)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3.1787283239079001E-3</v>
      </c>
      <c r="O45" s="1">
        <f t="shared" si="4"/>
        <v>3.2746483796405003E-3</v>
      </c>
      <c r="P45" s="4">
        <f t="shared" si="5"/>
        <v>3.0175606707614731E-2</v>
      </c>
      <c r="R45">
        <f t="shared" si="6"/>
        <v>16.363636363700607</v>
      </c>
      <c r="S45" s="1">
        <f t="shared" si="7"/>
        <v>1.8348320692809991E-3</v>
      </c>
      <c r="T45" s="1">
        <f t="shared" si="8"/>
        <v>1.8949139678170017E-3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8.4636454429148009E-3</v>
      </c>
      <c r="E46" s="1">
        <f>IF(A46&gt;=-$K$2,INDEX('Daten effMJM'!$B$2:$B$191,Auswertung!$K$2+Auswertung!A46,1),E47)</f>
        <v>8.5484250896468005E-3</v>
      </c>
      <c r="F46" s="15">
        <f>INDEX('Daten MJM'!$D$2:$D$191,Auswertung!$J$2+Auswertung!A46,1)--1.8181818182</f>
        <v>1808.1818181818001</v>
      </c>
      <c r="G46" s="15">
        <f>INDEX('Daten effMJM'!$C$2:$C$191,Auswertung!$K$2+Auswertung!A46,1)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3.2809812069193008E-3</v>
      </c>
      <c r="O46" s="1">
        <f t="shared" si="4"/>
        <v>3.3751489996929002E-3</v>
      </c>
      <c r="P46" s="4">
        <f t="shared" si="5"/>
        <v>2.8701107027070991E-2</v>
      </c>
      <c r="R46">
        <f t="shared" si="6"/>
        <v>17.272727272700649</v>
      </c>
      <c r="S46" s="1">
        <f t="shared" si="7"/>
        <v>2.0191688285210001E-3</v>
      </c>
      <c r="T46" s="1">
        <f t="shared" si="8"/>
        <v>2.0857080509040019E-3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8.5721989543968997E-3</v>
      </c>
      <c r="E47" s="1">
        <f>IF(A47&gt;=-$K$2,INDEX('Daten effMJM'!$B$2:$B$191,Auswertung!$K$2+Auswertung!A47,1),E48)</f>
        <v>8.6550341991355004E-3</v>
      </c>
      <c r="F47" s="15">
        <f>INDEX('Daten MJM'!$D$2:$D$191,Auswertung!$J$2+Auswertung!A47,1)--1.8181818182</f>
        <v>1809.1818181818001</v>
      </c>
      <c r="G47" s="15">
        <f>INDEX('Daten effMJM'!$C$2:$C$191,Auswertung!$K$2+Auswertung!A47,1)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3.3768620245968007E-3</v>
      </c>
      <c r="O47" s="1">
        <f t="shared" si="4"/>
        <v>3.4695002781862999E-3</v>
      </c>
      <c r="P47" s="4">
        <f t="shared" si="5"/>
        <v>2.743323621596894E-2</v>
      </c>
      <c r="R47">
        <f t="shared" si="6"/>
        <v>18.181818181799827</v>
      </c>
      <c r="S47" s="1">
        <f t="shared" si="7"/>
        <v>2.2032276774380001E-3</v>
      </c>
      <c r="T47" s="1">
        <f t="shared" si="8"/>
        <v>2.2768787880790009E-3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8.6744518374083004E-3</v>
      </c>
      <c r="E48" s="1">
        <f>IF(A48&gt;=-$K$2,INDEX('Daten effMJM'!$B$2:$B$191,Auswertung!$K$2+Auswertung!A48,1),E49)</f>
        <v>8.7555348191879004E-3</v>
      </c>
      <c r="F48" s="15">
        <f>INDEX('Daten MJM'!$D$2:$D$191,Auswertung!$J$2+Auswertung!A48,1)--1.8181818182</f>
        <v>1810.1818181818001</v>
      </c>
      <c r="G48" s="15">
        <f>INDEX('Daten effMJM'!$C$2:$C$191,Auswertung!$K$2+Auswertung!A48,1)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3.4662403100398998E-3</v>
      </c>
      <c r="O48" s="1">
        <f t="shared" si="4"/>
        <v>3.5575809829261991E-3</v>
      </c>
      <c r="P48" s="4">
        <f t="shared" si="5"/>
        <v>2.6351511931164362E-2</v>
      </c>
      <c r="R48">
        <f t="shared" si="6"/>
        <v>1788.1818181817998</v>
      </c>
      <c r="S48" s="1">
        <f t="shared" si="7"/>
        <v>3.2803265661179998E-3</v>
      </c>
      <c r="T48" s="1">
        <f t="shared" si="8"/>
        <v>3.3708920541610024E-3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8.7703326550858003E-3</v>
      </c>
      <c r="E49" s="1">
        <f>IF(A49&gt;=-$K$2,INDEX('Daten effMJM'!$B$2:$B$191,Auswertung!$K$2+Auswertung!A49,1),E50)</f>
        <v>8.8498860976813001E-3</v>
      </c>
      <c r="F49" s="15">
        <f>INDEX('Daten MJM'!$D$2:$D$191,Auswertung!$J$2+Auswertung!A49,1)--1.8181818182</f>
        <v>1811.1818181818001</v>
      </c>
      <c r="G49" s="15">
        <f>INDEX('Daten effMJM'!$C$2:$C$191,Auswertung!$K$2+Auswertung!A49,1)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3.5490276308714997E-3</v>
      </c>
      <c r="O49" s="1">
        <f t="shared" si="4"/>
        <v>3.6392886766464004E-3</v>
      </c>
      <c r="P49" s="4">
        <f t="shared" si="5"/>
        <v>2.5432612862677596E-2</v>
      </c>
      <c r="R49">
        <f t="shared" si="6"/>
        <v>1789.1818181817998</v>
      </c>
      <c r="S49" s="1">
        <f t="shared" si="7"/>
        <v>3.2803319594939991E-3</v>
      </c>
      <c r="T49" s="1">
        <f t="shared" si="8"/>
        <v>3.3708968707259999E-3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8.8597109405288994E-3</v>
      </c>
      <c r="E50" s="1">
        <f>IF(A50&gt;=-$K$2,INDEX('Daten effMJM'!$B$2:$B$191,Auswertung!$K$2+Auswertung!A50,1),E51)</f>
        <v>8.9379668024211992E-3</v>
      </c>
      <c r="F50" s="15">
        <f>INDEX('Daten MJM'!$D$2:$D$191,Auswertung!$J$2+Auswertung!A50,1)--1.8181818182</f>
        <v>1812.1818181818001</v>
      </c>
      <c r="G50" s="15">
        <f>INDEX('Daten effMJM'!$C$2:$C$191,Auswertung!$K$2+Auswertung!A50,1)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3.6251934718165004E-3</v>
      </c>
      <c r="O50" s="1">
        <f t="shared" si="4"/>
        <v>3.714562938859199E-3</v>
      </c>
      <c r="P50" s="4">
        <f t="shared" si="5"/>
        <v>2.4652330348017965E-2</v>
      </c>
      <c r="R50">
        <f t="shared" si="6"/>
        <v>1790.1818181817998</v>
      </c>
      <c r="S50" s="1">
        <f t="shared" si="7"/>
        <v>3.2803613696699985E-3</v>
      </c>
      <c r="T50" s="1">
        <f t="shared" si="8"/>
        <v>3.3709296417170007E-3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8.9424982613604993E-3</v>
      </c>
      <c r="E51" s="1">
        <f>IF(A51&gt;=-$K$2,INDEX('Daten effMJM'!$B$2:$B$191,Auswertung!$K$2+Auswertung!A51,1),E52)</f>
        <v>9.0196744961414006E-3</v>
      </c>
      <c r="F51" s="15">
        <f>INDEX('Daten MJM'!$D$2:$D$191,Auswertung!$J$2+Auswertung!A51,1)--1.8181818182</f>
        <v>1813.1818181818001</v>
      </c>
      <c r="G51" s="15">
        <f>INDEX('Daten effMJM'!$C$2:$C$191,Auswertung!$K$2+Auswertung!A51,1)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3.6947240937640008E-3</v>
      </c>
      <c r="O51" s="1">
        <f t="shared" si="4"/>
        <v>3.7833567011654997E-3</v>
      </c>
      <c r="P51" s="4">
        <f t="shared" si="5"/>
        <v>2.3988965116798301E-2</v>
      </c>
      <c r="R51">
        <f t="shared" si="6"/>
        <v>1791.1818181817998</v>
      </c>
      <c r="S51" s="1">
        <f t="shared" si="7"/>
        <v>3.2807016514849983E-3</v>
      </c>
      <c r="T51" s="1">
        <f t="shared" si="8"/>
        <v>3.3713247640350004E-3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9.0186641023055E-3</v>
      </c>
      <c r="E52" s="1">
        <f>IF(A52&gt;=-$K$2,INDEX('Daten effMJM'!$B$2:$B$191,Auswertung!$K$2+Auswertung!A52,1),E53)</f>
        <v>9.0949487583541992E-3</v>
      </c>
      <c r="F52" s="15">
        <f>INDEX('Daten MJM'!$D$2:$D$191,Auswertung!$J$2+Auswertung!A52,1)--1.8181818182</f>
        <v>1814.1818181818001</v>
      </c>
      <c r="G52" s="15">
        <f>INDEX('Daten effMJM'!$C$2:$C$191,Auswertung!$K$2+Auswertung!A52,1)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3.7576477144891001E-3</v>
      </c>
      <c r="O52" s="1">
        <f t="shared" si="4"/>
        <v>3.8456666479004002E-3</v>
      </c>
      <c r="P52" s="4">
        <f t="shared" si="5"/>
        <v>2.3423945004718838E-2</v>
      </c>
      <c r="R52">
        <f t="shared" si="6"/>
        <v>1792.1818181817998</v>
      </c>
      <c r="S52" s="1">
        <f t="shared" si="7"/>
        <v>3.2827753313999994E-3</v>
      </c>
      <c r="T52" s="1">
        <f t="shared" si="8"/>
        <v>3.3736783953169994E-3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9.0881947242530004E-3</v>
      </c>
      <c r="E53" s="1">
        <f>IF(A53&gt;=-$K$2,INDEX('Daten effMJM'!$B$2:$B$191,Auswertung!$K$2+Auswertung!A53,1),E54)</f>
        <v>9.1637425206604999E-3</v>
      </c>
      <c r="F53" s="15">
        <f>INDEX('Daten MJM'!$D$2:$D$191,Auswertung!$J$2+Auswertung!A53,1)--1.8181818182</f>
        <v>1815.1818181818001</v>
      </c>
      <c r="G53" s="15">
        <f>INDEX('Daten effMJM'!$C$2:$C$191,Auswertung!$K$2+Auswertung!A53,1)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3.8140280562870008E-3</v>
      </c>
      <c r="O53" s="1">
        <f t="shared" si="4"/>
        <v>3.9015324167455999E-3</v>
      </c>
      <c r="P53" s="4">
        <f t="shared" si="5"/>
        <v>2.2942767899768839E-2</v>
      </c>
      <c r="R53">
        <f t="shared" si="6"/>
        <v>1793.1818181817998</v>
      </c>
      <c r="S53" s="1">
        <f t="shared" si="7"/>
        <v>3.2900419697079984E-3</v>
      </c>
      <c r="T53" s="1">
        <f t="shared" si="8"/>
        <v>3.381661807611E-3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9.1511183449780997E-3</v>
      </c>
      <c r="E54" s="1">
        <f>IF(A54&gt;=-$K$2,INDEX('Daten effMJM'!$B$2:$B$191,Auswertung!$K$2+Auswertung!A54,1),E55)</f>
        <v>9.2260524673954004E-3</v>
      </c>
      <c r="F54" s="15">
        <f>INDEX('Daten MJM'!$D$2:$D$191,Auswertung!$J$2+Auswertung!A54,1)--1.8181818182</f>
        <v>1816.1818181818001</v>
      </c>
      <c r="G54" s="15">
        <f>INDEX('Daten effMJM'!$C$2:$C$191,Auswertung!$K$2+Auswertung!A54,1)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3.8639879753451E-3</v>
      </c>
      <c r="O54" s="1">
        <f t="shared" si="4"/>
        <v>3.9510570456655998E-3</v>
      </c>
      <c r="P54" s="4">
        <f t="shared" si="5"/>
        <v>2.2533473415564526E-2</v>
      </c>
      <c r="R54">
        <f t="shared" si="6"/>
        <v>1794.1818181817998</v>
      </c>
      <c r="S54" s="1">
        <f t="shared" si="7"/>
        <v>3.3072416448969993E-3</v>
      </c>
      <c r="T54" s="1">
        <f t="shared" si="8"/>
        <v>3.400062717424001E-3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3.2920842619986457E-6</v>
      </c>
      <c r="Y54" s="1">
        <f t="shared" si="11"/>
        <v>3.1132390240010133E-6</v>
      </c>
      <c r="Z54" s="16">
        <f>((Y54-Y53)-(X54-X53))/(X54-X53)</f>
        <v>-5.4325838515765786E-2</v>
      </c>
      <c r="AA54" s="16"/>
      <c r="AB54" s="16"/>
      <c r="AC54" s="16"/>
      <c r="AD54" s="16"/>
      <c r="AE54">
        <f>R45</f>
        <v>16.363636363700607</v>
      </c>
      <c r="AF54" s="1">
        <f>S45-$S$44</f>
        <v>1.8355024145599863E-4</v>
      </c>
      <c r="AG54" s="1">
        <f>T45-$T$44</f>
        <v>1.894944097459994E-4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9.2074986867760004E-3</v>
      </c>
      <c r="E55" s="1">
        <f>IF(A55&gt;=-$K$2,INDEX('Daten effMJM'!$B$2:$B$191,Auswertung!$K$2+Auswertung!A55,1),E56)</f>
        <v>9.2819182362406001E-3</v>
      </c>
      <c r="F55" s="15">
        <f>INDEX('Daten MJM'!$D$2:$D$191,Auswertung!$J$2+Auswertung!A55,1)--1.8181818182</f>
        <v>1817.1818181818001</v>
      </c>
      <c r="G55" s="15">
        <f>INDEX('Daten effMJM'!$C$2:$C$191,Auswertung!$K$2+Auswertung!A55,1)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5.5308861826080013E-3</v>
      </c>
      <c r="O55" s="1">
        <f t="shared" si="4"/>
        <v>5.5662257767779997E-3</v>
      </c>
      <c r="P55" s="4">
        <f t="shared" si="5"/>
        <v>6.3894994406365913E-3</v>
      </c>
      <c r="R55">
        <f t="shared" si="6"/>
        <v>1795.1818181817998</v>
      </c>
      <c r="S55" s="1">
        <f t="shared" si="7"/>
        <v>3.3385532967299993E-3</v>
      </c>
      <c r="T55" s="1">
        <f t="shared" si="8"/>
        <v>3.4329048726389998E-3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1.0009658102997504E-5</v>
      </c>
      <c r="Y55" s="1">
        <f t="shared" si="12"/>
        <v>9.6416084690020831E-6</v>
      </c>
      <c r="Z55" s="16">
        <f t="shared" ref="Z55:Z70" si="13">((Y55-Y54)-(X55-X54))/(X55-X54)</f>
        <v>-2.8165584848957172E-2</v>
      </c>
      <c r="AA55" s="16"/>
      <c r="AB55" s="16"/>
      <c r="AC55" s="16"/>
      <c r="AD55" s="16"/>
      <c r="AG55" s="4">
        <f>(AG54-AF54)/AF54</f>
        <v>3.2384420978414957E-2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9.2574586058340996E-3</v>
      </c>
      <c r="E56" s="1">
        <f>IF(A56&gt;=-$K$2,INDEX('Daten effMJM'!$B$2:$B$191,Auswertung!$K$2+Auswertung!A56,1),E57)</f>
        <v>9.3314428651606E-3</v>
      </c>
      <c r="F56" s="15">
        <f>INDEX('Daten MJM'!$D$2:$D$191,Auswertung!$J$2+Auswertung!A56,1)--1.8181818182</f>
        <v>1818.1818181818001</v>
      </c>
      <c r="G56" s="15">
        <f>INDEX('Daten effMJM'!$C$2:$C$191,Auswertung!$K$2+Auswertung!A56,1)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5.5310759668660012E-3</v>
      </c>
      <c r="O56" s="1">
        <f t="shared" si="4"/>
        <v>5.5664040258689993E-3</v>
      </c>
      <c r="P56" s="4">
        <f t="shared" si="5"/>
        <v>6.3871946823061861E-3</v>
      </c>
      <c r="R56">
        <f t="shared" si="6"/>
        <v>1796.1818181817998</v>
      </c>
      <c r="S56" s="1">
        <f t="shared" si="7"/>
        <v>3.3864811982639992E-3</v>
      </c>
      <c r="T56" s="1">
        <f t="shared" si="8"/>
        <v>3.4825383178549996E-3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2.2663282651998184E-5</v>
      </c>
      <c r="Y56" s="1">
        <f t="shared" si="14"/>
        <v>2.220612090900187E-5</v>
      </c>
      <c r="Z56" s="16">
        <f t="shared" si="13"/>
        <v>-7.0424176611065623E-3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1.0924356813097001E-2</v>
      </c>
      <c r="E57" s="1">
        <f>IF(A57&gt;=-$K$2,INDEX('Daten effMJM'!$B$2:$B$191,Auswertung!$K$2+Auswertung!A57,1),E58)</f>
        <v>1.0946611596273E-2</v>
      </c>
      <c r="F57" s="15">
        <f>INDEX('Daten MJM'!$D$2:$D$191,Auswertung!$J$2+Auswertung!A57,1)--1.8181818182</f>
        <v>3588.1818181818003</v>
      </c>
      <c r="G57" s="15">
        <f>INDEX('Daten effMJM'!$C$2:$C$191,Auswertung!$K$2+Auswertung!A57,1)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5.5312137743979998E-3</v>
      </c>
      <c r="O57" s="1">
        <f t="shared" si="4"/>
        <v>5.5665298485259992E-3</v>
      </c>
      <c r="P57" s="4">
        <f t="shared" si="5"/>
        <v>6.3848687771687297E-3</v>
      </c>
      <c r="R57">
        <f t="shared" si="6"/>
        <v>1797.1818181817998</v>
      </c>
      <c r="S57" s="1">
        <f t="shared" si="7"/>
        <v>3.4513211995159977E-3</v>
      </c>
      <c r="T57" s="1">
        <f t="shared" si="8"/>
        <v>3.5490132880220022E-3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4.426283275799775E-5</v>
      </c>
      <c r="Y57" s="1">
        <f t="shared" si="15"/>
        <v>4.4025550013000042E-5</v>
      </c>
      <c r="Z57" s="16">
        <f t="shared" si="13"/>
        <v>1.0179795269788178E-2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1.0924546597355001E-2</v>
      </c>
      <c r="E58" s="1">
        <f>IF(A58&gt;=-$K$2,INDEX('Daten effMJM'!$B$2:$B$191,Auswertung!$K$2+Auswertung!A58,1),E59)</f>
        <v>1.0946789845363999E-2</v>
      </c>
      <c r="F58" s="15">
        <f>INDEX('Daten MJM'!$D$2:$D$191,Auswertung!$J$2+Auswertung!A58,1)--1.8181818182</f>
        <v>3589.3636363636001</v>
      </c>
      <c r="G58" s="15">
        <f>INDEX('Daten effMJM'!$C$2:$C$191,Auswertung!$K$2+Auswertung!A58,1)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5.5313076749070001E-3</v>
      </c>
      <c r="O58" s="1">
        <f t="shared" si="4"/>
        <v>5.5666119954989992E-3</v>
      </c>
      <c r="P58" s="4">
        <f t="shared" si="5"/>
        <v>6.3826354755419758E-3</v>
      </c>
      <c r="R58">
        <f t="shared" si="6"/>
        <v>1798.1818181817998</v>
      </c>
      <c r="S58" s="1">
        <f t="shared" si="7"/>
        <v>3.5307823620810003E-3</v>
      </c>
      <c r="T58" s="1">
        <f t="shared" si="8"/>
        <v>3.6301685847690002E-3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7.8155878846998539E-5</v>
      </c>
      <c r="Y58" s="1">
        <f t="shared" si="16"/>
        <v>7.8700359194001923E-5</v>
      </c>
      <c r="Z58" s="16">
        <f t="shared" si="13"/>
        <v>2.3065589618243117E-2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1.0924684404886999E-2</v>
      </c>
      <c r="E59" s="1">
        <f>IF(A59&gt;=-$K$2,INDEX('Daten effMJM'!$B$2:$B$191,Auswertung!$K$2+Auswertung!A59,1),E60)</f>
        <v>1.0946915668020999E-2</v>
      </c>
      <c r="F59" s="15">
        <f>INDEX('Daten MJM'!$D$2:$D$191,Auswertung!$J$2+Auswertung!A59,1)--1.8181818182</f>
        <v>3590.5454545454004</v>
      </c>
      <c r="G59" s="15">
        <f>INDEX('Daten effMJM'!$C$2:$C$191,Auswertung!$K$2+Auswertung!A59,1)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5.5313715110170006E-3</v>
      </c>
      <c r="O59" s="1">
        <f t="shared" si="4"/>
        <v>5.5666644089299991E-3</v>
      </c>
      <c r="P59" s="4">
        <f t="shared" si="5"/>
        <v>6.3804967434757352E-3</v>
      </c>
      <c r="R59">
        <f t="shared" ref="R59:R89" si="17">M159-$M$127</f>
        <v>1799.1818181817998</v>
      </c>
      <c r="S59" s="1">
        <f t="shared" si="7"/>
        <v>3.6226589147350004E-3</v>
      </c>
      <c r="T59" s="1">
        <f t="shared" si="8"/>
        <v>3.7233473205309994E-3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1.2719756639400018E-4</v>
      </c>
      <c r="Y59" s="1">
        <f t="shared" si="18"/>
        <v>1.2935522673300157E-4</v>
      </c>
      <c r="Z59" s="16">
        <f t="shared" si="13"/>
        <v>3.289405550027065E-2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1.0924778305396E-2</v>
      </c>
      <c r="E60" s="1">
        <f>IF(A60&gt;=-$K$2,INDEX('Daten effMJM'!$B$2:$B$191,Auswertung!$K$2+Auswertung!A60,1),E61)</f>
        <v>1.0946997814993999E-2</v>
      </c>
      <c r="F60" s="15">
        <f>INDEX('Daten MJM'!$D$2:$D$191,Auswertung!$J$2+Auswertung!A60,1)--1.8181818182</f>
        <v>3591.7272727273003</v>
      </c>
      <c r="G60" s="15">
        <f>INDEX('Daten effMJM'!$C$2:$C$191,Auswertung!$K$2+Auswertung!A60,1)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5.5314216899180002E-3</v>
      </c>
      <c r="O60" s="1">
        <f t="shared" si="4"/>
        <v>5.5667023578410005E-3</v>
      </c>
      <c r="P60" s="4">
        <f t="shared" si="5"/>
        <v>6.3782278590883007E-3</v>
      </c>
      <c r="R60">
        <f t="shared" si="17"/>
        <v>1800.1818181817998</v>
      </c>
      <c r="S60" s="1">
        <f t="shared" si="7"/>
        <v>3.7242078851039973E-3</v>
      </c>
      <c r="T60" s="1">
        <f t="shared" si="8"/>
        <v>3.8257779304920018E-3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1.9377086560799783E-4</v>
      </c>
      <c r="Y60" s="1">
        <f t="shared" si="19"/>
        <v>1.9855517810700093E-4</v>
      </c>
      <c r="Z60" s="16">
        <f t="shared" si="13"/>
        <v>3.9455039648229349E-2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1.8433675924000095E-4</v>
      </c>
      <c r="AG60" s="1">
        <f t="shared" si="21"/>
        <v>1.9079408308700016E-4</v>
      </c>
      <c r="AH60" s="16">
        <f>((AG60-AG59)-(AF60-AF59))/(AF60-AF59)</f>
        <v>3.5030038900662051E-2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1.0924842141506E-2</v>
      </c>
      <c r="E61" s="1">
        <f>IF(A61&gt;=-$K$2,INDEX('Daten effMJM'!$B$2:$B$191,Auswertung!$K$2+Auswertung!A61,1),E62)</f>
        <v>1.0947050228424999E-2</v>
      </c>
      <c r="F61" s="15">
        <f>INDEX('Daten MJM'!$D$2:$D$191,Auswertung!$J$2+Auswertung!A61,1)--1.8181818182</f>
        <v>3592.9090909091001</v>
      </c>
      <c r="G61" s="15">
        <f>INDEX('Daten effMJM'!$C$2:$C$191,Auswertung!$K$2+Auswertung!A61,1)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5.5314812792840009E-3</v>
      </c>
      <c r="O61" s="1">
        <f t="shared" si="4"/>
        <v>5.5667453282330004E-3</v>
      </c>
      <c r="P61" s="4">
        <f t="shared" si="5"/>
        <v>6.3751547132713249E-3</v>
      </c>
      <c r="R61">
        <f t="shared" si="17"/>
        <v>1801.1818181817998</v>
      </c>
      <c r="S61" s="1">
        <f t="shared" si="7"/>
        <v>3.8326772876819994E-3</v>
      </c>
      <c r="T61" s="1">
        <f t="shared" si="8"/>
        <v>3.9347112543419993E-3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2.7977718012900041E-4</v>
      </c>
      <c r="Y61" s="1">
        <f t="shared" si="22"/>
        <v>2.8785183752400023E-4</v>
      </c>
      <c r="Z61" s="16">
        <f t="shared" si="13"/>
        <v>3.8257015363601307E-2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3.6839560815700098E-4</v>
      </c>
      <c r="AG61" s="1">
        <f t="shared" si="23"/>
        <v>3.8196482026199921E-4</v>
      </c>
      <c r="AH61" s="16">
        <f t="shared" ref="AH61:AH89" si="24">((AG61-AG60)-(AF61-AF60))/(AF61-AF60)</f>
        <v>3.8639208600104169E-2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1.0924892320407E-2</v>
      </c>
      <c r="E62" s="1">
        <f>IF(A62&gt;=-$K$2,INDEX('Daten effMJM'!$B$2:$B$191,Auswertung!$K$2+Auswertung!A62,1),E63)</f>
        <v>1.0947088177336001E-2</v>
      </c>
      <c r="F62" s="15">
        <f>INDEX('Daten MJM'!$D$2:$D$191,Auswertung!$J$2+Auswertung!A62,1)--1.8181818182</f>
        <v>3594.0909090909004</v>
      </c>
      <c r="G62" s="15">
        <f>INDEX('Daten effMJM'!$C$2:$C$191,Auswertung!$K$2+Auswertung!A62,1)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5.5316016456230009E-3</v>
      </c>
      <c r="O62" s="1">
        <f t="shared" si="4"/>
        <v>5.5668356942120004E-3</v>
      </c>
      <c r="P62" s="4">
        <f t="shared" si="5"/>
        <v>6.3695925423117106E-3</v>
      </c>
      <c r="R62">
        <f t="shared" si="17"/>
        <v>1802.1818181817998</v>
      </c>
      <c r="S62" s="1">
        <f t="shared" si="7"/>
        <v>3.9456959758729995E-3</v>
      </c>
      <c r="T62" s="1">
        <f t="shared" si="8"/>
        <v>4.0478105967820012E-3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3.8445902636199958E-4</v>
      </c>
      <c r="Y62" s="1">
        <f t="shared" ref="Y62:Y70" si="27">T36</f>
        <v>3.9636905926200214E-4</v>
      </c>
      <c r="Z62" s="16">
        <f t="shared" si="13"/>
        <v>3.6638401432718515E-2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1.4454944968370007E-3</v>
      </c>
      <c r="AG62" s="1">
        <f t="shared" si="28"/>
        <v>1.4759780863440007E-3</v>
      </c>
      <c r="AH62" s="16">
        <f t="shared" si="24"/>
        <v>1.5703643908435042E-2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1.0924951909773E-2</v>
      </c>
      <c r="E63" s="1">
        <f>IF(A63&gt;=-$K$2,INDEX('Daten effMJM'!$B$2:$B$191,Auswertung!$K$2+Auswertung!A63,1),E64)</f>
        <v>1.0947131147728001E-2</v>
      </c>
      <c r="F63" s="15">
        <f>INDEX('Daten MJM'!$D$2:$D$191,Auswertung!$J$2+Auswertung!A63,1)--1.8181818182</f>
        <v>3595.2727272727002</v>
      </c>
      <c r="G63" s="15">
        <f>INDEX('Daten effMJM'!$C$2:$C$191,Auswertung!$K$2+Auswertung!A63,1)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5.5319211352780001E-3</v>
      </c>
      <c r="O63" s="1">
        <f t="shared" si="4"/>
        <v>5.567091659431E-3</v>
      </c>
      <c r="P63" s="4">
        <f t="shared" si="5"/>
        <v>6.3577414234471663E-3</v>
      </c>
      <c r="R63">
        <f t="shared" si="17"/>
        <v>1803.1818181817998</v>
      </c>
      <c r="S63" s="1">
        <f t="shared" si="7"/>
        <v>4.0612931410769978E-3</v>
      </c>
      <c r="T63" s="1">
        <f t="shared" si="8"/>
        <v>4.1631404558530004E-3</v>
      </c>
      <c r="V63">
        <f t="shared" si="9"/>
        <v>75</v>
      </c>
      <c r="W63" s="15">
        <f t="shared" si="25"/>
        <v>9.0909090908999133</v>
      </c>
      <c r="X63" s="1">
        <f t="shared" si="26"/>
        <v>5.0629399437500042E-4</v>
      </c>
      <c r="Y63" s="1">
        <f t="shared" si="27"/>
        <v>5.2236802254200174E-4</v>
      </c>
      <c r="Z63" s="16">
        <f t="shared" si="13"/>
        <v>3.4177341160006099E-2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1.4454998902129999E-3</v>
      </c>
      <c r="AG63" s="1">
        <f t="shared" si="29"/>
        <v>1.4759829029089983E-3</v>
      </c>
      <c r="AH63" s="16">
        <f t="shared" si="24"/>
        <v>-0.10694804178628635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1.0925072276112001E-2</v>
      </c>
      <c r="E64" s="1">
        <f>IF(A64&gt;=-$K$2,INDEX('Daten effMJM'!$B$2:$B$191,Auswertung!$K$2+Auswertung!A64,1),E65)</f>
        <v>1.0947221513707001E-2</v>
      </c>
      <c r="F64" s="15">
        <f>INDEX('Daten MJM'!$D$2:$D$191,Auswertung!$J$2+Auswertung!A64,1)--1.8181818182</f>
        <v>3596.4545454545</v>
      </c>
      <c r="G64" s="15">
        <f>INDEX('Daten effMJM'!$C$2:$C$191,Auswertung!$K$2+Auswertung!A64,1)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5.5328136817020005E-3</v>
      </c>
      <c r="O64" s="1">
        <f t="shared" si="4"/>
        <v>5.5678449403669993E-3</v>
      </c>
      <c r="P64" s="4">
        <f t="shared" si="5"/>
        <v>6.3315449751820407E-3</v>
      </c>
      <c r="R64">
        <f t="shared" si="17"/>
        <v>1804.1818181817998</v>
      </c>
      <c r="S64" s="1">
        <f t="shared" si="7"/>
        <v>4.1778441013419973E-3</v>
      </c>
      <c r="T64" s="1">
        <f t="shared" si="8"/>
        <v>4.2791247913940011E-3</v>
      </c>
      <c r="V64">
        <f t="shared" si="9"/>
        <v>80</v>
      </c>
      <c r="W64" s="15">
        <f t="shared" si="25"/>
        <v>10</v>
      </c>
      <c r="X64" s="1">
        <f t="shared" si="26"/>
        <v>6.4295378281599772E-4</v>
      </c>
      <c r="Y64" s="1">
        <f t="shared" si="27"/>
        <v>6.6356550727100089E-4</v>
      </c>
      <c r="Z64" s="16">
        <f t="shared" si="13"/>
        <v>3.3204326889185821E-2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1.4455293003889993E-3</v>
      </c>
      <c r="AG64" s="1">
        <f t="shared" si="30"/>
        <v>1.476015673899999E-3</v>
      </c>
      <c r="AH64" s="16">
        <f t="shared" si="24"/>
        <v>0.11427388266439155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1.0925391765767E-2</v>
      </c>
      <c r="E65" s="1">
        <f>IF(A65&gt;=-$K$2,INDEX('Daten effMJM'!$B$2:$B$191,Auswertung!$K$2+Auswertung!A65,1),E66)</f>
        <v>1.0947477478926E-2</v>
      </c>
      <c r="F65" s="15">
        <f>INDEX('Daten MJM'!$D$2:$D$191,Auswertung!$J$2+Auswertung!A65,1)--1.8181818182</f>
        <v>3597.6363636363003</v>
      </c>
      <c r="G65" s="15">
        <f>INDEX('Daten effMJM'!$C$2:$C$191,Auswertung!$K$2+Auswertung!A65,1)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5.5351959321360009E-3</v>
      </c>
      <c r="O65" s="1">
        <f t="shared" si="4"/>
        <v>5.569958530514999E-3</v>
      </c>
      <c r="P65" s="4">
        <f t="shared" si="5"/>
        <v>6.280283264622104E-3</v>
      </c>
      <c r="R65">
        <f t="shared" si="17"/>
        <v>1805.1818181817998</v>
      </c>
      <c r="S65" s="1">
        <f t="shared" si="7"/>
        <v>4.2939478745699991E-3</v>
      </c>
      <c r="T65" s="1">
        <f t="shared" si="8"/>
        <v>4.3944060806970012E-3</v>
      </c>
      <c r="V65">
        <f t="shared" si="9"/>
        <v>85</v>
      </c>
      <c r="W65" s="15">
        <f t="shared" si="25"/>
        <v>10.909090909100087</v>
      </c>
      <c r="X65" s="1">
        <f t="shared" si="26"/>
        <v>7.9209074557400061E-4</v>
      </c>
      <c r="Y65" s="1">
        <f t="shared" si="27"/>
        <v>8.1740446310099926E-4</v>
      </c>
      <c r="Z65" s="16">
        <f t="shared" si="13"/>
        <v>3.1528019513346064E-2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1.4458695822039992E-3</v>
      </c>
      <c r="AG65" s="1">
        <f t="shared" si="31"/>
        <v>1.4764107962179987E-3</v>
      </c>
      <c r="AH65" s="16">
        <f t="shared" si="24"/>
        <v>0.16116201507825276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1.0926284312191E-2</v>
      </c>
      <c r="E66" s="1">
        <f>IF(A66&gt;=-$K$2,INDEX('Daten effMJM'!$B$2:$B$191,Auswertung!$K$2+Auswertung!A66,1),E67)</f>
        <v>1.0948230759861999E-2</v>
      </c>
      <c r="F66" s="15">
        <f>INDEX('Daten MJM'!$D$2:$D$191,Auswertung!$J$2+Auswertung!A66,1)--1.8181818182</f>
        <v>3598.8181818181001</v>
      </c>
      <c r="G66" s="15">
        <f>INDEX('Daten effMJM'!$C$2:$C$191,Auswertung!$K$2+Auswertung!A66,1)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5.5389358539890002E-3</v>
      </c>
      <c r="O66" s="1">
        <f t="shared" si="4"/>
        <v>5.5733971468570004E-3</v>
      </c>
      <c r="P66" s="4">
        <f t="shared" si="5"/>
        <v>6.2216450553732377E-3</v>
      </c>
      <c r="R66">
        <f t="shared" si="17"/>
        <v>1806.1818181817998</v>
      </c>
      <c r="S66" s="1">
        <f t="shared" si="7"/>
        <v>4.4085057840390005E-3</v>
      </c>
      <c r="T66" s="1">
        <f t="shared" si="8"/>
        <v>4.5079340985870013E-3</v>
      </c>
      <c r="V66">
        <f t="shared" si="9"/>
        <v>90</v>
      </c>
      <c r="W66" s="15">
        <f t="shared" si="25"/>
        <v>11.818181818200173</v>
      </c>
      <c r="X66" s="1">
        <f t="shared" si="26"/>
        <v>9.5153909815400006E-4</v>
      </c>
      <c r="Y66" s="1">
        <f t="shared" si="27"/>
        <v>9.8156959987799955E-4</v>
      </c>
      <c r="Z66" s="16">
        <f t="shared" si="13"/>
        <v>2.9581893576694676E-2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1.4479432621190003E-3</v>
      </c>
      <c r="AG66" s="1">
        <f t="shared" ref="AG66:AG79" si="34">T52-T$45</f>
        <v>1.4787644274999977E-3</v>
      </c>
      <c r="AH66" s="16">
        <f t="shared" si="24"/>
        <v>0.13500220789754425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1.0928666562625E-2</v>
      </c>
      <c r="E67" s="1">
        <f>IF(A67&gt;=-$K$2,INDEX('Daten effMJM'!$B$2:$B$191,Auswertung!$K$2+Auswertung!A67,1),E68)</f>
        <v>1.0950344350009999E-2</v>
      </c>
      <c r="F67" s="15">
        <f>INDEX('Daten MJM'!$D$2:$D$191,Auswertung!$J$2+Auswertung!A67,1)--1.8181818182</f>
        <v>3599.9999999999</v>
      </c>
      <c r="G67" s="15">
        <f>INDEX('Daten effMJM'!$C$2:$C$191,Auswertung!$K$2+Auswertung!A67,1)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5.5461178808270005E-3</v>
      </c>
      <c r="O67" s="1">
        <f t="shared" si="4"/>
        <v>5.5802084253009998E-3</v>
      </c>
      <c r="P67" s="4">
        <f t="shared" si="5"/>
        <v>6.1467399731712927E-3</v>
      </c>
      <c r="R67">
        <f t="shared" si="17"/>
        <v>1807.1818181817998</v>
      </c>
      <c r="S67" s="1">
        <f t="shared" si="7"/>
        <v>4.5191395238879974E-3</v>
      </c>
      <c r="T67" s="1">
        <f t="shared" si="8"/>
        <v>4.6174531903370002E-3</v>
      </c>
      <c r="V67">
        <f t="shared" si="9"/>
        <v>95</v>
      </c>
      <c r="W67" s="15">
        <f t="shared" si="25"/>
        <v>12.72727272730026</v>
      </c>
      <c r="X67" s="1">
        <f t="shared" si="26"/>
        <v>1.1183876053259996E-3</v>
      </c>
      <c r="Y67" s="1">
        <f t="shared" si="27"/>
        <v>1.155020547147001E-3</v>
      </c>
      <c r="Z67" s="16">
        <f t="shared" si="13"/>
        <v>3.9571466409319564E-2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1.4552099004269993E-3</v>
      </c>
      <c r="AG67" s="1">
        <f t="shared" si="34"/>
        <v>1.4867478397939983E-3</v>
      </c>
      <c r="AH67" s="16">
        <f t="shared" si="24"/>
        <v>9.8639006872348792E-2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1.0932406484478E-2</v>
      </c>
      <c r="E68" s="1">
        <f>IF(A68&gt;=-$K$2,INDEX('Daten effMJM'!$B$2:$B$191,Auswertung!$K$2+Auswertung!A68,1),E69)</f>
        <v>1.0953782966352001E-2</v>
      </c>
      <c r="F68" s="15">
        <f>INDEX('Daten MJM'!$D$2:$D$191,Auswertung!$J$2+Auswertung!A68,1)--1.8181818182</f>
        <v>3600.909090909</v>
      </c>
      <c r="G68" s="15">
        <f>INDEX('Daten effMJM'!$C$2:$C$191,Auswertung!$K$2+Auswertung!A68,1)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5.5590541784929998E-3</v>
      </c>
      <c r="O68" s="1">
        <f t="shared" ref="O68:O131" si="39">E70-$E$5</f>
        <v>5.5928003410589998E-3</v>
      </c>
      <c r="P68" s="4">
        <f t="shared" ref="P68:P131" si="40">ABS((O68-N68)/N68)</f>
        <v>6.0704863601721984E-3</v>
      </c>
      <c r="R68">
        <f t="shared" si="17"/>
        <v>1808.1818181817998</v>
      </c>
      <c r="S68" s="1">
        <f t="shared" si="7"/>
        <v>4.6251417804279993E-3</v>
      </c>
      <c r="T68" s="1">
        <f t="shared" si="8"/>
        <v>4.7222994229899999E-3</v>
      </c>
      <c r="V68">
        <f t="shared" si="9"/>
        <v>100</v>
      </c>
      <c r="W68" s="15">
        <f t="shared" si="25"/>
        <v>13.636363636400347</v>
      </c>
      <c r="X68" s="1">
        <f t="shared" si="26"/>
        <v>1.2918664796609976E-3</v>
      </c>
      <c r="Y68" s="1">
        <f t="shared" si="27"/>
        <v>1.3344557717960004E-3</v>
      </c>
      <c r="Z68" s="16">
        <f t="shared" si="13"/>
        <v>3.4334730017324011E-2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1.4724095756160002E-3</v>
      </c>
      <c r="AG68" s="1">
        <f t="shared" si="34"/>
        <v>1.5051487496069993E-3</v>
      </c>
      <c r="AH68" s="16">
        <f t="shared" si="24"/>
        <v>6.9840541219537144E-2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1.0939588511316E-2</v>
      </c>
      <c r="E69" s="1">
        <f>IF(A69&gt;=-$K$2,INDEX('Daten effMJM'!$B$2:$B$191,Auswertung!$K$2+Auswertung!A69,1),E70)</f>
        <v>1.0960594244796E-2</v>
      </c>
      <c r="F69" s="15">
        <f>INDEX('Daten MJM'!$D$2:$D$191,Auswertung!$J$2+Auswertung!A69,1)--1.8181818182</f>
        <v>3601.8181818181001</v>
      </c>
      <c r="G69" s="15">
        <f>INDEX('Daten effMJM'!$C$2:$C$191,Auswertung!$K$2+Auswertung!A69,1)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5.5804862920200001E-3</v>
      </c>
      <c r="O69" s="1">
        <f t="shared" si="39"/>
        <v>5.6141277133649999E-3</v>
      </c>
      <c r="P69" s="4">
        <f t="shared" si="40"/>
        <v>6.028403186494051E-3</v>
      </c>
      <c r="R69">
        <f t="shared" si="17"/>
        <v>1809.1818181817998</v>
      </c>
      <c r="S69" s="1">
        <f t="shared" si="7"/>
        <v>4.7262172669860006E-3</v>
      </c>
      <c r="T69" s="1">
        <f t="shared" si="8"/>
        <v>4.8222002007720019E-3</v>
      </c>
      <c r="V69">
        <f t="shared" si="9"/>
        <v>105</v>
      </c>
      <c r="W69" s="15">
        <f t="shared" si="25"/>
        <v>14.545454545500434</v>
      </c>
      <c r="X69" s="1">
        <f t="shared" si="26"/>
        <v>1.4698976631799983E-3</v>
      </c>
      <c r="Y69" s="1">
        <f t="shared" si="27"/>
        <v>1.5182906324750015E-3</v>
      </c>
      <c r="Z69" s="16">
        <f t="shared" si="13"/>
        <v>3.2599216863493721E-2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1.5037212274490001E-3</v>
      </c>
      <c r="AG69" s="1">
        <f t="shared" si="34"/>
        <v>1.5379909048219981E-3</v>
      </c>
      <c r="AH69" s="16">
        <f t="shared" si="24"/>
        <v>4.8879675532986111E-2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1.0952524808981999E-2</v>
      </c>
      <c r="E70" s="1">
        <f>IF(A70&gt;=-$K$2,INDEX('Daten effMJM'!$B$2:$B$191,Auswertung!$K$2+Auswertung!A70,1),E71)</f>
        <v>1.0973186160554E-2</v>
      </c>
      <c r="F70" s="15">
        <f>INDEX('Daten MJM'!$D$2:$D$191,Auswertung!$J$2+Auswertung!A70,1)--1.8181818182</f>
        <v>3602.7272727272002</v>
      </c>
      <c r="G70" s="15">
        <f>INDEX('Daten effMJM'!$C$2:$C$191,Auswertung!$K$2+Auswertung!A70,1)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5.6135305300470005E-3</v>
      </c>
      <c r="O70" s="1">
        <f t="shared" si="39"/>
        <v>5.6475931408269996E-3</v>
      </c>
      <c r="P70" s="4">
        <f t="shared" si="40"/>
        <v>6.0679478979717835E-3</v>
      </c>
      <c r="R70">
        <f t="shared" si="17"/>
        <v>1810.1818181817998</v>
      </c>
      <c r="S70" s="1">
        <f t="shared" si="7"/>
        <v>4.8220888243509993E-3</v>
      </c>
      <c r="T70" s="1">
        <f t="shared" si="8"/>
        <v>4.9169751400970005E-3</v>
      </c>
      <c r="V70">
        <f t="shared" si="9"/>
        <v>110</v>
      </c>
      <c r="W70" s="15">
        <f t="shared" si="25"/>
        <v>15.45454545460052</v>
      </c>
      <c r="X70" s="1">
        <f t="shared" si="26"/>
        <v>1.6512818278250005E-3</v>
      </c>
      <c r="Y70" s="1">
        <f t="shared" si="27"/>
        <v>1.7054195580710023E-3</v>
      </c>
      <c r="Z70" s="16">
        <f t="shared" si="13"/>
        <v>3.1671788781793844E-2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1.5516491289830001E-3</v>
      </c>
      <c r="AG70" s="1">
        <f t="shared" si="34"/>
        <v>1.5876243500379979E-3</v>
      </c>
      <c r="AH70" s="16">
        <f t="shared" si="24"/>
        <v>3.5585611458285295E-2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1.0973956922509E-2</v>
      </c>
      <c r="E71" s="1">
        <f>IF(A71&gt;=-$K$2,INDEX('Daten effMJM'!$B$2:$B$191,Auswertung!$K$2+Auswertung!A71,1),E72)</f>
        <v>1.099451353286E-2</v>
      </c>
      <c r="F71" s="15">
        <f>INDEX('Daten MJM'!$D$2:$D$191,Auswertung!$J$2+Auswertung!A71,1)--1.8181818182</f>
        <v>3603.6363636363003</v>
      </c>
      <c r="G71" s="15">
        <f>INDEX('Daten effMJM'!$C$2:$C$191,Auswertung!$K$2+Auswertung!A71,1)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5.6608981136469999E-3</v>
      </c>
      <c r="O71" s="1">
        <f t="shared" si="39"/>
        <v>5.6962370684679993E-3</v>
      </c>
      <c r="P71" s="4">
        <f t="shared" si="40"/>
        <v>6.2426410282506346E-3</v>
      </c>
      <c r="R71">
        <f t="shared" si="17"/>
        <v>1811.1818181817998</v>
      </c>
      <c r="S71" s="1">
        <f t="shared" si="7"/>
        <v>4.9125110413499977E-3</v>
      </c>
      <c r="T71" s="1">
        <f t="shared" si="8"/>
        <v>5.0064185362290008E-3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1.8348320692809991E-3</v>
      </c>
      <c r="Y71" s="1">
        <f t="shared" ref="Y71:Y72" si="44">T45</f>
        <v>1.8949139678170017E-3</v>
      </c>
      <c r="Z71" s="16">
        <f t="shared" ref="Z71:Z72" si="45">((Y71-Y70)-(X71-X70))/(X71-X70)</f>
        <v>3.2384420978414957E-2</v>
      </c>
      <c r="AE71">
        <f t="shared" si="32"/>
        <v>1797.1818181817998</v>
      </c>
      <c r="AF71" s="1">
        <f t="shared" si="33"/>
        <v>1.6164891302349986E-3</v>
      </c>
      <c r="AG71" s="1">
        <f t="shared" si="34"/>
        <v>1.6540993202050006E-3</v>
      </c>
      <c r="AH71" s="16">
        <f t="shared" si="24"/>
        <v>2.5215436203492491E-2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1.1007001160536E-2</v>
      </c>
      <c r="E72" s="1">
        <f>IF(A72&gt;=-$K$2,INDEX('Daten effMJM'!$B$2:$B$191,Auswertung!$K$2+Auswertung!A72,1),E73)</f>
        <v>1.1027978960322E-2</v>
      </c>
      <c r="F72" s="15">
        <f>INDEX('Daten MJM'!$D$2:$D$191,Auswertung!$J$2+Auswertung!A72,1)--1.8181818182</f>
        <v>3604.5454545454004</v>
      </c>
      <c r="G72" s="15">
        <f>INDEX('Daten effMJM'!$C$2:$C$191,Auswertung!$K$2+Auswertung!A72,1)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5.7249380372960011E-3</v>
      </c>
      <c r="O72" s="1">
        <f t="shared" si="39"/>
        <v>5.7626551413269998E-3</v>
      </c>
      <c r="P72" s="4">
        <f t="shared" si="40"/>
        <v>6.5882117474957372E-3</v>
      </c>
      <c r="R72">
        <f t="shared" si="17"/>
        <v>1812.1818181817998</v>
      </c>
      <c r="S72" s="1">
        <f t="shared" si="7"/>
        <v>4.9972324119169978E-3</v>
      </c>
      <c r="T72" s="1">
        <f t="shared" si="8"/>
        <v>5.0902971082210022E-3</v>
      </c>
      <c r="V72">
        <f t="shared" si="41"/>
        <v>120</v>
      </c>
      <c r="W72" s="15">
        <f t="shared" si="42"/>
        <v>17.272727272700649</v>
      </c>
      <c r="X72" s="1">
        <f t="shared" si="43"/>
        <v>2.0191688285210001E-3</v>
      </c>
      <c r="Y72" s="1">
        <f t="shared" si="44"/>
        <v>2.0857080509040019E-3</v>
      </c>
      <c r="Z72" s="16">
        <f t="shared" si="45"/>
        <v>3.5030038900662051E-2</v>
      </c>
      <c r="AE72">
        <f t="shared" si="32"/>
        <v>1798.1818181817998</v>
      </c>
      <c r="AF72" s="1">
        <f t="shared" si="33"/>
        <v>1.6959502928000011E-3</v>
      </c>
      <c r="AG72" s="1">
        <f t="shared" si="34"/>
        <v>1.7352546169519985E-3</v>
      </c>
      <c r="AH72" s="16">
        <f t="shared" si="24"/>
        <v>2.1320279332806193E-2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1.1054368744136E-2</v>
      </c>
      <c r="E73" s="1">
        <f>IF(A73&gt;=-$K$2,INDEX('Daten effMJM'!$B$2:$B$191,Auswertung!$K$2+Auswertung!A73,1),E74)</f>
        <v>1.1076622887963E-2</v>
      </c>
      <c r="F73" s="15">
        <f>INDEX('Daten MJM'!$D$2:$D$191,Auswertung!$J$2+Auswertung!A73,1)--1.8181818182</f>
        <v>3605.4545454545</v>
      </c>
      <c r="G73" s="15">
        <f>INDEX('Daten effMJM'!$C$2:$C$191,Auswertung!$K$2+Auswertung!A73,1)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5.8076167138180002E-3</v>
      </c>
      <c r="O73" s="1">
        <f t="shared" si="39"/>
        <v>5.8485204071699994E-3</v>
      </c>
      <c r="P73" s="4">
        <f t="shared" si="40"/>
        <v>7.0431117216598468E-3</v>
      </c>
      <c r="R73">
        <f t="shared" si="17"/>
        <v>1813.1818181817998</v>
      </c>
      <c r="S73" s="1">
        <f t="shared" si="7"/>
        <v>5.0760600616029973E-3</v>
      </c>
      <c r="T73" s="1">
        <f t="shared" si="8"/>
        <v>5.168414797374999E-3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2.2032276774380001E-3</v>
      </c>
      <c r="Y73" s="1">
        <f t="shared" ref="Y73" si="49">T47</f>
        <v>2.2768787880790009E-3</v>
      </c>
      <c r="Z73" s="16">
        <f t="shared" ref="Z73" si="50">((Y73-Y72)-(X73-X72))/(X73-X72)</f>
        <v>3.8639208600104169E-2</v>
      </c>
      <c r="AE73">
        <f t="shared" si="32"/>
        <v>1799.1818181817998</v>
      </c>
      <c r="AF73" s="1">
        <f t="shared" si="33"/>
        <v>1.7878268454540013E-3</v>
      </c>
      <c r="AG73" s="1">
        <f t="shared" si="34"/>
        <v>1.8284333527139977E-3</v>
      </c>
      <c r="AH73" s="16">
        <f t="shared" si="24"/>
        <v>1.4173182062055258E-2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1.1118408667785001E-2</v>
      </c>
      <c r="E74" s="1">
        <f>IF(A74&gt;=-$K$2,INDEX('Daten effMJM'!$B$2:$B$191,Auswertung!$K$2+Auswertung!A74,1),E75)</f>
        <v>1.1143040960822E-2</v>
      </c>
      <c r="F74" s="15">
        <f>INDEX('Daten MJM'!$D$2:$D$191,Auswertung!$J$2+Auswertung!A74,1)--1.8181818182</f>
        <v>3606.3636363636001</v>
      </c>
      <c r="G74" s="15">
        <f>INDEX('Daten effMJM'!$C$2:$C$191,Auswertung!$K$2+Auswertung!A74,1)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5.9083088839089999E-3</v>
      </c>
      <c r="O74" s="1">
        <f t="shared" si="39"/>
        <v>5.9531136388490001E-3</v>
      </c>
      <c r="P74" s="4">
        <f t="shared" si="40"/>
        <v>7.5833467444506421E-3</v>
      </c>
      <c r="R74">
        <f t="shared" si="17"/>
        <v>1814.1818181817998</v>
      </c>
      <c r="S74" s="1">
        <f t="shared" si="7"/>
        <v>5.148871279461998E-3</v>
      </c>
      <c r="T74" s="1">
        <f t="shared" si="8"/>
        <v>5.2406306190089999E-3</v>
      </c>
      <c r="AE74">
        <f t="shared" si="32"/>
        <v>1800.1818181817998</v>
      </c>
      <c r="AF74" s="1">
        <f t="shared" si="33"/>
        <v>1.8893758158229981E-3</v>
      </c>
      <c r="AG74" s="1">
        <f t="shared" si="34"/>
        <v>1.9308639626750002E-3</v>
      </c>
      <c r="AH74" s="16">
        <f t="shared" si="24"/>
        <v>8.6819156196458278E-3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1.1201087344307E-2</v>
      </c>
      <c r="E75" s="1">
        <f>IF(A75&gt;=-$K$2,INDEX('Daten effMJM'!$B$2:$B$191,Auswertung!$K$2+Auswertung!A75,1),E76)</f>
        <v>1.1228906226665E-2</v>
      </c>
      <c r="F75" s="15">
        <f>INDEX('Daten MJM'!$D$2:$D$191,Auswertung!$J$2+Auswertung!A75,1)--1.8181818182</f>
        <v>3607.2727272726002</v>
      </c>
      <c r="G75" s="15">
        <f>INDEX('Daten effMJM'!$C$2:$C$191,Auswertung!$K$2+Auswertung!A75,1)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6.0256297381070011E-3</v>
      </c>
      <c r="O75" s="1">
        <f t="shared" si="39"/>
        <v>6.0748423692410002E-3</v>
      </c>
      <c r="P75" s="4">
        <f t="shared" si="40"/>
        <v>8.1672179129711388E-3</v>
      </c>
      <c r="R75">
        <f t="shared" si="17"/>
        <v>1815.1818181817998</v>
      </c>
      <c r="S75" s="1">
        <f t="shared" si="7"/>
        <v>5.2155728952269984E-3</v>
      </c>
      <c r="T75" s="1">
        <f t="shared" si="8"/>
        <v>5.3068286399730012E-3</v>
      </c>
      <c r="AE75">
        <f t="shared" si="32"/>
        <v>1801.1818181817998</v>
      </c>
      <c r="AF75" s="1">
        <f t="shared" si="33"/>
        <v>1.9978452184010002E-3</v>
      </c>
      <c r="AG75" s="1">
        <f t="shared" si="34"/>
        <v>2.0397972865249976E-3</v>
      </c>
      <c r="AH75" s="16">
        <f t="shared" si="24"/>
        <v>4.2769782166149168E-3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1.1301779514398E-2</v>
      </c>
      <c r="E76" s="1">
        <f>IF(A76&gt;=-$K$2,INDEX('Daten effMJM'!$B$2:$B$191,Auswertung!$K$2+Auswertung!A76,1),E77)</f>
        <v>1.1333499458344E-2</v>
      </c>
      <c r="F76" s="15">
        <f>INDEX('Daten MJM'!$D$2:$D$191,Auswertung!$J$2+Auswertung!A76,1)--1.8181818182</f>
        <v>3608.1818181817002</v>
      </c>
      <c r="G76" s="15">
        <f>INDEX('Daten effMJM'!$C$2:$C$191,Auswertung!$K$2+Auswertung!A76,1)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6.1573770919590006E-3</v>
      </c>
      <c r="O76" s="1">
        <f t="shared" si="39"/>
        <v>6.2116175529849998E-3</v>
      </c>
      <c r="P76" s="4">
        <f t="shared" si="40"/>
        <v>8.8090204994643734E-3</v>
      </c>
      <c r="R76">
        <f t="shared" si="17"/>
        <v>1816.1818181817998</v>
      </c>
      <c r="S76" s="1">
        <f t="shared" si="7"/>
        <v>5.2761153795539972E-3</v>
      </c>
      <c r="T76" s="1">
        <f t="shared" si="8"/>
        <v>5.3669387645140024E-3</v>
      </c>
      <c r="AE76">
        <f t="shared" si="32"/>
        <v>1802.1818181817998</v>
      </c>
      <c r="AF76" s="1">
        <f t="shared" si="33"/>
        <v>2.1108639065920004E-3</v>
      </c>
      <c r="AG76" s="1">
        <f t="shared" si="34"/>
        <v>2.1528966289649995E-3</v>
      </c>
      <c r="AH76" s="16">
        <f t="shared" si="24"/>
        <v>7.1363639317257688E-4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1.1419100368596001E-2</v>
      </c>
      <c r="E77" s="1">
        <f>IF(A77&gt;=-$K$2,INDEX('Daten effMJM'!$B$2:$B$191,Auswertung!$K$2+Auswertung!A77,1),E78)</f>
        <v>1.1455228188736E-2</v>
      </c>
      <c r="F77" s="15">
        <f>INDEX('Daten MJM'!$D$2:$D$191,Auswertung!$J$2+Auswertung!A77,1)--1.8181818182</f>
        <v>3609.0909090908003</v>
      </c>
      <c r="G77" s="15">
        <f>INDEX('Daten effMJM'!$C$2:$C$191,Auswertung!$K$2+Auswertung!A77,1)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6.3011964847310012E-3</v>
      </c>
      <c r="O77" s="1">
        <f t="shared" si="39"/>
        <v>6.3608581131640004E-3</v>
      </c>
      <c r="P77" s="4">
        <f t="shared" si="40"/>
        <v>9.4683015483758709E-3</v>
      </c>
      <c r="R77">
        <f t="shared" si="17"/>
        <v>1817.1818181817998</v>
      </c>
      <c r="S77" s="1">
        <f t="shared" si="7"/>
        <v>5.3305087087559995E-3</v>
      </c>
      <c r="T77" s="1">
        <f t="shared" si="8"/>
        <v>5.4209554111949998E-3</v>
      </c>
      <c r="AE77">
        <f t="shared" si="32"/>
        <v>1803.1818181817998</v>
      </c>
      <c r="AF77" s="1">
        <f t="shared" si="33"/>
        <v>2.2264610717959987E-3</v>
      </c>
      <c r="AG77" s="1">
        <f t="shared" si="34"/>
        <v>2.2682264880359987E-3</v>
      </c>
      <c r="AH77" s="16">
        <f t="shared" si="24"/>
        <v>-2.3123934962194794E-3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1.1550847722448E-2</v>
      </c>
      <c r="E78" s="1">
        <f>IF(A78&gt;=-$K$2,INDEX('Daten effMJM'!$B$2:$B$191,Auswertung!$K$2+Auswertung!A78,1),E79)</f>
        <v>1.159200337248E-2</v>
      </c>
      <c r="F78" s="15">
        <f>INDEX('Daten MJM'!$D$2:$D$191,Auswertung!$J$2+Auswertung!A78,1)--1.8181818182</f>
        <v>3609.9999999999</v>
      </c>
      <c r="G78" s="15">
        <f>INDEX('Daten effMJM'!$C$2:$C$191,Auswertung!$K$2+Auswertung!A78,1)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6.4548449294450005E-3</v>
      </c>
      <c r="O78" s="1">
        <f t="shared" si="39"/>
        <v>6.5201632640119996E-3</v>
      </c>
      <c r="P78" s="4">
        <f t="shared" si="40"/>
        <v>1.0119272466025805E-2</v>
      </c>
      <c r="R78">
        <f t="shared" si="17"/>
        <v>1818.1818181817998</v>
      </c>
      <c r="S78" s="1">
        <f t="shared" si="7"/>
        <v>5.3788276352559998E-3</v>
      </c>
      <c r="T78" s="1">
        <f t="shared" si="8"/>
        <v>5.4689404961760016E-3</v>
      </c>
      <c r="AE78">
        <f t="shared" si="32"/>
        <v>1804.1818181817998</v>
      </c>
      <c r="AF78" s="1">
        <f t="shared" si="33"/>
        <v>2.3430120320609982E-3</v>
      </c>
      <c r="AG78" s="1">
        <f t="shared" si="34"/>
        <v>2.3842108235769995E-3</v>
      </c>
      <c r="AH78" s="16">
        <f t="shared" si="24"/>
        <v>-4.8616049383922661E-3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1.1694667115220001E-2</v>
      </c>
      <c r="E79" s="1">
        <f>IF(A79&gt;=-$K$2,INDEX('Daten effMJM'!$B$2:$B$191,Auswertung!$K$2+Auswertung!A79,1),E80)</f>
        <v>1.1741243932659001E-2</v>
      </c>
      <c r="F79" s="15">
        <f>INDEX('Daten MJM'!$D$2:$D$191,Auswertung!$J$2+Auswertung!A79,1)--1.8181818182</f>
        <v>3610.909090909</v>
      </c>
      <c r="G79" s="15">
        <f>INDEX('Daten effMJM'!$C$2:$C$191,Auswertung!$K$2+Auswertung!A79,1)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6.6151757495880011E-3</v>
      </c>
      <c r="O79" s="1">
        <f t="shared" si="39"/>
        <v>6.6881069445160002E-3</v>
      </c>
      <c r="P79" s="4">
        <f t="shared" si="40"/>
        <v>1.1024831038319933E-2</v>
      </c>
      <c r="R79">
        <f t="shared" si="17"/>
        <v>3588.1818181817998</v>
      </c>
      <c r="S79" s="1">
        <f t="shared" si="7"/>
        <v>6.9813370384969979E-3</v>
      </c>
      <c r="T79" s="1">
        <f t="shared" si="8"/>
        <v>7.0312338788020012E-3</v>
      </c>
      <c r="AE79">
        <f t="shared" si="32"/>
        <v>1805.1818181817998</v>
      </c>
      <c r="AF79" s="1">
        <f t="shared" si="33"/>
        <v>2.459115805289E-3</v>
      </c>
      <c r="AG79" s="1">
        <f t="shared" si="34"/>
        <v>2.4994921128799995E-3</v>
      </c>
      <c r="AH79" s="16">
        <f t="shared" si="24"/>
        <v>-7.0840413031763244E-3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1.1848315559934E-2</v>
      </c>
      <c r="E80" s="1">
        <f>IF(A80&gt;=-$K$2,INDEX('Daten effMJM'!$B$2:$B$191,Auswertung!$K$2+Auswertung!A80,1),E81)</f>
        <v>1.1900549083507E-2</v>
      </c>
      <c r="F80" s="15">
        <f>INDEX('Daten MJM'!$D$2:$D$191,Auswertung!$J$2+Auswertung!A80,1)--1.8181818182</f>
        <v>3611.8181818181001</v>
      </c>
      <c r="G80" s="15">
        <f>INDEX('Daten effMJM'!$C$2:$C$191,Auswertung!$K$2+Auswertung!A80,1)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6.7812959374140011E-3</v>
      </c>
      <c r="O80" s="1">
        <f t="shared" si="39"/>
        <v>6.8614469829780004E-3</v>
      </c>
      <c r="P80" s="4">
        <f t="shared" si="40"/>
        <v>1.1819428956313077E-2</v>
      </c>
      <c r="R80">
        <f t="shared" si="17"/>
        <v>3589.3636363635997</v>
      </c>
      <c r="S80" s="1">
        <f t="shared" si="7"/>
        <v>6.9815155172359977E-3</v>
      </c>
      <c r="T80" s="1">
        <f t="shared" si="8"/>
        <v>7.0314035904360007E-3</v>
      </c>
      <c r="AE80">
        <f t="shared" ref="AE80:AE89" si="51">R66</f>
        <v>1806.1818181817998</v>
      </c>
      <c r="AF80" s="1">
        <f t="shared" ref="AF80:AF89" si="52">S66-S$45</f>
        <v>2.5736737147580013E-3</v>
      </c>
      <c r="AG80" s="1">
        <f t="shared" ref="AG80:AG89" si="53">T66-T$45</f>
        <v>2.6130201307699996E-3</v>
      </c>
      <c r="AH80" s="16">
        <f t="shared" si="24"/>
        <v>-8.990139430572407E-3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1.2008646380077001E-2</v>
      </c>
      <c r="E81" s="1">
        <f>IF(A81&gt;=-$K$2,INDEX('Daten effMJM'!$B$2:$B$191,Auswertung!$K$2+Auswertung!A81,1),E82)</f>
        <v>1.2068492764011E-2</v>
      </c>
      <c r="F81" s="15">
        <f>INDEX('Daten MJM'!$D$2:$D$191,Auswertung!$J$2+Auswertung!A81,1)--1.8181818182</f>
        <v>3612.7272727272002</v>
      </c>
      <c r="G81" s="15">
        <f>INDEX('Daten effMJM'!$C$2:$C$191,Auswertung!$K$2+Auswertung!A81,1)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6.9507936448599998E-3</v>
      </c>
      <c r="O81" s="1">
        <f t="shared" si="39"/>
        <v>7.0382977481560005E-3</v>
      </c>
      <c r="P81" s="4">
        <f t="shared" si="40"/>
        <v>1.2589080868586641E-2</v>
      </c>
      <c r="R81">
        <f t="shared" si="17"/>
        <v>3590.5454545454995</v>
      </c>
      <c r="S81" s="1">
        <f t="shared" si="7"/>
        <v>6.9816420948389975E-3</v>
      </c>
      <c r="T81" s="1">
        <f t="shared" si="8"/>
        <v>7.0315212488470009E-3</v>
      </c>
      <c r="AE81">
        <f t="shared" si="51"/>
        <v>1807.1818181817998</v>
      </c>
      <c r="AF81" s="1">
        <f t="shared" si="52"/>
        <v>2.6843074546069982E-3</v>
      </c>
      <c r="AG81" s="1">
        <f t="shared" si="53"/>
        <v>2.7225392225199985E-3</v>
      </c>
      <c r="AH81" s="16">
        <f t="shared" si="24"/>
        <v>-1.0075119041618133E-2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1.2174766567903001E-2</v>
      </c>
      <c r="E82" s="1">
        <f>IF(A82&gt;=-$K$2,INDEX('Daten effMJM'!$B$2:$B$191,Auswertung!$K$2+Auswertung!A82,1),E83)</f>
        <v>1.2241832802473001E-2</v>
      </c>
      <c r="F82" s="15">
        <f>INDEX('Daten MJM'!$D$2:$D$191,Auswertung!$J$2+Auswertung!A82,1)--1.8181818182</f>
        <v>3613.6363636363003</v>
      </c>
      <c r="G82" s="15">
        <f>INDEX('Daten effMJM'!$C$2:$C$191,Auswertung!$K$2+Auswertung!A82,1)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7.1221452253460013E-3</v>
      </c>
      <c r="O82" s="1">
        <f t="shared" si="39"/>
        <v>7.2172561242639993E-3</v>
      </c>
      <c r="P82" s="4">
        <f t="shared" si="40"/>
        <v>1.3354248742292027E-2</v>
      </c>
      <c r="R82">
        <f t="shared" si="17"/>
        <v>3591.7272727273012</v>
      </c>
      <c r="S82" s="1">
        <f t="shared" si="7"/>
        <v>6.9817250307949996E-3</v>
      </c>
      <c r="T82" s="1">
        <f t="shared" si="8"/>
        <v>7.0315957630560019E-3</v>
      </c>
      <c r="AE82">
        <f t="shared" si="51"/>
        <v>1808.1818181817998</v>
      </c>
      <c r="AF82" s="1">
        <f t="shared" si="52"/>
        <v>2.7903097111470002E-3</v>
      </c>
      <c r="AG82" s="1">
        <f t="shared" si="53"/>
        <v>2.8273854551729982E-3</v>
      </c>
      <c r="AH82" s="16">
        <f t="shared" si="24"/>
        <v>-1.0905653565647681E-2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1.2344264275348999E-2</v>
      </c>
      <c r="E83" s="1">
        <f>IF(A83&gt;=-$K$2,INDEX('Daten effMJM'!$B$2:$B$191,Auswertung!$K$2+Auswertung!A83,1),E84)</f>
        <v>1.2418683567651001E-2</v>
      </c>
      <c r="F83" s="15">
        <f>INDEX('Daten MJM'!$D$2:$D$191,Auswertung!$J$2+Auswertung!A83,1)--1.8181818182</f>
        <v>3614.5454545454004</v>
      </c>
      <c r="G83" s="15">
        <f>INDEX('Daten effMJM'!$C$2:$C$191,Auswertung!$K$2+Auswertung!A83,1)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7.2937232688890007E-3</v>
      </c>
      <c r="O83" s="1">
        <f t="shared" si="39"/>
        <v>7.3970222003070006E-3</v>
      </c>
      <c r="P83" s="4">
        <f t="shared" si="40"/>
        <v>1.4162716024422834E-2</v>
      </c>
      <c r="R83">
        <f t="shared" si="17"/>
        <v>3592.909090909101</v>
      </c>
      <c r="S83" s="1">
        <f t="shared" si="7"/>
        <v>6.981777289511E-3</v>
      </c>
      <c r="T83" s="1">
        <f t="shared" si="8"/>
        <v>7.0316403414630024E-3</v>
      </c>
      <c r="AE83">
        <f t="shared" si="51"/>
        <v>1809.1818181817998</v>
      </c>
      <c r="AF83" s="1">
        <f t="shared" si="52"/>
        <v>2.8913851977050015E-3</v>
      </c>
      <c r="AG83" s="1">
        <f t="shared" si="53"/>
        <v>2.9272862329550002E-3</v>
      </c>
      <c r="AH83" s="16">
        <f t="shared" si="24"/>
        <v>-1.1622093704443563E-2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1.2515615855835001E-2</v>
      </c>
      <c r="E84" s="1">
        <f>IF(A84&gt;=-$K$2,INDEX('Daten effMJM'!$B$2:$B$191,Auswertung!$K$2+Auswertung!A84,1),E85)</f>
        <v>1.2597641943758999E-2</v>
      </c>
      <c r="F84" s="15">
        <f>INDEX('Daten MJM'!$D$2:$D$191,Auswertung!$J$2+Auswertung!A84,1)--1.8181818182</f>
        <v>3615.4545454545</v>
      </c>
      <c r="G84" s="15">
        <f>INDEX('Daten effMJM'!$C$2:$C$191,Auswertung!$K$2+Auswertung!A84,1)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7.4635080588510002E-3</v>
      </c>
      <c r="O84" s="1">
        <f t="shared" si="39"/>
        <v>7.5759965620449997E-3</v>
      </c>
      <c r="P84" s="4">
        <f t="shared" si="40"/>
        <v>1.5071800325933724E-2</v>
      </c>
      <c r="R84">
        <f t="shared" si="17"/>
        <v>3594.0909090909008</v>
      </c>
      <c r="S84" s="1">
        <f t="shared" si="7"/>
        <v>6.9818123374180002E-3</v>
      </c>
      <c r="T84" s="1">
        <f t="shared" si="8"/>
        <v>7.0316682856030009E-3</v>
      </c>
      <c r="AE84">
        <f t="shared" si="51"/>
        <v>1810.1818181817998</v>
      </c>
      <c r="AF84" s="1">
        <f t="shared" si="52"/>
        <v>2.9872567550700002E-3</v>
      </c>
      <c r="AG84" s="1">
        <f t="shared" si="53"/>
        <v>3.0220611722799988E-3</v>
      </c>
      <c r="AH84" s="16">
        <f t="shared" si="24"/>
        <v>-1.1438408534714407E-2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1.2687193899378E-2</v>
      </c>
      <c r="E85" s="1">
        <f>IF(A85&gt;=-$K$2,INDEX('Daten effMJM'!$B$2:$B$191,Auswertung!$K$2+Auswertung!A85,1),E86)</f>
        <v>1.2777408019802001E-2</v>
      </c>
      <c r="F85" s="15">
        <f>INDEX('Daten MJM'!$D$2:$D$191,Auswertung!$J$2+Auswertung!A85,1)--1.8181818182</f>
        <v>3616.3636363635001</v>
      </c>
      <c r="G85" s="15">
        <f>INDEX('Daten effMJM'!$C$2:$C$191,Auswertung!$K$2+Auswertung!A85,1)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7.6296342732779998E-3</v>
      </c>
      <c r="O85" s="1">
        <f t="shared" si="39"/>
        <v>7.7525629414190002E-3</v>
      </c>
      <c r="P85" s="4">
        <f t="shared" si="40"/>
        <v>1.6112000095672385E-2</v>
      </c>
      <c r="R85">
        <f t="shared" si="17"/>
        <v>3595.2727272727006</v>
      </c>
      <c r="S85" s="1">
        <f t="shared" si="7"/>
        <v>6.9818449282780005E-3</v>
      </c>
      <c r="T85" s="1">
        <f t="shared" si="8"/>
        <v>7.0316930773109999E-3</v>
      </c>
      <c r="AE85">
        <f t="shared" si="51"/>
        <v>1811.1818181817998</v>
      </c>
      <c r="AF85" s="1">
        <f t="shared" si="52"/>
        <v>3.0776789720689986E-3</v>
      </c>
      <c r="AG85" s="1">
        <f t="shared" si="53"/>
        <v>3.1115045684119991E-3</v>
      </c>
      <c r="AH85" s="16">
        <f t="shared" si="24"/>
        <v>-1.0825004069618406E-2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1.285697868934E-2</v>
      </c>
      <c r="E86" s="1">
        <f>IF(A86&gt;=-$K$2,INDEX('Daten effMJM'!$B$2:$B$191,Auswertung!$K$2+Auswertung!A86,1),E87)</f>
        <v>1.295638238154E-2</v>
      </c>
      <c r="F86" s="15">
        <f>INDEX('Daten MJM'!$D$2:$D$191,Auswertung!$J$2+Auswertung!A86,1)--1.8181818182</f>
        <v>3617.2727272726002</v>
      </c>
      <c r="G86" s="15">
        <f>INDEX('Daten effMJM'!$C$2:$C$191,Auswertung!$K$2+Auswertung!A86,1)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8.4145465856790003E-3</v>
      </c>
      <c r="O86" s="1">
        <f t="shared" si="39"/>
        <v>8.6120517653150014E-3</v>
      </c>
      <c r="P86" s="4">
        <f t="shared" si="40"/>
        <v>2.3471874286386602E-2</v>
      </c>
      <c r="R86">
        <f t="shared" si="17"/>
        <v>3596.4545454545005</v>
      </c>
      <c r="S86" s="1">
        <f t="shared" si="7"/>
        <v>6.9819039931369974E-3</v>
      </c>
      <c r="T86" s="1">
        <f t="shared" si="8"/>
        <v>7.0317403240060007E-3</v>
      </c>
      <c r="AE86">
        <f t="shared" si="51"/>
        <v>1812.1818181817998</v>
      </c>
      <c r="AF86" s="1">
        <f t="shared" si="52"/>
        <v>3.1624003426359987E-3</v>
      </c>
      <c r="AG86" s="1">
        <f t="shared" si="53"/>
        <v>3.1953831404040005E-3</v>
      </c>
      <c r="AH86" s="16">
        <f t="shared" si="24"/>
        <v>-9.9478864583781006E-3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1.3023104903766999E-2</v>
      </c>
      <c r="E87" s="1">
        <f>IF(A87&gt;=-$K$2,INDEX('Daten effMJM'!$B$2:$B$191,Auswertung!$K$2+Auswertung!A87,1),E88)</f>
        <v>1.3132948760914E-2</v>
      </c>
      <c r="F87" s="15">
        <f>INDEX('Daten MJM'!$D$2:$D$191,Auswertung!$J$2+Auswertung!A87,1)--1.8181818182</f>
        <v>3618.1818181817002</v>
      </c>
      <c r="G87" s="15">
        <f>INDEX('Daten effMJM'!$C$2:$C$191,Auswertung!$K$2+Auswertung!A87,1)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8.4145490971339991E-3</v>
      </c>
      <c r="O87" s="1">
        <f t="shared" si="39"/>
        <v>8.6120545706809999E-3</v>
      </c>
      <c r="P87" s="4">
        <f t="shared" si="40"/>
        <v>2.3471902209741852E-2</v>
      </c>
      <c r="R87">
        <f t="shared" si="17"/>
        <v>3597.6363636363003</v>
      </c>
      <c r="S87" s="9">
        <f t="shared" si="7"/>
        <v>6.9820762827850005E-3</v>
      </c>
      <c r="T87" s="13">
        <f t="shared" si="8"/>
        <v>7.0318880693030009E-3</v>
      </c>
      <c r="U87" s="6"/>
      <c r="AE87">
        <f t="shared" si="51"/>
        <v>1813.1818181817998</v>
      </c>
      <c r="AF87" s="1">
        <f t="shared" si="52"/>
        <v>3.2412279923219982E-3</v>
      </c>
      <c r="AG87" s="1">
        <f t="shared" si="53"/>
        <v>3.2735008295579973E-3</v>
      </c>
      <c r="AH87" s="16">
        <f t="shared" si="24"/>
        <v>-9.0064911846378312E-3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1.3808017216168001E-2</v>
      </c>
      <c r="E88" s="1">
        <f>IF(A88&gt;=-$K$2,INDEX('Daten effMJM'!$B$2:$B$191,Auswertung!$K$2+Auswertung!A88,1),E89)</f>
        <v>1.3992437584810001E-2</v>
      </c>
      <c r="F88" s="15">
        <f>INDEX('Daten MJM'!$D$2:$D$191,Auswertung!$J$2+Auswertung!A88,1)--1.8181818182</f>
        <v>5388.1818181816998</v>
      </c>
      <c r="G88" s="15">
        <f>INDEX('Daten effMJM'!$C$2:$C$191,Auswertung!$K$2+Auswertung!A88,1)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8.4145738207190013E-3</v>
      </c>
      <c r="O88" s="1">
        <f t="shared" si="39"/>
        <v>8.612084445761E-3</v>
      </c>
      <c r="P88" s="4">
        <f t="shared" si="40"/>
        <v>2.3472445455962741E-2</v>
      </c>
      <c r="R88">
        <f t="shared" si="17"/>
        <v>3598.8181818181001</v>
      </c>
      <c r="S88" s="9">
        <f t="shared" ref="S88:S89" si="54">N188-$N$127</f>
        <v>6.9826437143759995E-3</v>
      </c>
      <c r="T88" s="13">
        <f t="shared" ref="T88:T89" si="55">O188-$O$127</f>
        <v>7.0323972862630021E-3</v>
      </c>
      <c r="AE88">
        <f t="shared" si="51"/>
        <v>1814.1818181817998</v>
      </c>
      <c r="AF88" s="1">
        <f t="shared" si="52"/>
        <v>3.3140392101809989E-3</v>
      </c>
      <c r="AG88" s="1">
        <f t="shared" si="53"/>
        <v>3.3457166511919982E-3</v>
      </c>
      <c r="AH88" s="16">
        <f t="shared" si="24"/>
        <v>-8.1772595282334458E-3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1.3808019727623E-2</v>
      </c>
      <c r="E89" s="1">
        <f>IF(A89&gt;=-$K$2,INDEX('Daten effMJM'!$B$2:$B$191,Auswertung!$K$2+Auswertung!A89,1),E90)</f>
        <v>1.3992440390175999E-2</v>
      </c>
      <c r="F89" s="15">
        <f>INDEX('Daten MJM'!$D$2:$D$191,Auswertung!$J$2+Auswertung!A89,1)--1.8181818182</f>
        <v>5389.1818181816998</v>
      </c>
      <c r="G89" s="15">
        <f>INDEX('Daten effMJM'!$C$2:$C$191,Auswertung!$K$2+Auswertung!A89,1)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8.4149150137119988E-3</v>
      </c>
      <c r="O89" s="1">
        <f t="shared" si="39"/>
        <v>8.6124899254770015E-3</v>
      </c>
      <c r="P89" s="4">
        <f t="shared" si="40"/>
        <v>2.3479133353463095E-2</v>
      </c>
      <c r="R89">
        <f t="shared" si="17"/>
        <v>3599.9999999999</v>
      </c>
      <c r="S89" s="9">
        <f t="shared" si="54"/>
        <v>6.9844367310209973E-3</v>
      </c>
      <c r="T89" s="13">
        <f t="shared" si="55"/>
        <v>7.0340756812970022E-3</v>
      </c>
      <c r="U89" s="4">
        <f>((T89-S89)/S89)</f>
        <v>7.107079953281868E-3</v>
      </c>
      <c r="AE89">
        <f t="shared" si="51"/>
        <v>1815.1818181817998</v>
      </c>
      <c r="AF89" s="1">
        <f t="shared" si="52"/>
        <v>3.3807408259459992E-3</v>
      </c>
      <c r="AG89" s="1">
        <f t="shared" si="53"/>
        <v>3.4119146721559995E-3</v>
      </c>
      <c r="AH89" s="16">
        <f t="shared" si="24"/>
        <v>-7.5499640484464397E-3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1.3808044451208E-2</v>
      </c>
      <c r="E90" s="1">
        <f>IF(A90&gt;=-$K$2,INDEX('Daten effMJM'!$B$2:$B$191,Auswertung!$K$2+Auswertung!A90,1),E91)</f>
        <v>1.3992470265255999E-2</v>
      </c>
      <c r="F90" s="15">
        <f>INDEX('Daten MJM'!$D$2:$D$191,Auswertung!$J$2+Auswertung!A90,1)--1.8181818182</f>
        <v>5390.1818181816998</v>
      </c>
      <c r="G90" s="15">
        <f>INDEX('Daten effMJM'!$C$2:$C$191,Auswertung!$K$2+Auswertung!A90,1)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8.4171712124950018E-3</v>
      </c>
      <c r="O90" s="1">
        <f t="shared" si="39"/>
        <v>8.6150647776229994E-3</v>
      </c>
      <c r="P90" s="4">
        <f t="shared" si="40"/>
        <v>2.3510697374698918E-2</v>
      </c>
      <c r="S90" s="9"/>
      <c r="T90" s="13"/>
      <c r="AF90" s="1"/>
      <c r="AG90" s="4">
        <f>(AG89-AF89)/AF89</f>
        <v>9.2210103687191784E-3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1.3808385644200999E-2</v>
      </c>
      <c r="E91" s="1">
        <f>IF(A91&gt;=-$K$2,INDEX('Daten effMJM'!$B$2:$B$191,Auswertung!$K$2+Auswertung!A91,1),E92)</f>
        <v>1.3992875744972001E-2</v>
      </c>
      <c r="F91" s="15">
        <f>INDEX('Daten MJM'!$D$2:$D$191,Auswertung!$J$2+Auswertung!A91,1)--1.8181818182</f>
        <v>5391.1818181816998</v>
      </c>
      <c r="G91" s="15">
        <f>INDEX('Daten effMJM'!$C$2:$C$191,Auswertung!$K$2+Auswertung!A91,1)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8.4253792258399997E-3</v>
      </c>
      <c r="O91" s="1">
        <f t="shared" si="39"/>
        <v>8.6240739227619982E-3</v>
      </c>
      <c r="P91" s="4">
        <f t="shared" si="40"/>
        <v>2.3582878775665901E-2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1.3810641842984001E-2</v>
      </c>
      <c r="E92" s="1">
        <f>IF(A92&gt;=-$K$2,INDEX('Daten effMJM'!$B$2:$B$191,Auswertung!$K$2+Auswertung!A92,1),E93)</f>
        <v>1.3995450597118E-2</v>
      </c>
      <c r="F92" s="15">
        <f>INDEX('Daten MJM'!$D$2:$D$191,Auswertung!$J$2+Auswertung!A92,1)--1.8181818182</f>
        <v>5392.1818181816998</v>
      </c>
      <c r="G92" s="15">
        <f>INDEX('Daten effMJM'!$C$2:$C$191,Auswertung!$K$2+Auswertung!A92,1)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8.4450301474279996E-3</v>
      </c>
      <c r="O92" s="1">
        <f t="shared" si="39"/>
        <v>8.6450126434539989E-3</v>
      </c>
      <c r="P92" s="4">
        <f t="shared" si="40"/>
        <v>2.3680495218469485E-2</v>
      </c>
      <c r="R92" t="s">
        <v>12</v>
      </c>
      <c r="S92" s="2">
        <f>S47/$S$89</f>
        <v>0.31544815455947706</v>
      </c>
      <c r="T92" s="1">
        <f>S47</f>
        <v>2.2032276774380001E-3</v>
      </c>
      <c r="U92" s="1">
        <f>T47</f>
        <v>2.2768787880790009E-3</v>
      </c>
      <c r="V92" s="3">
        <f>(U92-T92)/T92</f>
        <v>3.3428733396561723E-2</v>
      </c>
      <c r="W92" s="14">
        <f>(T92-U92)/($T$98-$U$98)</f>
        <v>1.4837362641933878</v>
      </c>
      <c r="X92" s="8">
        <f>W92*$U$89</f>
        <v>1.0545032259206156E-2</v>
      </c>
      <c r="Y92" s="7">
        <f>X92/2</f>
        <v>5.2725161296030779E-3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1.3818849856329E-2</v>
      </c>
      <c r="E93" s="1">
        <f>IF(A93&gt;=-$K$2,INDEX('Daten effMJM'!$B$2:$B$191,Auswertung!$K$2+Auswertung!A93,1),E94)</f>
        <v>1.4004459742256999E-2</v>
      </c>
      <c r="F93" s="15">
        <f>INDEX('Daten MJM'!$D$2:$D$191,Auswertung!$J$2+Auswertung!A93,1)--1.8181818182</f>
        <v>5393.1818181816998</v>
      </c>
      <c r="G93" s="15">
        <f>INDEX('Daten effMJM'!$C$2:$C$191,Auswertung!$K$2+Auswertung!A93,1)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8.4806521297330004E-3</v>
      </c>
      <c r="O93" s="1">
        <f t="shared" si="39"/>
        <v>8.6821322273160015E-3</v>
      </c>
      <c r="P93" s="4">
        <f t="shared" si="40"/>
        <v>2.375761845915314E-2</v>
      </c>
      <c r="R93" t="s">
        <v>13</v>
      </c>
      <c r="S93" s="2">
        <f>(S48-S47)/$S$89</f>
        <v>0.1542141378267661</v>
      </c>
      <c r="T93" s="1">
        <f>(S48-S47)</f>
        <v>1.0770988886799997E-3</v>
      </c>
      <c r="U93" s="1">
        <f>(T48-T47)</f>
        <v>1.0940132660820015E-3</v>
      </c>
      <c r="V93" s="3">
        <f t="shared" ref="V93:V96" si="56">(U93-T93)/T93</f>
        <v>1.5703643908435042E-2</v>
      </c>
      <c r="W93" s="14">
        <f t="shared" ref="W93:W96" si="57">(T93-U93)/($T$98-$U$98)</f>
        <v>0.34074808810326762</v>
      </c>
      <c r="X93" s="8">
        <f t="shared" ref="X93:X96" si="58">W93*$U$89</f>
        <v>2.421723906077857E-3</v>
      </c>
      <c r="Y93" s="7">
        <f t="shared" ref="Y93:Y96" si="59">X93</f>
        <v>2.421723906077857E-3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1.3838500777917E-2</v>
      </c>
      <c r="E94" s="1">
        <f>IF(A94&gt;=-$K$2,INDEX('Daten effMJM'!$B$2:$B$191,Auswertung!$K$2+Auswertung!A94,1),E95)</f>
        <v>1.4025398462949E-2</v>
      </c>
      <c r="F94" s="15">
        <f>INDEX('Daten MJM'!$D$2:$D$191,Auswertung!$J$2+Auswertung!A94,1)--1.8181818182</f>
        <v>5394.1818181816998</v>
      </c>
      <c r="G94" s="15">
        <f>INDEX('Daten effMJM'!$C$2:$C$191,Auswertung!$K$2+Auswertung!A94,1)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8.5345100463910008E-3</v>
      </c>
      <c r="O94" s="1">
        <f t="shared" si="39"/>
        <v>8.7374995532320011E-3</v>
      </c>
      <c r="P94" s="4">
        <f t="shared" si="40"/>
        <v>2.3784553036742723E-2</v>
      </c>
      <c r="R94" t="s">
        <v>14</v>
      </c>
      <c r="S94" s="2">
        <f>(S78-S48)/$S$89</f>
        <v>0.30045387336928991</v>
      </c>
      <c r="T94" s="1">
        <f>(S78-S48)</f>
        <v>2.098501069138E-3</v>
      </c>
      <c r="U94" s="1">
        <f>(T78-T48)</f>
        <v>2.0980484420149992E-3</v>
      </c>
      <c r="V94" s="3">
        <f t="shared" si="56"/>
        <v>-2.1569068019906614E-4</v>
      </c>
      <c r="W94" s="14">
        <f t="shared" si="57"/>
        <v>-9.1183862769886083E-3</v>
      </c>
      <c r="X94" s="8">
        <f t="shared" si="58"/>
        <v>-6.4805100315466221E-5</v>
      </c>
      <c r="Y94" s="7">
        <f>X94/2</f>
        <v>-3.240255015773311E-5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1.3874122760222001E-2</v>
      </c>
      <c r="E95" s="1">
        <f>IF(A95&gt;=-$K$2,INDEX('Daten effMJM'!$B$2:$B$191,Auswertung!$K$2+Auswertung!A95,1),E96)</f>
        <v>1.4062518046811001E-2</v>
      </c>
      <c r="F95" s="15">
        <f>INDEX('Daten MJM'!$D$2:$D$191,Auswertung!$J$2+Auswertung!A95,1)--1.8181818182</f>
        <v>5395.1818181816998</v>
      </c>
      <c r="G95" s="15">
        <f>INDEX('Daten effMJM'!$C$2:$C$191,Auswertung!$K$2+Auswertung!A95,1)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8.6062753359410007E-3</v>
      </c>
      <c r="O95" s="1">
        <f t="shared" si="39"/>
        <v>8.8105342336259988E-3</v>
      </c>
      <c r="P95" s="4">
        <f t="shared" si="40"/>
        <v>2.373371635369189E-2</v>
      </c>
      <c r="R95" t="s">
        <v>15</v>
      </c>
      <c r="S95" s="2">
        <f>(S79-S78)/$S$89</f>
        <v>0.22944003431565776</v>
      </c>
      <c r="T95" s="1">
        <f>(S79-S78)</f>
        <v>1.6025094032409981E-3</v>
      </c>
      <c r="U95" s="1">
        <f>(T79-T78)</f>
        <v>1.5622933826259996E-3</v>
      </c>
      <c r="V95" s="3">
        <f t="shared" si="56"/>
        <v>-2.5095653438078739E-2</v>
      </c>
      <c r="W95" s="14">
        <f t="shared" si="57"/>
        <v>-0.81017065009206302</v>
      </c>
      <c r="X95" s="8">
        <f t="shared" si="58"/>
        <v>-5.7579475860066402E-3</v>
      </c>
      <c r="Y95" s="7">
        <f t="shared" si="59"/>
        <v>-5.7579475860066402E-3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1.3927980676879999E-2</v>
      </c>
      <c r="E96" s="1">
        <f>IF(A96&gt;=-$K$2,INDEX('Daten effMJM'!$B$2:$B$191,Auswertung!$K$2+Auswertung!A96,1),E97)</f>
        <v>1.4117885372727E-2</v>
      </c>
      <c r="F96" s="15">
        <f>INDEX('Daten MJM'!$D$2:$D$191,Auswertung!$J$2+Auswertung!A96,1)--1.8181818182</f>
        <v>5396.1818181816998</v>
      </c>
      <c r="G96" s="15">
        <f>INDEX('Daten effMJM'!$C$2:$C$191,Auswertung!$K$2+Auswertung!A96,1)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8.6928279401719995E-3</v>
      </c>
      <c r="O96" s="1">
        <f t="shared" si="39"/>
        <v>8.898366391835999E-3</v>
      </c>
      <c r="P96" s="4">
        <f t="shared" si="40"/>
        <v>2.3644601397681944E-2</v>
      </c>
      <c r="R96" t="s">
        <v>16</v>
      </c>
      <c r="S96" s="3">
        <f>(S89-S79)/$S$89</f>
        <v>4.4379992880919057E-4</v>
      </c>
      <c r="T96" s="9">
        <f>(S89-S79)</f>
        <v>3.0996925239994144E-6</v>
      </c>
      <c r="U96" s="9">
        <f>(T89-T79)</f>
        <v>2.8418024950009613E-6</v>
      </c>
      <c r="V96" s="3">
        <f t="shared" si="56"/>
        <v>-8.31985840536556E-2</v>
      </c>
      <c r="W96" s="14">
        <f t="shared" si="57"/>
        <v>-5.1953159276036387E-3</v>
      </c>
      <c r="X96" s="8">
        <f t="shared" si="58"/>
        <v>-3.6923525680037815E-5</v>
      </c>
      <c r="Y96" s="7">
        <f t="shared" si="59"/>
        <v>-3.6923525680037815E-5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1.3999745966429999E-2</v>
      </c>
      <c r="E97" s="1">
        <f>IF(A97&gt;=-$K$2,INDEX('Daten effMJM'!$B$2:$B$191,Auswertung!$K$2+Auswertung!A97,1),E98)</f>
        <v>1.4190920053121E-2</v>
      </c>
      <c r="F97" s="15">
        <f>INDEX('Daten MJM'!$D$2:$D$191,Auswertung!$J$2+Auswertung!A97,1)--1.8181818182</f>
        <v>5397.1818181816998</v>
      </c>
      <c r="G97" s="15">
        <f>INDEX('Daten effMJM'!$C$2:$C$191,Auswertung!$K$2+Auswertung!A97,1)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8.7915803053470014E-3</v>
      </c>
      <c r="O97" s="1">
        <f t="shared" si="39"/>
        <v>8.997901702016E-3</v>
      </c>
      <c r="P97" s="4">
        <f t="shared" si="40"/>
        <v>2.3468067116843013E-2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1.4086298570661E-2</v>
      </c>
      <c r="E98" s="1">
        <f>IF(A98&gt;=-$K$2,INDEX('Daten effMJM'!$B$2:$B$191,Auswertung!$K$2+Auswertung!A98,1),E99)</f>
        <v>1.4278752211331E-2</v>
      </c>
      <c r="F98" s="15">
        <f>INDEX('Daten MJM'!$D$2:$D$191,Auswertung!$J$2+Auswertung!A98,1)--1.8181818182</f>
        <v>5398.1818181816998</v>
      </c>
      <c r="G98" s="15">
        <f>INDEX('Daten effMJM'!$C$2:$C$191,Auswertung!$K$2+Auswertung!A98,1)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8.8995296672800019E-3</v>
      </c>
      <c r="O98" s="1">
        <f t="shared" si="39"/>
        <v>9.106148004402001E-3</v>
      </c>
      <c r="P98" s="4">
        <f t="shared" si="40"/>
        <v>2.3216770418964031E-2</v>
      </c>
      <c r="R98" t="s">
        <v>17</v>
      </c>
      <c r="S98" s="7">
        <f>SUM(S92:S96)</f>
        <v>1</v>
      </c>
      <c r="T98" s="9">
        <f t="shared" ref="T98:U98" si="60">SUM(T92:T96)</f>
        <v>6.9844367310209973E-3</v>
      </c>
      <c r="U98" s="13">
        <f t="shared" si="60"/>
        <v>7.0340756812970022E-3</v>
      </c>
      <c r="W98" s="7">
        <f>SUM(W92:W96)</f>
        <v>1</v>
      </c>
      <c r="Y98" s="7">
        <f>SUM(Y92:Y96)</f>
        <v>1.8669663738365247E-3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1.4185050935836E-2</v>
      </c>
      <c r="E99" s="1">
        <f>IF(A99&gt;=-$K$2,INDEX('Daten effMJM'!$B$2:$B$191,Auswertung!$K$2+Auswertung!A99,1),E100)</f>
        <v>1.4378287521510999E-2</v>
      </c>
      <c r="F99" s="15">
        <f>INDEX('Daten MJM'!$D$2:$D$191,Auswertung!$J$2+Auswertung!A99,1)--1.8181818182</f>
        <v>5399.1818181816998</v>
      </c>
      <c r="G99" s="15">
        <f>INDEX('Daten effMJM'!$C$2:$C$191,Auswertung!$K$2+Auswertung!A99,1)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9.0138066144980003E-3</v>
      </c>
      <c r="O99" s="1">
        <f t="shared" si="39"/>
        <v>9.2202740122419996E-3</v>
      </c>
      <c r="P99" s="4">
        <f t="shared" si="40"/>
        <v>2.2905683089751747E-2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1.4293000297769001E-2</v>
      </c>
      <c r="E100" s="1">
        <f>IF(A100&gt;=-$K$2,INDEX('Daten effMJM'!$B$2:$B$191,Auswertung!$K$2+Auswertung!A100,1),E101)</f>
        <v>1.4486533823897E-2</v>
      </c>
      <c r="F100" s="15">
        <f>INDEX('Daten MJM'!$D$2:$D$191,Auswertung!$J$2+Auswertung!A100,1)--1.8181818182</f>
        <v>5400.1818181816998</v>
      </c>
      <c r="G100" s="15">
        <f>INDEX('Daten effMJM'!$C$2:$C$191,Auswertung!$K$2+Auswertung!A100,1)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9.1320235699809994E-3</v>
      </c>
      <c r="O100" s="1">
        <f t="shared" si="39"/>
        <v>9.3379525911100013E-3</v>
      </c>
      <c r="P100" s="4">
        <f t="shared" si="40"/>
        <v>2.2550206923023779E-2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1.4407277244987001E-2</v>
      </c>
      <c r="E101" s="1">
        <f>IF(A101&gt;=-$K$2,INDEX('Daten effMJM'!$B$2:$B$191,Auswertung!$K$2+Auswertung!A101,1),E102)</f>
        <v>1.4600659831737001E-2</v>
      </c>
      <c r="F101" s="15">
        <f>INDEX('Daten MJM'!$D$2:$D$191,Auswertung!$J$2+Auswertung!A101,1)--1.8181818182</f>
        <v>5401.1818181816998</v>
      </c>
      <c r="G101" s="15">
        <f>INDEX('Daten effMJM'!$C$2:$C$191,Auswertung!$K$2+Auswertung!A101,1)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9.2522398675250021E-3</v>
      </c>
      <c r="O101" s="1">
        <f t="shared" si="39"/>
        <v>9.4572991383569983E-3</v>
      </c>
      <c r="P101" s="4">
        <f t="shared" si="40"/>
        <v>2.2163203047917746E-2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1.452549420047E-2</v>
      </c>
      <c r="E102" s="1">
        <f>IF(A102&gt;=-$K$2,INDEX('Daten effMJM'!$B$2:$B$191,Auswertung!$K$2+Auswertung!A102,1),E103)</f>
        <v>1.4718338410605001E-2</v>
      </c>
      <c r="F102" s="15">
        <f>INDEX('Daten MJM'!$D$2:$D$191,Auswertung!$J$2+Auswertung!A102,1)--1.8181818182</f>
        <v>5402.1818181816998</v>
      </c>
      <c r="G102" s="15">
        <f>INDEX('Daten effMJM'!$C$2:$C$191,Auswertung!$K$2+Auswertung!A102,1)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9.3728839937410012E-3</v>
      </c>
      <c r="O102" s="1">
        <f t="shared" si="39"/>
        <v>9.5768040920349989E-3</v>
      </c>
      <c r="P102" s="4">
        <f t="shared" si="40"/>
        <v>2.1756387727637612E-2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1.4645710498014001E-2</v>
      </c>
      <c r="E103" s="1">
        <f>IF(A103&gt;=-$K$2,INDEX('Daten effMJM'!$B$2:$B$191,Auswertung!$K$2+Auswertung!A103,1),E104)</f>
        <v>1.4837684957851999E-2</v>
      </c>
      <c r="F103" s="15">
        <f>INDEX('Daten MJM'!$D$2:$D$191,Auswertung!$J$2+Auswertung!A103,1)--1.8181818182</f>
        <v>5403.1818181816998</v>
      </c>
      <c r="G103" s="15">
        <f>INDEX('Daten effMJM'!$C$2:$C$191,Auswertung!$K$2+Auswertung!A103,1)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9.4926082607179989E-3</v>
      </c>
      <c r="O103" s="1">
        <f t="shared" si="39"/>
        <v>9.6951735216650008E-3</v>
      </c>
      <c r="P103" s="4">
        <f t="shared" si="40"/>
        <v>2.1339262654001094E-2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3.621292688161952E-6</v>
      </c>
      <c r="U103">
        <f t="shared" si="63"/>
        <v>3.4245629263665423E-6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1.476635462423E-2</v>
      </c>
      <c r="E104" s="1">
        <f>IF(A104&gt;=-$K$2,INDEX('Daten effMJM'!$B$2:$B$191,Auswertung!$K$2+Auswertung!A104,1),E105)</f>
        <v>1.495718991153E-2</v>
      </c>
      <c r="F104" s="15">
        <f>INDEX('Daten MJM'!$D$2:$D$191,Auswertung!$J$2+Auswertung!A104,1)--1.8181818182</f>
        <v>5404.1818181816998</v>
      </c>
      <c r="G104" s="15">
        <f>INDEX('Daten effMJM'!$C$2:$C$191,Auswertung!$K$2+Auswertung!A104,1)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9.610368887210001E-3</v>
      </c>
      <c r="O104" s="1">
        <f t="shared" si="39"/>
        <v>9.811416801081E-3</v>
      </c>
      <c r="P104" s="4">
        <f t="shared" si="40"/>
        <v>2.0919895607604041E-2</v>
      </c>
      <c r="R104">
        <f t="shared" si="61"/>
        <v>32.5</v>
      </c>
      <c r="S104">
        <f t="shared" si="62"/>
        <v>1.8181818182001734</v>
      </c>
      <c r="T104">
        <f t="shared" si="63"/>
        <v>7.3893312250241462E-6</v>
      </c>
      <c r="U104">
        <f t="shared" si="63"/>
        <v>7.1812063894286801E-6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1.4886078891206999E-2</v>
      </c>
      <c r="E105" s="1">
        <f>IF(A105&gt;=-$K$2,INDEX('Daten effMJM'!$B$2:$B$191,Auswertung!$K$2+Auswertung!A105,1),E106)</f>
        <v>1.507555934116E-2</v>
      </c>
      <c r="F105" s="15">
        <f>INDEX('Daten MJM'!$D$2:$D$191,Auswertung!$J$2+Auswertung!A105,1)--1.8181818182</f>
        <v>5405.1818181816998</v>
      </c>
      <c r="G105" s="15">
        <f>INDEX('Daten effMJM'!$C$2:$C$191,Auswertung!$K$2+Auswertung!A105,1)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9.7237566264769988E-3</v>
      </c>
      <c r="O105" s="1">
        <f t="shared" si="39"/>
        <v>9.9232469326229998E-3</v>
      </c>
      <c r="P105" s="4">
        <f t="shared" si="40"/>
        <v>2.0515765028796085E-2</v>
      </c>
      <c r="R105">
        <f t="shared" si="61"/>
        <v>37.5</v>
      </c>
      <c r="S105">
        <f t="shared" si="62"/>
        <v>2.7272727273002602</v>
      </c>
      <c r="T105">
        <f t="shared" si="63"/>
        <v>1.3918987003760231E-5</v>
      </c>
      <c r="U105">
        <f t="shared" si="63"/>
        <v>1.3820963683860236E-5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1.5003839517699E-2</v>
      </c>
      <c r="E106" s="1">
        <f>IF(A106&gt;=-$K$2,INDEX('Daten effMJM'!$B$2:$B$191,Auswertung!$K$2+Auswertung!A106,1),E107)</f>
        <v>1.5191802620575999E-2</v>
      </c>
      <c r="F106" s="15">
        <f>INDEX('Daten MJM'!$D$2:$D$191,Auswertung!$J$2+Auswertung!A106,1)--1.8181818182</f>
        <v>5406.1818181816998</v>
      </c>
      <c r="G106" s="15">
        <f>INDEX('Daten effMJM'!$C$2:$C$191,Auswertung!$K$2+Auswertung!A106,1)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9.8321212796620011E-3</v>
      </c>
      <c r="O106" s="1">
        <f t="shared" si="39"/>
        <v>1.0030058430650999E-2</v>
      </c>
      <c r="P106" s="4">
        <f t="shared" si="40"/>
        <v>2.013168322063276E-2</v>
      </c>
      <c r="R106">
        <f t="shared" si="61"/>
        <v>42.5</v>
      </c>
      <c r="S106">
        <f t="shared" si="62"/>
        <v>3.6363636364003469</v>
      </c>
      <c r="T106">
        <f t="shared" si="63"/>
        <v>2.3759505116359659E-5</v>
      </c>
      <c r="U106">
        <f t="shared" si="63"/>
        <v>2.4001372014155686E-5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1.5117227256965999E-2</v>
      </c>
      <c r="E107" s="1">
        <f>IF(A107&gt;=-$K$2,INDEX('Daten effMJM'!$B$2:$B$191,Auswertung!$K$2+Auswertung!A107,1),E108)</f>
        <v>1.5303632752118001E-2</v>
      </c>
      <c r="F107" s="15">
        <f>INDEX('Daten MJM'!$D$2:$D$191,Auswertung!$J$2+Auswertung!A107,1)--1.8181818182</f>
        <v>5407.1818181816998</v>
      </c>
      <c r="G107" s="15">
        <f>INDEX('Daten effMJM'!$C$2:$C$191,Auswertung!$K$2+Auswertung!A107,1)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9.9352296754860007E-3</v>
      </c>
      <c r="O107" s="1">
        <f t="shared" si="39"/>
        <v>1.0131641413071001E-2</v>
      </c>
      <c r="P107" s="4">
        <f t="shared" si="40"/>
        <v>1.9769219635618809E-2</v>
      </c>
      <c r="R107">
        <f t="shared" si="61"/>
        <v>47.5</v>
      </c>
      <c r="S107">
        <f t="shared" si="62"/>
        <v>4.5454545455004336</v>
      </c>
      <c r="T107">
        <f t="shared" si="63"/>
        <v>3.7282350697524487E-5</v>
      </c>
      <c r="U107">
        <f t="shared" si="63"/>
        <v>3.8142290098717009E-5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1.5225591910151E-2</v>
      </c>
      <c r="E108" s="1">
        <f>IF(A108&gt;=-$K$2,INDEX('Daten effMJM'!$B$2:$B$191,Auswertung!$K$2+Auswertung!A108,1),E109)</f>
        <v>1.5410444250146E-2</v>
      </c>
      <c r="F108" s="15">
        <f>INDEX('Daten MJM'!$D$2:$D$191,Auswertung!$J$2+Auswertung!A108,1)--1.8181818182</f>
        <v>5408.1818181816998</v>
      </c>
      <c r="G108" s="15">
        <f>INDEX('Daten effMJM'!$C$2:$C$191,Auswertung!$K$2+Auswertung!A108,1)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1.0032853149757E-2</v>
      </c>
      <c r="O108" s="1">
        <f t="shared" si="39"/>
        <v>1.0227863652429999E-2</v>
      </c>
      <c r="P108" s="4">
        <f t="shared" si="40"/>
        <v>1.9437192966162635E-2</v>
      </c>
      <c r="R108">
        <f t="shared" si="61"/>
        <v>52.5</v>
      </c>
      <c r="S108">
        <f t="shared" si="62"/>
        <v>5.4545454546005203</v>
      </c>
      <c r="T108">
        <f t="shared" si="63"/>
        <v>5.3945856301157199E-5</v>
      </c>
      <c r="U108">
        <f t="shared" si="63"/>
        <v>5.5720354292337088E-5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1.5328700305974999E-2</v>
      </c>
      <c r="E109" s="1">
        <f>IF(A109&gt;=-$K$2,INDEX('Daten effMJM'!$B$2:$B$191,Auswertung!$K$2+Auswertung!A109,1),E110)</f>
        <v>1.5512027232566001E-2</v>
      </c>
      <c r="F109" s="15">
        <f>INDEX('Daten MJM'!$D$2:$D$191,Auswertung!$J$2+Auswertung!A109,1)--1.8181818182</f>
        <v>5409.1818181816998</v>
      </c>
      <c r="G109" s="15">
        <f>INDEX('Daten effMJM'!$C$2:$C$191,Auswertung!$K$2+Auswertung!A109,1)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1.0124785105709001E-2</v>
      </c>
      <c r="O109" s="1">
        <f t="shared" si="39"/>
        <v>1.0318555456957999E-2</v>
      </c>
      <c r="P109" s="4">
        <f t="shared" si="40"/>
        <v>1.9138218661029941E-2</v>
      </c>
      <c r="R109">
        <f t="shared" si="61"/>
        <v>57.5</v>
      </c>
      <c r="S109">
        <f t="shared" si="62"/>
        <v>6.363636363700607</v>
      </c>
      <c r="T109">
        <f t="shared" si="63"/>
        <v>7.3230629134658122E-5</v>
      </c>
      <c r="U109">
        <f t="shared" si="63"/>
        <v>7.6119946510630839E-5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1.5426323780246E-2</v>
      </c>
      <c r="E110" s="1">
        <f>IF(A110&gt;=-$K$2,INDEX('Daten effMJM'!$B$2:$B$191,Auswertung!$K$2+Auswertung!A110,1),E111)</f>
        <v>1.5608249471925E-2</v>
      </c>
      <c r="F110" s="15">
        <f>INDEX('Daten MJM'!$D$2:$D$191,Auswertung!$J$2+Auswertung!A110,1)--1.8181818182</f>
        <v>5410.1818181816998</v>
      </c>
      <c r="G110" s="15">
        <f>INDEX('Daten effMJM'!$C$2:$C$191,Auswertung!$K$2+Auswertung!A110,1)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1.0210804825288002E-2</v>
      </c>
      <c r="O110" s="1">
        <f t="shared" si="39"/>
        <v>1.0403511127878001E-2</v>
      </c>
      <c r="P110" s="4">
        <f t="shared" si="40"/>
        <v>1.8872782889037702E-2</v>
      </c>
      <c r="R110">
        <f t="shared" si="61"/>
        <v>62.5</v>
      </c>
      <c r="S110">
        <f t="shared" si="62"/>
        <v>7.2727272727006493</v>
      </c>
      <c r="T110">
        <f t="shared" si="63"/>
        <v>9.4606945982559127E-5</v>
      </c>
      <c r="U110">
        <f t="shared" si="63"/>
        <v>9.822632536851729E-5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1.5518255736198E-2</v>
      </c>
      <c r="E111" s="1">
        <f>IF(A111&gt;=-$K$2,INDEX('Daten effMJM'!$B$2:$B$191,Auswertung!$K$2+Auswertung!A111,1),E112)</f>
        <v>1.5698941276453E-2</v>
      </c>
      <c r="F111" s="15">
        <f>INDEX('Daten MJM'!$D$2:$D$191,Auswertung!$J$2+Auswertung!A111,1)--1.8181818182</f>
        <v>5411.1818181816998</v>
      </c>
      <c r="G111" s="15">
        <f>INDEX('Daten effMJM'!$C$2:$C$191,Auswertung!$K$2+Auswertung!A111,1)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1.0290745827290001E-2</v>
      </c>
      <c r="O111" s="1">
        <f t="shared" si="39"/>
        <v>1.0482556900046999E-2</v>
      </c>
      <c r="P111" s="4">
        <f t="shared" si="40"/>
        <v>1.8639180869508519E-2</v>
      </c>
      <c r="R111">
        <f t="shared" si="61"/>
        <v>67.5</v>
      </c>
      <c r="S111">
        <f t="shared" si="62"/>
        <v>8.1818181817998266</v>
      </c>
      <c r="T111">
        <f t="shared" si="63"/>
        <v>1.1515003085525181E-4</v>
      </c>
      <c r="U111">
        <f t="shared" si="63"/>
        <v>1.1936894391071645E-4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1.5604275455777E-2</v>
      </c>
      <c r="E112" s="1">
        <f>IF(A112&gt;=-$K$2,INDEX('Daten effMJM'!$B$2:$B$191,Auswertung!$K$2+Auswertung!A112,1),E113)</f>
        <v>1.5783896947373002E-2</v>
      </c>
      <c r="F112" s="15">
        <f>INDEX('Daten MJM'!$D$2:$D$191,Auswertung!$J$2+Auswertung!A112,1)--1.8181818182</f>
        <v>5412.1818181816998</v>
      </c>
      <c r="G112" s="15">
        <f>INDEX('Daten effMJM'!$C$2:$C$191,Auswertung!$K$2+Auswertung!A112,1)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1.0364508381028002E-2</v>
      </c>
      <c r="O112" s="1">
        <f t="shared" si="39"/>
        <v>1.0555570417401999E-2</v>
      </c>
      <c r="P112" s="4">
        <f t="shared" si="40"/>
        <v>1.8434259431323447E-2</v>
      </c>
      <c r="R112">
        <f t="shared" si="61"/>
        <v>72.5</v>
      </c>
      <c r="S112">
        <f t="shared" si="62"/>
        <v>9.0909090908999133</v>
      </c>
      <c r="T112">
        <f t="shared" si="63"/>
        <v>1.3401846481294794E-4</v>
      </c>
      <c r="U112">
        <f t="shared" si="63"/>
        <v>1.3859885960660034E-4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1.5684216457779E-2</v>
      </c>
      <c r="E113" s="1">
        <f>IF(A113&gt;=-$K$2,INDEX('Daten effMJM'!$B$2:$B$191,Auswertung!$K$2+Auswertung!A113,1),E114)</f>
        <v>1.5862942719542E-2</v>
      </c>
      <c r="F113" s="15">
        <f>INDEX('Daten MJM'!$D$2:$D$191,Auswertung!$J$2+Auswertung!A113,1)--1.8181818182</f>
        <v>5413.1818181816998</v>
      </c>
      <c r="G113" s="15">
        <f>INDEX('Daten effMJM'!$C$2:$C$191,Auswertung!$K$2+Auswertung!A113,1)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1.0432018784172003E-2</v>
      </c>
      <c r="O113" s="1">
        <f t="shared" si="39"/>
        <v>1.0622451416490999E-2</v>
      </c>
      <c r="P113" s="4">
        <f t="shared" si="40"/>
        <v>1.825462897056232E-2</v>
      </c>
      <c r="R113">
        <f t="shared" si="61"/>
        <v>77.5</v>
      </c>
      <c r="S113">
        <f t="shared" si="62"/>
        <v>10</v>
      </c>
      <c r="T113">
        <f t="shared" si="63"/>
        <v>1.5032576728357943E-4</v>
      </c>
      <c r="U113">
        <f t="shared" si="63"/>
        <v>1.5531723320033107E-4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1.5757979011517001E-2</v>
      </c>
      <c r="E114" s="1">
        <f>IF(A114&gt;=-$K$2,INDEX('Daten effMJM'!$B$2:$B$191,Auswertung!$K$2+Auswertung!A114,1),E115)</f>
        <v>1.5935956236897E-2</v>
      </c>
      <c r="F114" s="15">
        <f>INDEX('Daten MJM'!$D$2:$D$191,Auswertung!$J$2+Auswertung!A114,1)--1.8181818182</f>
        <v>5414.1818181816998</v>
      </c>
      <c r="G114" s="15">
        <f>INDEX('Daten effMJM'!$C$2:$C$191,Auswertung!$K$2+Auswertung!A114,1)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1.0493244525724001E-2</v>
      </c>
      <c r="O114" s="1">
        <f t="shared" si="39"/>
        <v>1.0683143072724E-2</v>
      </c>
      <c r="P114" s="4">
        <f t="shared" si="40"/>
        <v>1.8097219266592458E-2</v>
      </c>
      <c r="R114">
        <f t="shared" si="61"/>
        <v>82.5</v>
      </c>
      <c r="S114">
        <f t="shared" si="62"/>
        <v>10.909090909100087</v>
      </c>
      <c r="T114">
        <f t="shared" si="63"/>
        <v>1.6405065903214703E-4</v>
      </c>
      <c r="U114">
        <f t="shared" si="63"/>
        <v>1.6922285141128985E-4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1.5825489414661002E-2</v>
      </c>
      <c r="E115" s="1">
        <f>IF(A115&gt;=-$K$2,INDEX('Daten effMJM'!$B$2:$B$191,Auswertung!$K$2+Auswertung!A115,1),E116)</f>
        <v>1.6002837235986E-2</v>
      </c>
      <c r="F115" s="15">
        <f>INDEX('Daten MJM'!$D$2:$D$191,Auswertung!$J$2+Auswertung!A115,1)--1.8181818182</f>
        <v>5415.1818181816998</v>
      </c>
      <c r="G115" s="15">
        <f>INDEX('Daten effMJM'!$C$2:$C$191,Auswertung!$K$2+Auswertung!A115,1)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1.0548210674651001E-2</v>
      </c>
      <c r="O115" s="1">
        <f t="shared" si="39"/>
        <v>1.0737651566702998E-2</v>
      </c>
      <c r="P115" s="4">
        <f t="shared" si="40"/>
        <v>1.7959528672218634E-2</v>
      </c>
      <c r="R115">
        <f t="shared" si="61"/>
        <v>87.5</v>
      </c>
      <c r="S115">
        <f t="shared" si="62"/>
        <v>11.818181818200173</v>
      </c>
      <c r="T115">
        <f t="shared" si="63"/>
        <v>1.7539318783622873E-4</v>
      </c>
      <c r="U115">
        <f t="shared" si="63"/>
        <v>1.8058165045287727E-4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1.5886715156213E-2</v>
      </c>
      <c r="E116" s="1">
        <f>IF(A116&gt;=-$K$2,INDEX('Daten effMJM'!$B$2:$B$191,Auswertung!$K$2+Auswertung!A116,1),E117)</f>
        <v>1.6063528892219001E-2</v>
      </c>
      <c r="F116" s="15">
        <f>INDEX('Daten MJM'!$D$2:$D$191,Auswertung!$J$2+Auswertung!A116,1)--1.8181818182</f>
        <v>5416.1818181816998</v>
      </c>
      <c r="G116" s="15">
        <f>INDEX('Daten effMJM'!$C$2:$C$191,Auswertung!$K$2+Auswertung!A116,1)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1.0597005133627001E-2</v>
      </c>
      <c r="O116" s="1">
        <f t="shared" si="39"/>
        <v>1.0786048625723001E-2</v>
      </c>
      <c r="P116" s="4">
        <f t="shared" si="40"/>
        <v>1.7839331935030962E-2</v>
      </c>
      <c r="R116">
        <f t="shared" si="61"/>
        <v>92.5</v>
      </c>
      <c r="S116">
        <f t="shared" si="62"/>
        <v>12.72727272730026</v>
      </c>
      <c r="T116">
        <f t="shared" si="63"/>
        <v>1.8353335788734665E-4</v>
      </c>
      <c r="U116">
        <f t="shared" si="63"/>
        <v>1.907960419939754E-4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1.5941681305139999E-2</v>
      </c>
      <c r="E117" s="1">
        <f>IF(A117&gt;=-$K$2,INDEX('Daten effMJM'!$B$2:$B$191,Auswertung!$K$2+Auswertung!A117,1),E118)</f>
        <v>1.6118037386197999E-2</v>
      </c>
      <c r="F117" s="15">
        <f>INDEX('Daten MJM'!$D$2:$D$191,Auswertung!$J$2+Auswertung!A117,1)--1.8181818182</f>
        <v>5417.1818181816998</v>
      </c>
      <c r="G117" s="15">
        <f>INDEX('Daten effMJM'!$C$2:$C$191,Auswertung!$K$2+Auswertung!A117,1)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1.2217521006534001E-2</v>
      </c>
      <c r="O117" s="1">
        <f t="shared" si="39"/>
        <v>1.2361512847078999E-2</v>
      </c>
      <c r="P117" s="4">
        <f t="shared" si="40"/>
        <v>1.178568389348298E-2</v>
      </c>
      <c r="R117">
        <f t="shared" si="61"/>
        <v>97.5</v>
      </c>
      <c r="S117">
        <f t="shared" si="62"/>
        <v>13.636363636400347</v>
      </c>
      <c r="T117">
        <f t="shared" si="63"/>
        <v>1.908267617665713E-4</v>
      </c>
      <c r="U117">
        <f t="shared" si="63"/>
        <v>1.9737874711190674E-4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1.5990475764116E-2</v>
      </c>
      <c r="E118" s="1">
        <f>IF(A118&gt;=-$K$2,INDEX('Daten effMJM'!$B$2:$B$191,Auswertung!$K$2+Auswertung!A118,1),E119)</f>
        <v>1.6166434445218002E-2</v>
      </c>
      <c r="F118" s="15">
        <f>INDEX('Daten MJM'!$D$2:$D$191,Auswertung!$J$2+Auswertung!A118,1)--1.8181818182</f>
        <v>5418.1818181816998</v>
      </c>
      <c r="G118" s="15">
        <f>INDEX('Daten effMJM'!$C$2:$C$191,Auswertung!$K$2+Auswertung!A118,1)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1.2217702587603001E-2</v>
      </c>
      <c r="O118" s="1">
        <f t="shared" si="39"/>
        <v>1.2361684611174997E-2</v>
      </c>
      <c r="P118" s="4">
        <f t="shared" si="40"/>
        <v>1.1784705229123097E-2</v>
      </c>
      <c r="R118">
        <f t="shared" si="61"/>
        <v>102.5</v>
      </c>
      <c r="S118">
        <f t="shared" si="62"/>
        <v>14.545454545500434</v>
      </c>
      <c r="T118">
        <f t="shared" si="63"/>
        <v>1.9583430186892375E-4</v>
      </c>
      <c r="U118">
        <f t="shared" si="63"/>
        <v>2.0221834674485971E-4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1.7610991637023E-2</v>
      </c>
      <c r="E119" s="1">
        <f>IF(A119&gt;=-$K$2,INDEX('Daten effMJM'!$B$2:$B$191,Auswertung!$K$2+Auswertung!A119,1),E120)</f>
        <v>1.7741898666574E-2</v>
      </c>
      <c r="F119" s="15">
        <f>INDEX('Daten MJM'!$D$2:$D$191,Auswertung!$J$2+Auswertung!A119,1)--1.8181818182</f>
        <v>7188.1818181816998</v>
      </c>
      <c r="G119" s="15">
        <f>INDEX('Daten effMJM'!$C$2:$C$191,Auswertung!$K$2+Auswertung!A119,1)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1.2217832293818003E-2</v>
      </c>
      <c r="O119" s="1">
        <f t="shared" si="39"/>
        <v>1.2361804225584999E-2</v>
      </c>
      <c r="P119" s="4">
        <f t="shared" si="40"/>
        <v>1.1783754131233551E-2</v>
      </c>
      <c r="R119">
        <f t="shared" si="61"/>
        <v>107.5</v>
      </c>
      <c r="S119">
        <f t="shared" si="62"/>
        <v>15.45454545460052</v>
      </c>
      <c r="T119">
        <f t="shared" si="63"/>
        <v>1.9952258110748816E-4</v>
      </c>
      <c r="U119">
        <f t="shared" si="63"/>
        <v>2.0584181815352286E-4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1.7611173218092E-2</v>
      </c>
      <c r="E120" s="1">
        <f>IF(A120&gt;=-$K$2,INDEX('Daten effMJM'!$B$2:$B$191,Auswertung!$K$2+Auswertung!A120,1),E121)</f>
        <v>1.7742070430669998E-2</v>
      </c>
      <c r="F120" s="15">
        <f>INDEX('Daten MJM'!$D$2:$D$191,Auswertung!$J$2+Auswertung!A120,1)--1.8181818182</f>
        <v>7189.3636363635005</v>
      </c>
      <c r="G120" s="15">
        <f>INDEX('Daten effMJM'!$C$2:$C$191,Auswertung!$K$2+Auswertung!A120,1)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1.2217918169006001E-2</v>
      </c>
      <c r="O120" s="1">
        <f t="shared" si="39"/>
        <v>1.2361880441724E-2</v>
      </c>
      <c r="P120" s="4">
        <f t="shared" si="40"/>
        <v>1.1782880743398415E-2</v>
      </c>
      <c r="R120">
        <f t="shared" si="61"/>
        <v>112.5</v>
      </c>
      <c r="S120">
        <f t="shared" si="62"/>
        <v>16.363636363700607</v>
      </c>
      <c r="T120">
        <f t="shared" si="63"/>
        <v>2.0190526559956019E-4</v>
      </c>
      <c r="U120">
        <f t="shared" si="63"/>
        <v>2.0844385071849502E-4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1.7611302924307001E-2</v>
      </c>
      <c r="E121" s="1">
        <f>IF(A121&gt;=-$K$2,INDEX('Daten effMJM'!$B$2:$B$191,Auswertung!$K$2+Auswertung!A121,1),E122)</f>
        <v>1.774219004508E-2</v>
      </c>
      <c r="F121" s="15">
        <f>INDEX('Daten MJM'!$D$2:$D$191,Auswertung!$J$2+Auswertung!A121,1)--1.8181818182</f>
        <v>7190.5454545453003</v>
      </c>
      <c r="G121" s="15">
        <f>INDEX('Daten effMJM'!$C$2:$C$191,Auswertung!$K$2+Auswertung!A121,1)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1.2217973462430001E-2</v>
      </c>
      <c r="O121" s="1">
        <f t="shared" si="39"/>
        <v>1.2361926852519998E-2</v>
      </c>
      <c r="P121" s="4">
        <f t="shared" si="40"/>
        <v>1.1782100405820225E-2</v>
      </c>
      <c r="R121">
        <f t="shared" si="61"/>
        <v>117.5</v>
      </c>
      <c r="S121">
        <f t="shared" si="62"/>
        <v>17.272727272700649</v>
      </c>
      <c r="T121">
        <f t="shared" si="63"/>
        <v>2.0277043518426865E-4</v>
      </c>
      <c r="U121">
        <f t="shared" si="63"/>
        <v>2.0987349141667776E-4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1.7611388799495E-2</v>
      </c>
      <c r="E122" s="1">
        <f>IF(A122&gt;=-$K$2,INDEX('Daten effMJM'!$B$2:$B$191,Auswertung!$K$2+Auswertung!A122,1),E123)</f>
        <v>1.7742266261219001E-2</v>
      </c>
      <c r="F122" s="15">
        <f>INDEX('Daten MJM'!$D$2:$D$191,Auswertung!$J$2+Auswertung!A122,1)--1.8181818182</f>
        <v>7191.7272727272002</v>
      </c>
      <c r="G122" s="15">
        <f>INDEX('Daten effMJM'!$C$2:$C$191,Auswertung!$K$2+Auswertung!A122,1)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1.2218012369450002E-2</v>
      </c>
      <c r="O122" s="1">
        <f t="shared" si="39"/>
        <v>1.236195704582E-2</v>
      </c>
      <c r="P122" s="4">
        <f t="shared" si="40"/>
        <v>1.1781349700538724E-2</v>
      </c>
      <c r="R122">
        <f t="shared" si="61"/>
        <v>122.5</v>
      </c>
      <c r="S122">
        <f t="shared" si="62"/>
        <v>18.181818181799827</v>
      </c>
      <c r="T122">
        <f t="shared" si="63"/>
        <v>2.0246473380685864E-4</v>
      </c>
      <c r="U122">
        <f t="shared" si="63"/>
        <v>2.102878108905864E-4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1.7611444092918999E-2</v>
      </c>
      <c r="E123" s="1">
        <f>IF(A123&gt;=-$K$2,INDEX('Daten effMJM'!$B$2:$B$191,Auswertung!$K$2+Auswertung!A123,1),E124)</f>
        <v>1.7742312672014999E-2</v>
      </c>
      <c r="F123" s="15">
        <f>INDEX('Daten MJM'!$D$2:$D$191,Auswertung!$J$2+Auswertung!A123,1)--1.8181818182</f>
        <v>7192.909090909</v>
      </c>
      <c r="G123" s="15">
        <f>INDEX('Daten effMJM'!$C$2:$C$191,Auswertung!$K$2+Auswertung!A123,1)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1.2218051523551002E-2</v>
      </c>
      <c r="O123" s="1">
        <f t="shared" si="39"/>
        <v>1.2361985852001E-2</v>
      </c>
      <c r="P123" s="4">
        <f t="shared" si="40"/>
        <v>1.1780465008889218E-2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6.0853044558192072E-7</v>
      </c>
      <c r="U123">
        <f t="shared" si="64"/>
        <v>6.1808659100678052E-7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1.7611482999939001E-2</v>
      </c>
      <c r="E124" s="1">
        <f>IF(A124&gt;=-$K$2,INDEX('Daten effMJM'!$B$2:$B$191,Auswertung!$K$2+Auswertung!A124,1),E125)</f>
        <v>1.7742342865315001E-2</v>
      </c>
      <c r="F124" s="15">
        <f>INDEX('Daten MJM'!$D$2:$D$191,Auswertung!$J$2+Auswertung!A124,1)--1.8181818182</f>
        <v>7194.0909090907999</v>
      </c>
      <c r="G124" s="15">
        <f>INDEX('Daten effMJM'!$C$2:$C$191,Auswertung!$K$2+Auswertung!A124,1)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1.2218125327769003E-2</v>
      </c>
      <c r="O124" s="1">
        <f t="shared" si="39"/>
        <v>1.2362042728795999E-2</v>
      </c>
      <c r="P124" s="4">
        <f t="shared" si="40"/>
        <v>1.1779008413009594E-2</v>
      </c>
      <c r="R124">
        <f t="shared" si="61"/>
        <v>122.25</v>
      </c>
      <c r="S124">
        <f t="shared" si="62"/>
        <v>1789.1818181817998</v>
      </c>
      <c r="T124">
        <f t="shared" si="64"/>
        <v>5.3933759992796926E-9</v>
      </c>
      <c r="U124">
        <f t="shared" si="64"/>
        <v>4.8165649975395741E-9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1.761152215404E-2</v>
      </c>
      <c r="E125" s="1">
        <f>IF(A125&gt;=-$K$2,INDEX('Daten effMJM'!$B$2:$B$191,Auswertung!$K$2+Auswertung!A125,1),E126)</f>
        <v>1.7742371671496001E-2</v>
      </c>
      <c r="F125" s="15">
        <f>INDEX('Daten MJM'!$D$2:$D$191,Auswertung!$J$2+Auswertung!A125,1)--1.8181818182</f>
        <v>7195.2727272726006</v>
      </c>
      <c r="G125" s="15">
        <f>INDEX('Daten effMJM'!$C$2:$C$191,Auswertung!$K$2+Auswertung!A125,1)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1.2218333862603001E-2</v>
      </c>
      <c r="O125" s="1">
        <f t="shared" si="39"/>
        <v>1.2362215102203998E-2</v>
      </c>
      <c r="P125" s="4">
        <f t="shared" si="40"/>
        <v>1.1775847772614777E-2</v>
      </c>
      <c r="R125">
        <f t="shared" si="61"/>
        <v>116.75</v>
      </c>
      <c r="S125">
        <f t="shared" si="62"/>
        <v>1790.1818181817998</v>
      </c>
      <c r="T125">
        <f t="shared" si="64"/>
        <v>2.9410175999416976E-8</v>
      </c>
      <c r="U125">
        <f t="shared" si="64"/>
        <v>3.2770991000713456E-8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1.7611595958258001E-2</v>
      </c>
      <c r="E126" s="1">
        <f>IF(A126&gt;=-$K$2,INDEX('Daten effMJM'!$B$2:$B$191,Auswertung!$K$2+Auswertung!A126,1),E127)</f>
        <v>1.7742428548291E-2</v>
      </c>
      <c r="F126" s="15">
        <f>INDEX('Daten MJM'!$D$2:$D$191,Auswertung!$J$2+Auswertung!A126,1)--1.8181818182</f>
        <v>7196.4545454544004</v>
      </c>
      <c r="G126" s="15">
        <f>INDEX('Daten effMJM'!$C$2:$C$191,Auswertung!$K$2+Auswertung!A126,1)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1.2218983607618E-2</v>
      </c>
      <c r="O126" s="1">
        <f t="shared" si="39"/>
        <v>1.2362781198518E-2</v>
      </c>
      <c r="P126" s="4">
        <f t="shared" si="40"/>
        <v>1.1768375792758135E-2</v>
      </c>
      <c r="R126">
        <f t="shared" si="61"/>
        <v>111.25</v>
      </c>
      <c r="S126">
        <f t="shared" si="62"/>
        <v>1791.1818181817998</v>
      </c>
      <c r="T126">
        <f t="shared" si="64"/>
        <v>3.4028181499987098E-7</v>
      </c>
      <c r="U126">
        <f t="shared" si="64"/>
        <v>3.9512231799973541E-7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1.7611804493092E-2</v>
      </c>
      <c r="E127" s="1">
        <f>IF(A127&gt;=-$K$2,INDEX('Daten effMJM'!$B$2:$B$191,Auswertung!$K$2+Auswertung!A127,1),E128)</f>
        <v>1.7742600921698999E-2</v>
      </c>
      <c r="F127" s="15">
        <f>INDEX('Daten MJM'!$D$2:$D$191,Auswertung!$J$2+Auswertung!A127,1)--1.8181818182</f>
        <v>7197.6363636362003</v>
      </c>
      <c r="G127" s="15">
        <f>INDEX('Daten effMJM'!$C$2:$C$191,Auswertung!$K$2+Auswertung!A127,1)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1.2220926453017002E-2</v>
      </c>
      <c r="O127" s="1">
        <f t="shared" si="39"/>
        <v>1.2364558720151998E-2</v>
      </c>
      <c r="P127" s="4">
        <f t="shared" si="40"/>
        <v>1.175297696841446E-2</v>
      </c>
      <c r="R127">
        <f t="shared" si="61"/>
        <v>105.75</v>
      </c>
      <c r="S127">
        <f t="shared" si="62"/>
        <v>1792.1818181817998</v>
      </c>
      <c r="T127">
        <f t="shared" si="64"/>
        <v>2.0736799150010421E-6</v>
      </c>
      <c r="U127">
        <f t="shared" si="64"/>
        <v>2.3536312819989746E-6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1.7612454238106999E-2</v>
      </c>
      <c r="E128" s="1">
        <f>IF(A128&gt;=-$K$2,INDEX('Daten effMJM'!$B$2:$B$191,Auswertung!$K$2+Auswertung!A128,1),E129)</f>
        <v>1.7743167018013001E-2</v>
      </c>
      <c r="F128" s="15">
        <f>INDEX('Daten MJM'!$D$2:$D$191,Auswertung!$J$2+Auswertung!A128,1)--1.8181818182</f>
        <v>7198.8181818180001</v>
      </c>
      <c r="G128" s="15">
        <f>INDEX('Daten effMJM'!$C$2:$C$191,Auswertung!$K$2+Auswertung!A128,1)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1.2224218537279001E-2</v>
      </c>
      <c r="O128" s="1">
        <f t="shared" si="39"/>
        <v>1.2367671959175999E-2</v>
      </c>
      <c r="P128" s="4">
        <f t="shared" si="40"/>
        <v>1.1735181390902199E-2</v>
      </c>
      <c r="R128">
        <f t="shared" si="61"/>
        <v>100.25</v>
      </c>
      <c r="S128">
        <f t="shared" si="62"/>
        <v>1793.1818181817998</v>
      </c>
      <c r="T128">
        <f t="shared" si="64"/>
        <v>7.2666383079990349E-6</v>
      </c>
      <c r="U128">
        <f t="shared" si="64"/>
        <v>7.9834122940006247E-6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1.7614397083506001E-2</v>
      </c>
      <c r="E129" s="1">
        <f>IF(A129&gt;=-$K$2,INDEX('Daten effMJM'!$B$2:$B$191,Auswertung!$K$2+Auswertung!A129,1),E130)</f>
        <v>1.7744944539646999E-2</v>
      </c>
      <c r="F129" s="15">
        <f>INDEX('Daten MJM'!$D$2:$D$191,Auswertung!$J$2+Auswertung!A129,1)--1.8181818182</f>
        <v>7199.9999999997999</v>
      </c>
      <c r="G129" s="15">
        <f>INDEX('Daten effMJM'!$C$2:$C$191,Auswertung!$K$2+Auswertung!A129,1)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1.223093611112E-2</v>
      </c>
      <c r="O129" s="1">
        <f t="shared" si="39"/>
        <v>1.2374200328621E-2</v>
      </c>
      <c r="P129" s="4">
        <f t="shared" si="40"/>
        <v>1.1713266768742984E-2</v>
      </c>
      <c r="R129">
        <f t="shared" si="61"/>
        <v>94.75</v>
      </c>
      <c r="S129">
        <f t="shared" si="62"/>
        <v>1794.1818181817998</v>
      </c>
      <c r="T129">
        <f t="shared" si="64"/>
        <v>1.7199675189000924E-5</v>
      </c>
      <c r="U129">
        <f t="shared" si="64"/>
        <v>1.8400909813000993E-5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1.7617689167768E-2</v>
      </c>
      <c r="E130" s="1">
        <f>IF(A130&gt;=-$K$2,INDEX('Daten effMJM'!$B$2:$B$191,Auswertung!$K$2+Auswertung!A130,1),E131)</f>
        <v>1.7748057778671E-2</v>
      </c>
      <c r="F130" s="15">
        <f>INDEX('Daten MJM'!$D$2:$D$191,Auswertung!$J$2+Auswertung!A130,1)--1.8181818182</f>
        <v>7200.9090909089</v>
      </c>
      <c r="G130" s="15">
        <f>INDEX('Daten effMJM'!$C$2:$C$191,Auswertung!$K$2+Auswertung!A130,1)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1.2243589735669001E-2</v>
      </c>
      <c r="O130" s="1">
        <f t="shared" si="39"/>
        <v>1.2386764841061E-2</v>
      </c>
      <c r="P130" s="4">
        <f t="shared" si="40"/>
        <v>1.1693882961047807E-2</v>
      </c>
      <c r="R130">
        <f t="shared" si="61"/>
        <v>89.25</v>
      </c>
      <c r="S130">
        <f t="shared" si="62"/>
        <v>1795.1818181817998</v>
      </c>
      <c r="T130">
        <f t="shared" si="64"/>
        <v>3.1311651832999915E-5</v>
      </c>
      <c r="U130">
        <f t="shared" si="64"/>
        <v>3.2842155214998781E-5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1.7624406741608999E-2</v>
      </c>
      <c r="E131" s="1">
        <f>IF(A131&gt;=-$K$2,INDEX('Daten effMJM'!$B$2:$B$191,Auswertung!$K$2+Auswertung!A131,1),E132)</f>
        <v>1.7754586148116001E-2</v>
      </c>
      <c r="F131" s="15">
        <f>INDEX('Daten MJM'!$D$2:$D$191,Auswertung!$J$2+Auswertung!A131,1)--1.8181818182</f>
        <v>7201.8181818180001</v>
      </c>
      <c r="G131" s="15">
        <f>INDEX('Daten effMJM'!$C$2:$C$191,Auswertung!$K$2+Auswertung!A131,1)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1.2265189285775E-2</v>
      </c>
      <c r="O131" s="1">
        <f t="shared" si="39"/>
        <v>1.2408584270164998E-2</v>
      </c>
      <c r="P131" s="4">
        <f t="shared" si="40"/>
        <v>1.1691216584509275E-2</v>
      </c>
      <c r="R131">
        <f t="shared" si="61"/>
        <v>83.75</v>
      </c>
      <c r="S131">
        <f t="shared" si="62"/>
        <v>1796.1818181817998</v>
      </c>
      <c r="T131">
        <f t="shared" si="64"/>
        <v>4.7927901533999923E-5</v>
      </c>
      <c r="U131">
        <f t="shared" si="64"/>
        <v>4.96334452159998E-5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1.7637060366157999E-2</v>
      </c>
      <c r="E132" s="1">
        <f>IF(A132&gt;=-$K$2,INDEX('Daten effMJM'!$B$2:$B$191,Auswertung!$K$2+Auswertung!A132,1),E133)</f>
        <v>1.7767150660556001E-2</v>
      </c>
      <c r="F132" s="15">
        <f>INDEX('Daten MJM'!$D$2:$D$191,Auswertung!$J$2+Auswertung!A132,1)--1.8181818182</f>
        <v>7202.7272727271002</v>
      </c>
      <c r="G132" s="15">
        <f>INDEX('Daten effMJM'!$C$2:$C$191,Auswertung!$K$2+Auswertung!A132,1)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1.2299082331864001E-2</v>
      </c>
      <c r="O132" s="1">
        <f t="shared" ref="O132:O187" si="69">E134-$E$5</f>
        <v>1.2443259079346E-2</v>
      </c>
      <c r="P132" s="4">
        <f t="shared" ref="P132:P186" si="70">ABS((O132-N132)/N132)</f>
        <v>1.1722561374231274E-2</v>
      </c>
      <c r="R132">
        <f t="shared" si="61"/>
        <v>78.25</v>
      </c>
      <c r="S132">
        <f t="shared" si="62"/>
        <v>1797.1818181817998</v>
      </c>
      <c r="T132">
        <f t="shared" si="64"/>
        <v>6.4840001251998541E-5</v>
      </c>
      <c r="U132">
        <f t="shared" si="64"/>
        <v>6.6474970167002684E-5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1.7658659916263999E-2</v>
      </c>
      <c r="E133" s="1">
        <f>IF(A133&gt;=-$K$2,INDEX('Daten effMJM'!$B$2:$B$191,Auswertung!$K$2+Auswertung!A133,1),E134)</f>
        <v>1.7788970089659999E-2</v>
      </c>
      <c r="F133" s="15">
        <f>INDEX('Daten MJM'!$D$2:$D$191,Auswertung!$J$2+Auswertung!A133,1)--1.8181818182</f>
        <v>7203.6363636362003</v>
      </c>
      <c r="G133" s="15">
        <f>INDEX('Daten effMJM'!$C$2:$C$191,Auswertung!$K$2+Auswertung!A133,1)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1.2348124019411003E-2</v>
      </c>
      <c r="O133" s="1">
        <f t="shared" si="69"/>
        <v>1.2493913946885E-2</v>
      </c>
      <c r="P133" s="4">
        <f t="shared" si="70"/>
        <v>1.1806645871455326E-2</v>
      </c>
      <c r="R133">
        <f t="shared" si="61"/>
        <v>72.75</v>
      </c>
      <c r="S133">
        <f t="shared" si="62"/>
        <v>1798.1818181817998</v>
      </c>
      <c r="T133">
        <f t="shared" si="64"/>
        <v>7.9461162565002547E-5</v>
      </c>
      <c r="U133">
        <f t="shared" si="64"/>
        <v>8.1155296746997924E-5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1.7692552962353E-2</v>
      </c>
      <c r="E134" s="1">
        <f>IF(A134&gt;=-$K$2,INDEX('Daten effMJM'!$B$2:$B$191,Auswertung!$K$2+Auswertung!A134,1),E135)</f>
        <v>1.7823644898841001E-2</v>
      </c>
      <c r="F134" s="15">
        <f>INDEX('Daten MJM'!$D$2:$D$191,Auswertung!$J$2+Auswertung!A134,1)--1.8181818182</f>
        <v>7204.5454545453003</v>
      </c>
      <c r="G134" s="15">
        <f>INDEX('Daten effMJM'!$C$2:$C$191,Auswertung!$K$2+Auswertung!A134,1)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1.2414697318625E-2</v>
      </c>
      <c r="O134" s="1">
        <f t="shared" si="69"/>
        <v>1.2563113898258999E-2</v>
      </c>
      <c r="P134" s="4">
        <f t="shared" si="70"/>
        <v>1.1954909235792545E-2</v>
      </c>
      <c r="R134">
        <f t="shared" si="61"/>
        <v>67.25</v>
      </c>
      <c r="S134">
        <f t="shared" si="62"/>
        <v>1799.1818181817998</v>
      </c>
      <c r="T134">
        <f t="shared" si="64"/>
        <v>9.1876552654000104E-5</v>
      </c>
      <c r="U134">
        <f t="shared" si="64"/>
        <v>9.3178735761999254E-5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1.7741594649900001E-2</v>
      </c>
      <c r="E135" s="1">
        <f>IF(A135&gt;=-$K$2,INDEX('Daten effMJM'!$B$2:$B$191,Auswertung!$K$2+Auswertung!A135,1),E136)</f>
        <v>1.7874299766380001E-2</v>
      </c>
      <c r="F135" s="15">
        <f>INDEX('Daten MJM'!$D$2:$D$191,Auswertung!$J$2+Auswertung!A135,1)--1.8181818182</f>
        <v>7205.4545454544004</v>
      </c>
      <c r="G135" s="15">
        <f>INDEX('Daten effMJM'!$C$2:$C$191,Auswertung!$K$2+Auswertung!A135,1)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1.2500703633146003E-2</v>
      </c>
      <c r="O135" s="1">
        <f t="shared" si="69"/>
        <v>1.2652410557675998E-2</v>
      </c>
      <c r="P135" s="4">
        <f t="shared" si="70"/>
        <v>1.2135870826322134E-2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1.0154897036899688E-4</v>
      </c>
      <c r="U135">
        <f t="shared" si="64"/>
        <v>1.0243060996100242E-4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1.7808167949113999E-2</v>
      </c>
      <c r="E136" s="1">
        <f>IF(A136&gt;=-$K$2,INDEX('Daten effMJM'!$B$2:$B$191,Auswertung!$K$2+Auswertung!A136,1),E137)</f>
        <v>1.7943499717754E-2</v>
      </c>
      <c r="F136" s="15">
        <f>INDEX('Daten MJM'!$D$2:$D$191,Auswertung!$J$2+Auswertung!A136,1)--1.8181818182</f>
        <v>7206.3636363635005</v>
      </c>
      <c r="G136" s="15">
        <f>INDEX('Daten effMJM'!$C$2:$C$191,Auswertung!$K$2+Auswertung!A136,1)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1.2605385479379002E-2</v>
      </c>
      <c r="O136" s="1">
        <f t="shared" si="69"/>
        <v>1.2760927779414E-2</v>
      </c>
      <c r="P136" s="4">
        <f t="shared" si="70"/>
        <v>1.2339352913042461E-2</v>
      </c>
      <c r="R136">
        <f t="shared" si="71"/>
        <v>56.25</v>
      </c>
      <c r="S136">
        <f t="shared" si="72"/>
        <v>1801.1818181817998</v>
      </c>
      <c r="T136">
        <f t="shared" si="64"/>
        <v>1.0846940257800211E-4</v>
      </c>
      <c r="U136">
        <f t="shared" si="64"/>
        <v>1.0893332384999746E-4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1.7894174263635002E-2</v>
      </c>
      <c r="E137" s="1">
        <f>IF(A137&gt;=-$K$2,INDEX('Daten effMJM'!$B$2:$B$191,Auswertung!$K$2+Auswertung!A137,1),E138)</f>
        <v>1.8032796377171E-2</v>
      </c>
      <c r="F137" s="15">
        <f>INDEX('Daten MJM'!$D$2:$D$191,Auswertung!$J$2+Auswertung!A137,1)--1.8181818182</f>
        <v>7207.2727272725006</v>
      </c>
      <c r="G137" s="15">
        <f>INDEX('Daten effMJM'!$C$2:$C$191,Auswertung!$K$2+Auswertung!A137,1)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1.2727220447392003E-2</v>
      </c>
      <c r="O137" s="1">
        <f t="shared" si="69"/>
        <v>1.2886926742694E-2</v>
      </c>
      <c r="P137" s="4">
        <f t="shared" si="70"/>
        <v>1.2548403318866325E-2</v>
      </c>
      <c r="R137">
        <f t="shared" si="71"/>
        <v>50.75</v>
      </c>
      <c r="S137">
        <f t="shared" si="72"/>
        <v>1802.1818181817998</v>
      </c>
      <c r="T137">
        <f t="shared" si="64"/>
        <v>1.1301868819100017E-4</v>
      </c>
      <c r="U137">
        <f t="shared" si="64"/>
        <v>1.1309934244000189E-4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1.7998856109868001E-2</v>
      </c>
      <c r="E138" s="1">
        <f>IF(A138&gt;=-$K$2,INDEX('Daten effMJM'!$B$2:$B$191,Auswertung!$K$2+Auswertung!A138,1),E139)</f>
        <v>1.8141313598909001E-2</v>
      </c>
      <c r="F138" s="15">
        <f>INDEX('Daten MJM'!$D$2:$D$191,Auswertung!$J$2+Auswertung!A138,1)--1.8181818182</f>
        <v>7208.1818181815997</v>
      </c>
      <c r="G138" s="15">
        <f>INDEX('Daten effMJM'!$C$2:$C$191,Auswertung!$K$2+Auswertung!A138,1)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1.2863880235833E-2</v>
      </c>
      <c r="O138" s="1">
        <f t="shared" si="69"/>
        <v>1.3028124227422999E-2</v>
      </c>
      <c r="P138" s="4">
        <f t="shared" si="70"/>
        <v>1.2767842095768969E-2</v>
      </c>
      <c r="R138">
        <f t="shared" si="71"/>
        <v>45.25</v>
      </c>
      <c r="S138">
        <f t="shared" si="72"/>
        <v>1803.1818181817998</v>
      </c>
      <c r="T138">
        <f t="shared" si="64"/>
        <v>1.1559716520399832E-4</v>
      </c>
      <c r="U138">
        <f t="shared" si="64"/>
        <v>1.1532985907099919E-4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1.8120691077881002E-2</v>
      </c>
      <c r="E139" s="1">
        <f>IF(A139&gt;=-$K$2,INDEX('Daten effMJM'!$B$2:$B$191,Auswertung!$K$2+Auswertung!A139,1),E140)</f>
        <v>1.8267312562189001E-2</v>
      </c>
      <c r="F139" s="15">
        <f>INDEX('Daten MJM'!$D$2:$D$191,Auswertung!$J$2+Auswertung!A139,1)--1.8181818182</f>
        <v>7209.0909090906998</v>
      </c>
      <c r="G139" s="15">
        <f>INDEX('Daten effMJM'!$C$2:$C$191,Auswertung!$K$2+Auswertung!A139,1)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1.3013017198591003E-2</v>
      </c>
      <c r="O139" s="1">
        <f t="shared" si="69"/>
        <v>1.3181963183252998E-2</v>
      </c>
      <c r="P139" s="4">
        <f t="shared" si="70"/>
        <v>1.2982844953151012E-2</v>
      </c>
      <c r="R139">
        <f t="shared" si="71"/>
        <v>39.75</v>
      </c>
      <c r="S139">
        <f t="shared" si="72"/>
        <v>1804.1818181817998</v>
      </c>
      <c r="T139">
        <f t="shared" si="64"/>
        <v>1.1655096026499945E-4</v>
      </c>
      <c r="U139">
        <f t="shared" si="64"/>
        <v>1.1598433554100077E-4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1.8257350866321999E-2</v>
      </c>
      <c r="E140" s="1">
        <f>IF(A140&gt;=-$K$2,INDEX('Daten effMJM'!$B$2:$B$191,Auswertung!$K$2+Auswertung!A140,1),E141)</f>
        <v>1.8408510046918E-2</v>
      </c>
      <c r="F140" s="15">
        <f>INDEX('Daten MJM'!$D$2:$D$191,Auswertung!$J$2+Auswertung!A140,1)--1.8181818182</f>
        <v>7209.9999999997999</v>
      </c>
      <c r="G140" s="15">
        <f>INDEX('Daten effMJM'!$C$2:$C$191,Auswertung!$K$2+Auswertung!A140,1)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1.3172465551171002E-2</v>
      </c>
      <c r="O140" s="1">
        <f t="shared" si="69"/>
        <v>1.3346128320029998E-2</v>
      </c>
      <c r="P140" s="4">
        <f t="shared" si="70"/>
        <v>1.3183770964089341E-2</v>
      </c>
      <c r="R140">
        <f t="shared" si="71"/>
        <v>34.25</v>
      </c>
      <c r="S140">
        <f t="shared" si="72"/>
        <v>1805.1818181817998</v>
      </c>
      <c r="T140">
        <f t="shared" si="64"/>
        <v>1.1610377322800181E-4</v>
      </c>
      <c r="U140">
        <f t="shared" si="64"/>
        <v>1.1528128930300002E-4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1.8406487829080002E-2</v>
      </c>
      <c r="E141" s="1">
        <f>IF(A141&gt;=-$K$2,INDEX('Daten effMJM'!$B$2:$B$191,Auswertung!$K$2+Auswertung!A141,1),E142)</f>
        <v>1.8562349002747999E-2</v>
      </c>
      <c r="F141" s="15">
        <f>INDEX('Daten MJM'!$D$2:$D$191,Auswertung!$J$2+Auswertung!A141,1)--1.8181818182</f>
        <v>7210.9090909089</v>
      </c>
      <c r="G141" s="15">
        <f>INDEX('Daten effMJM'!$C$2:$C$191,Auswertung!$K$2+Auswertung!A141,1)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1.3339314058343002E-2</v>
      </c>
      <c r="O141" s="1">
        <f t="shared" si="69"/>
        <v>1.3519579267298999E-2</v>
      </c>
      <c r="P141" s="4">
        <f t="shared" si="70"/>
        <v>1.3513828984575959E-2</v>
      </c>
      <c r="R141">
        <f t="shared" si="71"/>
        <v>28.75</v>
      </c>
      <c r="S141">
        <f t="shared" si="72"/>
        <v>1806.1818181817998</v>
      </c>
      <c r="T141">
        <f t="shared" si="64"/>
        <v>1.1455790946900135E-4</v>
      </c>
      <c r="U141">
        <f t="shared" si="64"/>
        <v>1.1352801789000014E-4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1.8565936181660001E-2</v>
      </c>
      <c r="E142" s="1">
        <f>IF(A142&gt;=-$K$2,INDEX('Daten effMJM'!$B$2:$B$191,Auswertung!$K$2+Auswertung!A142,1),E143)</f>
        <v>1.8726514139524999E-2</v>
      </c>
      <c r="F142" s="15">
        <f>INDEX('Daten MJM'!$D$2:$D$191,Auswertung!$J$2+Auswertung!A142,1)--1.8181818182</f>
        <v>7211.8181818180001</v>
      </c>
      <c r="G142" s="15">
        <f>INDEX('Daten effMJM'!$C$2:$C$191,Auswertung!$K$2+Auswertung!A142,1)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1.3512792932678E-2</v>
      </c>
      <c r="O142" s="1">
        <f t="shared" si="69"/>
        <v>1.3699014491947999E-2</v>
      </c>
      <c r="P142" s="4">
        <f t="shared" si="70"/>
        <v>1.3781130236937096E-2</v>
      </c>
      <c r="R142">
        <f t="shared" si="71"/>
        <v>23.25</v>
      </c>
      <c r="S142">
        <f t="shared" si="72"/>
        <v>1807.1818181817998</v>
      </c>
      <c r="T142">
        <f t="shared" si="64"/>
        <v>1.1063373984899691E-4</v>
      </c>
      <c r="U142">
        <f t="shared" si="64"/>
        <v>1.0951909174999885E-4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1.8732784688832001E-2</v>
      </c>
      <c r="E143" s="1">
        <f>IF(A143&gt;=-$K$2,INDEX('Daten effMJM'!$B$2:$B$191,Auswertung!$K$2+Auswertung!A143,1),E144)</f>
        <v>1.8899965086794E-2</v>
      </c>
      <c r="F143" s="15">
        <f>INDEX('Daten MJM'!$D$2:$D$191,Auswertung!$J$2+Auswertung!A143,1)--1.8181818182</f>
        <v>7212.7272727271002</v>
      </c>
      <c r="G143" s="15">
        <f>INDEX('Daten effMJM'!$C$2:$C$191,Auswertung!$K$2+Auswertung!A143,1)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1.3690824116197001E-2</v>
      </c>
      <c r="O143" s="1">
        <f t="shared" si="69"/>
        <v>1.3882849352627E-2</v>
      </c>
      <c r="P143" s="4">
        <f t="shared" si="70"/>
        <v>1.402583473428912E-2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1.0600225654000192E-4</v>
      </c>
      <c r="U143">
        <f t="shared" si="73"/>
        <v>1.0484623265299975E-4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1.8906263563166999E-2</v>
      </c>
      <c r="E144" s="1">
        <f>IF(A144&gt;=-$K$2,INDEX('Daten effMJM'!$B$2:$B$191,Auswertung!$K$2+Auswertung!A144,1),E145)</f>
        <v>1.9079400311443E-2</v>
      </c>
      <c r="F144" s="15">
        <f>INDEX('Daten MJM'!$D$2:$D$191,Auswertung!$J$2+Auswertung!A144,1)--1.8181818182</f>
        <v>7213.6363636362003</v>
      </c>
      <c r="G144" s="15">
        <f>INDEX('Daten effMJM'!$C$2:$C$191,Auswertung!$K$2+Auswertung!A144,1)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1.3872208280842003E-2</v>
      </c>
      <c r="O144" s="1">
        <f t="shared" si="69"/>
        <v>1.4069978278223001E-2</v>
      </c>
      <c r="P144" s="4">
        <f t="shared" si="70"/>
        <v>1.4256561996270256E-2</v>
      </c>
      <c r="R144">
        <f t="shared" si="71"/>
        <v>12.25</v>
      </c>
      <c r="S144">
        <f t="shared" si="72"/>
        <v>1809.1818181817998</v>
      </c>
      <c r="T144">
        <f t="shared" si="73"/>
        <v>1.010754865580013E-4</v>
      </c>
      <c r="U144">
        <f t="shared" si="73"/>
        <v>9.9900777782001987E-5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1.9084294746685999E-2</v>
      </c>
      <c r="E145" s="1">
        <f>IF(A145&gt;=-$K$2,INDEX('Daten effMJM'!$B$2:$B$191,Auswertung!$K$2+Auswertung!A145,1),E146)</f>
        <v>1.9263235172122001E-2</v>
      </c>
      <c r="F145" s="15">
        <f>INDEX('Daten MJM'!$D$2:$D$191,Auswertung!$J$2+Auswertung!A145,1)--1.8181818182</f>
        <v>7214.5454545453003</v>
      </c>
      <c r="G145" s="15">
        <f>INDEX('Daten effMJM'!$C$2:$C$191,Auswertung!$K$2+Auswertung!A145,1)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1.4055758522298002E-2</v>
      </c>
      <c r="O145" s="1">
        <f t="shared" si="69"/>
        <v>1.4259472687969E-2</v>
      </c>
      <c r="P145" s="4">
        <f t="shared" si="70"/>
        <v>1.4493288665128036E-2</v>
      </c>
      <c r="R145">
        <f t="shared" si="71"/>
        <v>6.75</v>
      </c>
      <c r="S145">
        <f t="shared" si="72"/>
        <v>1810.1818181817998</v>
      </c>
      <c r="T145">
        <f t="shared" si="73"/>
        <v>9.587155736499875E-5</v>
      </c>
      <c r="U145">
        <f t="shared" si="73"/>
        <v>9.4774939324998586E-5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1.9265678911331002E-2</v>
      </c>
      <c r="E146" s="1">
        <f>IF(A146&gt;=-$K$2,INDEX('Daten effMJM'!$B$2:$B$191,Auswertung!$K$2+Auswertung!A146,1),E147)</f>
        <v>1.9450364097718002E-2</v>
      </c>
      <c r="F146" s="15">
        <f>INDEX('Daten MJM'!$D$2:$D$191,Auswertung!$J$2+Auswertung!A146,1)--1.8181818182</f>
        <v>7215.4545454544004</v>
      </c>
      <c r="G146" s="15">
        <f>INDEX('Daten effMJM'!$C$2:$C$191,Auswertung!$K$2+Auswertung!A146,1)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1.4240095281538002E-2</v>
      </c>
      <c r="O146" s="1">
        <f t="shared" si="69"/>
        <v>1.4450266771056E-2</v>
      </c>
      <c r="P146" s="4">
        <f t="shared" si="70"/>
        <v>1.4759135059333539E-2</v>
      </c>
      <c r="R146">
        <f t="shared" si="71"/>
        <v>1.25</v>
      </c>
      <c r="S146">
        <f t="shared" si="72"/>
        <v>1811.1818181817998</v>
      </c>
      <c r="T146">
        <f t="shared" si="73"/>
        <v>9.0422216998998356E-5</v>
      </c>
      <c r="U146">
        <f t="shared" si="73"/>
        <v>8.944339613200028E-5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1.9449229152787E-2</v>
      </c>
      <c r="E147" s="1">
        <f>IF(A147&gt;=-$K$2,INDEX('Daten effMJM'!$B$2:$B$191,Auswertung!$K$2+Auswertung!A147,1),E148)</f>
        <v>1.9639858507464001E-2</v>
      </c>
      <c r="F147" s="15">
        <f>INDEX('Daten MJM'!$D$2:$D$191,Auswertung!$J$2+Auswertung!A147,1)--1.8181818182</f>
        <v>7216.3636363635005</v>
      </c>
      <c r="G147" s="15">
        <f>INDEX('Daten effMJM'!$C$2:$C$191,Auswertung!$K$2+Auswertung!A147,1)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1.4424154130455002E-2</v>
      </c>
      <c r="O147" s="1">
        <f t="shared" si="69"/>
        <v>1.4641437508230999E-2</v>
      </c>
      <c r="P147" s="4">
        <f t="shared" si="70"/>
        <v>1.5063855794304561E-2</v>
      </c>
      <c r="R147">
        <f t="shared" si="71"/>
        <v>-4.25</v>
      </c>
      <c r="S147">
        <f t="shared" si="72"/>
        <v>1812.1818181817998</v>
      </c>
      <c r="T147">
        <f t="shared" si="73"/>
        <v>8.4721370567000104E-5</v>
      </c>
      <c r="U147">
        <f t="shared" si="73"/>
        <v>8.3878571992001411E-5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1.9633565912027001E-2</v>
      </c>
      <c r="E148" s="1">
        <f>IF(A148&gt;=-$K$2,INDEX('Daten effMJM'!$B$2:$B$191,Auswertung!$K$2+Auswertung!A148,1),E149)</f>
        <v>1.9830652590551001E-2</v>
      </c>
      <c r="F148" s="15">
        <f>INDEX('Daten MJM'!$D$2:$D$191,Auswertung!$J$2+Auswertung!A148,1)--1.8181818182</f>
        <v>7217.2727272725006</v>
      </c>
      <c r="G148" s="15">
        <f>INDEX('Daten effMJM'!$C$2:$C$191,Auswertung!$K$2+Auswertung!A148,1)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1.5501253019135002E-2</v>
      </c>
      <c r="O148" s="1">
        <f t="shared" si="69"/>
        <v>1.5735450774313001E-2</v>
      </c>
      <c r="P148" s="4">
        <f t="shared" si="70"/>
        <v>1.5108311237091667E-2</v>
      </c>
      <c r="R148">
        <f t="shared" si="71"/>
        <v>-9.75</v>
      </c>
      <c r="S148">
        <f t="shared" si="72"/>
        <v>1813.1818181817998</v>
      </c>
      <c r="T148">
        <f t="shared" si="73"/>
        <v>7.8827649685999507E-5</v>
      </c>
      <c r="U148">
        <f t="shared" si="73"/>
        <v>7.8117689153996833E-5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1.9817624760944001E-2</v>
      </c>
      <c r="E149" s="1">
        <f>IF(A149&gt;=-$K$2,INDEX('Daten effMJM'!$B$2:$B$191,Auswertung!$K$2+Auswertung!A149,1),E150)</f>
        <v>2.0021823327726E-2</v>
      </c>
      <c r="F149" s="15">
        <f>INDEX('Daten MJM'!$D$2:$D$191,Auswertung!$J$2+Auswertung!A149,1)--1.8181818182</f>
        <v>7218.1818181815997</v>
      </c>
      <c r="G149" s="15">
        <f>INDEX('Daten effMJM'!$C$2:$C$191,Auswertung!$K$2+Auswertung!A149,1)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1.5501258412511001E-2</v>
      </c>
      <c r="O149" s="1">
        <f t="shared" si="69"/>
        <v>1.5735455590877998E-2</v>
      </c>
      <c r="P149" s="4">
        <f t="shared" si="70"/>
        <v>1.5108268769842401E-2</v>
      </c>
      <c r="R149">
        <f t="shared" si="71"/>
        <v>-15.25</v>
      </c>
      <c r="S149">
        <f t="shared" si="72"/>
        <v>1814.1818181817998</v>
      </c>
      <c r="T149">
        <f t="shared" si="73"/>
        <v>7.2811217859000688E-5</v>
      </c>
      <c r="U149">
        <f t="shared" si="73"/>
        <v>7.2215821634000893E-5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2.0894723649624001E-2</v>
      </c>
      <c r="E150" s="1">
        <f>IF(A150&gt;=-$K$2,INDEX('Daten effMJM'!$B$2:$B$191,Auswertung!$K$2+Auswertung!A150,1),E151)</f>
        <v>2.1115836593808002E-2</v>
      </c>
      <c r="F150" s="15">
        <f>INDEX('Daten MJM'!$D$2:$D$191,Auswertung!$J$2+Auswertung!A150,1)--1.8181818182</f>
        <v>8988.1818181815997</v>
      </c>
      <c r="G150" s="15">
        <f>INDEX('Daten effMJM'!$C$2:$C$191,Auswertung!$K$2+Auswertung!A150,1)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1.5501287822687001E-2</v>
      </c>
      <c r="O150" s="1">
        <f t="shared" si="69"/>
        <v>1.5735488361868999E-2</v>
      </c>
      <c r="P150" s="4">
        <f t="shared" si="70"/>
        <v>1.5108456914091515E-2</v>
      </c>
      <c r="R150">
        <f t="shared" si="71"/>
        <v>-20.75</v>
      </c>
      <c r="S150">
        <f t="shared" si="72"/>
        <v>1815.1818181817998</v>
      </c>
      <c r="T150">
        <f t="shared" si="73"/>
        <v>6.670161576500036E-5</v>
      </c>
      <c r="U150">
        <f t="shared" si="73"/>
        <v>6.619802096400132E-5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2.0894729043E-2</v>
      </c>
      <c r="E151" s="1">
        <f>IF(A151&gt;=-$K$2,INDEX('Daten effMJM'!$B$2:$B$191,Auswertung!$K$2+Auswertung!A151,1),E152)</f>
        <v>2.1115841410372999E-2</v>
      </c>
      <c r="F151" s="15">
        <f>INDEX('Daten MJM'!$D$2:$D$191,Auswertung!$J$2+Auswertung!A151,1)--1.8181818182</f>
        <v>8989.1818181815997</v>
      </c>
      <c r="G151" s="15">
        <f>INDEX('Daten effMJM'!$C$2:$C$191,Auswertung!$K$2+Auswertung!A151,1)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1.5501628104502001E-2</v>
      </c>
      <c r="O151" s="1">
        <f t="shared" si="69"/>
        <v>1.5735883484186999E-2</v>
      </c>
      <c r="P151" s="4">
        <f t="shared" si="70"/>
        <v>1.5111662988287353E-2</v>
      </c>
      <c r="R151">
        <f t="shared" si="71"/>
        <v>-26.25</v>
      </c>
      <c r="S151">
        <f t="shared" si="72"/>
        <v>1816.1818181817998</v>
      </c>
      <c r="T151">
        <f t="shared" si="73"/>
        <v>6.054248432699888E-5</v>
      </c>
      <c r="U151">
        <f t="shared" si="73"/>
        <v>6.0110124541001148E-5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2.0894758453176E-2</v>
      </c>
      <c r="E152" s="1">
        <f>IF(A152&gt;=-$K$2,INDEX('Daten effMJM'!$B$2:$B$191,Auswertung!$K$2+Auswertung!A152,1),E153)</f>
        <v>2.1115874181364E-2</v>
      </c>
      <c r="F152" s="15">
        <f>INDEX('Daten MJM'!$D$2:$D$191,Auswertung!$J$2+Auswertung!A152,1)--1.8181818182</f>
        <v>8990.1818181815997</v>
      </c>
      <c r="G152" s="15">
        <f>INDEX('Daten effMJM'!$C$2:$C$191,Auswertung!$K$2+Auswertung!A152,1)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1.5503701784417002E-2</v>
      </c>
      <c r="O152" s="1">
        <f t="shared" si="69"/>
        <v>1.5738237115468998E-2</v>
      </c>
      <c r="P152" s="4">
        <f t="shared" si="70"/>
        <v>1.5127698811114308E-2</v>
      </c>
      <c r="R152">
        <f t="shared" si="71"/>
        <v>-31.75</v>
      </c>
      <c r="S152">
        <f t="shared" si="72"/>
        <v>1817.1818181817998</v>
      </c>
      <c r="T152">
        <f t="shared" si="73"/>
        <v>5.4393329202002266E-5</v>
      </c>
      <c r="U152">
        <f t="shared" si="73"/>
        <v>5.4016646680997427E-5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2.0895098734990999E-2</v>
      </c>
      <c r="E153" s="1">
        <f>IF(A153&gt;=-$K$2,INDEX('Daten effMJM'!$B$2:$B$191,Auswertung!$K$2+Auswertung!A153,1),E154)</f>
        <v>2.1116269303682E-2</v>
      </c>
      <c r="F153" s="15">
        <f>INDEX('Daten MJM'!$D$2:$D$191,Auswertung!$J$2+Auswertung!A153,1)--1.8181818182</f>
        <v>8991.1818181815997</v>
      </c>
      <c r="G153" s="15">
        <f>INDEX('Daten effMJM'!$C$2:$C$191,Auswertung!$K$2+Auswertung!A153,1)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1.5510968422725001E-2</v>
      </c>
      <c r="O153" s="1">
        <f t="shared" si="69"/>
        <v>1.5746220527762998E-2</v>
      </c>
      <c r="P153" s="4">
        <f t="shared" si="70"/>
        <v>1.5166822510793805E-2</v>
      </c>
      <c r="R153">
        <f t="shared" si="71"/>
        <v>-37.25</v>
      </c>
      <c r="S153">
        <f t="shared" si="72"/>
        <v>1818.1818181817998</v>
      </c>
      <c r="T153">
        <f t="shared" si="73"/>
        <v>4.8318926500000303E-5</v>
      </c>
      <c r="U153">
        <f t="shared" si="73"/>
        <v>4.7985084981001791E-5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2.0897172414906E-2</v>
      </c>
      <c r="E154" s="1">
        <f>IF(A154&gt;=-$K$2,INDEX('Daten effMJM'!$B$2:$B$191,Auswertung!$K$2+Auswertung!A154,1),E155)</f>
        <v>2.1118622934963999E-2</v>
      </c>
      <c r="F154" s="15">
        <f>INDEX('Daten MJM'!$D$2:$D$191,Auswertung!$J$2+Auswertung!A154,1)--1.8181818182</f>
        <v>8992.1818181815997</v>
      </c>
      <c r="G154" s="15">
        <f>INDEX('Daten effMJM'!$C$2:$C$191,Auswertung!$K$2+Auswertung!A154,1)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1.5528168097914002E-2</v>
      </c>
      <c r="O154" s="1">
        <f t="shared" si="69"/>
        <v>1.5764621437575999E-2</v>
      </c>
      <c r="P154" s="4">
        <f t="shared" si="70"/>
        <v>1.5227381502507163E-2</v>
      </c>
      <c r="R154">
        <f t="shared" si="71"/>
        <v>-40</v>
      </c>
      <c r="S154">
        <f t="shared" si="72"/>
        <v>3588.1818181817998</v>
      </c>
      <c r="T154">
        <f t="shared" si="73"/>
        <v>9.0537254420395376E-7</v>
      </c>
      <c r="U154">
        <f t="shared" si="73"/>
        <v>8.826516286022597E-7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2.0904439053214E-2</v>
      </c>
      <c r="E155" s="1">
        <f>IF(A155&gt;=-$K$2,INDEX('Daten effMJM'!$B$2:$B$191,Auswertung!$K$2+Auswertung!A155,1),E156)</f>
        <v>2.1126606347257999E-2</v>
      </c>
      <c r="F155" s="15">
        <f>INDEX('Daten MJM'!$D$2:$D$191,Auswertung!$J$2+Auswertung!A155,1)--1.8181818182</f>
        <v>8993.1818181815997</v>
      </c>
      <c r="G155" s="15">
        <f>INDEX('Daten effMJM'!$C$2:$C$191,Auswertung!$K$2+Auswertung!A155,1)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1.5559479749747002E-2</v>
      </c>
      <c r="O155" s="1">
        <f t="shared" si="69"/>
        <v>1.5797463592790998E-2</v>
      </c>
      <c r="P155" s="4">
        <f t="shared" si="70"/>
        <v>1.5295102848658291E-2</v>
      </c>
      <c r="R155">
        <f t="shared" si="71"/>
        <v>-36.75</v>
      </c>
      <c r="S155">
        <f t="shared" si="72"/>
        <v>3589.3636363635997</v>
      </c>
      <c r="T155">
        <f t="shared" si="73"/>
        <v>1.5102047146372788E-7</v>
      </c>
      <c r="U155">
        <f t="shared" si="73"/>
        <v>1.436021518479684E-7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2.0921638728403E-2</v>
      </c>
      <c r="E156" s="1">
        <f>IF(A156&gt;=-$K$2,INDEX('Daten effMJM'!$B$2:$B$191,Auswertung!$K$2+Auswertung!A156,1),E157)</f>
        <v>2.1145007257071E-2</v>
      </c>
      <c r="F156" s="15">
        <f>INDEX('Daten MJM'!$D$2:$D$191,Auswertung!$J$2+Auswertung!A156,1)--1.8181818182</f>
        <v>8994.1818181815997</v>
      </c>
      <c r="G156" s="15">
        <f>INDEX('Daten effMJM'!$C$2:$C$191,Auswertung!$K$2+Auswertung!A156,1)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1.5607407651281002E-2</v>
      </c>
      <c r="O156" s="1">
        <f t="shared" si="69"/>
        <v>1.5847097038006998E-2</v>
      </c>
      <c r="P156" s="4">
        <f t="shared" si="70"/>
        <v>1.5357411818888665E-2</v>
      </c>
      <c r="R156">
        <f t="shared" si="71"/>
        <v>-30.25</v>
      </c>
      <c r="S156">
        <f t="shared" si="72"/>
        <v>3590.5454545454995</v>
      </c>
      <c r="T156">
        <f t="shared" si="73"/>
        <v>1.0710412560776993E-7</v>
      </c>
      <c r="U156">
        <f t="shared" si="73"/>
        <v>9.9557116993286665E-8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2.0952950380236E-2</v>
      </c>
      <c r="E157" s="1">
        <f>IF(A157&gt;=-$K$2,INDEX('Daten effMJM'!$B$2:$B$191,Auswertung!$K$2+Auswertung!A157,1),E158)</f>
        <v>2.1177849412285999E-2</v>
      </c>
      <c r="F157" s="15">
        <f>INDEX('Daten MJM'!$D$2:$D$191,Auswertung!$J$2+Auswertung!A157,1)--1.8181818182</f>
        <v>8995.1818181815997</v>
      </c>
      <c r="G157" s="15">
        <f>INDEX('Daten effMJM'!$C$2:$C$191,Auswertung!$K$2+Auswertung!A157,1)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1.5672247652533E-2</v>
      </c>
      <c r="O157" s="1">
        <f t="shared" si="69"/>
        <v>1.5913572008174E-2</v>
      </c>
      <c r="P157" s="4">
        <f t="shared" si="70"/>
        <v>1.5398196926909635E-2</v>
      </c>
      <c r="R157">
        <f t="shared" si="71"/>
        <v>-23.75</v>
      </c>
      <c r="S157">
        <f t="shared" si="72"/>
        <v>3591.7272727273012</v>
      </c>
      <c r="T157">
        <f t="shared" si="73"/>
        <v>7.0176578156642873E-8</v>
      </c>
      <c r="U157">
        <f t="shared" si="73"/>
        <v>6.3050484540173776E-8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2.100087828177E-2</v>
      </c>
      <c r="E158" s="1">
        <f>IF(A158&gt;=-$K$2,INDEX('Daten effMJM'!$B$2:$B$191,Auswertung!$K$2+Auswertung!A158,1),E159)</f>
        <v>2.1227482857501999E-2</v>
      </c>
      <c r="F158" s="15">
        <f>INDEX('Daten MJM'!$D$2:$D$191,Auswertung!$J$2+Auswertung!A158,1)--1.8181818182</f>
        <v>8996.1818181815997</v>
      </c>
      <c r="G158" s="15">
        <f>INDEX('Daten effMJM'!$C$2:$C$191,Auswertung!$K$2+Auswertung!A158,1)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1.5751708815098003E-2</v>
      </c>
      <c r="O158" s="1">
        <f t="shared" si="69"/>
        <v>1.5994727304920998E-2</v>
      </c>
      <c r="P158" s="4">
        <f t="shared" si="70"/>
        <v>1.542807149850705E-2</v>
      </c>
      <c r="R158">
        <f t="shared" si="71"/>
        <v>-17.25</v>
      </c>
      <c r="S158">
        <f t="shared" si="72"/>
        <v>3592.909090909101</v>
      </c>
      <c r="T158">
        <f t="shared" si="73"/>
        <v>4.4218913539484525E-8</v>
      </c>
      <c r="U158">
        <f t="shared" si="73"/>
        <v>3.7720190539475705E-8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2.1065718283021999E-2</v>
      </c>
      <c r="E159" s="1">
        <f>IF(A159&gt;=-$K$2,INDEX('Daten effMJM'!$B$2:$B$191,Auswertung!$K$2+Auswertung!A159,1),E160)</f>
        <v>2.1293957827669002E-2</v>
      </c>
      <c r="F159" s="15">
        <f>INDEX('Daten MJM'!$D$2:$D$191,Auswertung!$J$2+Auswertung!A159,1)--1.8181818182</f>
        <v>8997.1818181815997</v>
      </c>
      <c r="G159" s="15">
        <f>INDEX('Daten effMJM'!$C$2:$C$191,Auswertung!$K$2+Auswertung!A159,1)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1.5843585367752003E-2</v>
      </c>
      <c r="O159" s="1">
        <f t="shared" si="69"/>
        <v>1.6087906040682998E-2</v>
      </c>
      <c r="P159" s="4">
        <f t="shared" si="70"/>
        <v>1.542079442625939E-2</v>
      </c>
      <c r="R159">
        <f t="shared" si="71"/>
        <v>-10.75</v>
      </c>
      <c r="S159">
        <f t="shared" si="72"/>
        <v>3594.0909090909008</v>
      </c>
      <c r="T159">
        <f t="shared" si="73"/>
        <v>2.9655921308328426E-8</v>
      </c>
      <c r="U159">
        <f t="shared" si="73"/>
        <v>2.3645041537548543E-8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2.1145179445587001E-2</v>
      </c>
      <c r="E160" s="1">
        <f>IF(A160&gt;=-$K$2,INDEX('Daten effMJM'!$B$2:$B$191,Auswertung!$K$2+Auswertung!A160,1),E161)</f>
        <v>2.1375113124415999E-2</v>
      </c>
      <c r="F160" s="15">
        <f>INDEX('Daten MJM'!$D$2:$D$191,Auswertung!$J$2+Auswertung!A160,1)--1.8181818182</f>
        <v>8998.1818181815997</v>
      </c>
      <c r="G160" s="15">
        <f>INDEX('Daten effMJM'!$C$2:$C$191,Auswertung!$K$2+Auswertung!A160,1)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1.5945134338121E-2</v>
      </c>
      <c r="O160" s="1">
        <f t="shared" si="69"/>
        <v>1.6190336650644E-2</v>
      </c>
      <c r="P160" s="4">
        <f t="shared" si="70"/>
        <v>1.5377876869734512E-2</v>
      </c>
      <c r="R160">
        <f t="shared" si="71"/>
        <v>-4.25</v>
      </c>
      <c r="S160">
        <f t="shared" si="72"/>
        <v>3595.2727272727006</v>
      </c>
      <c r="T160">
        <f t="shared" si="73"/>
        <v>2.7576881539160586E-8</v>
      </c>
      <c r="U160">
        <f t="shared" si="73"/>
        <v>2.0977599076416909E-8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2.1237055998241001E-2</v>
      </c>
      <c r="E161" s="1">
        <f>IF(A161&gt;=-$K$2,INDEX('Daten effMJM'!$B$2:$B$191,Auswertung!$K$2+Auswertung!A161,1),E162)</f>
        <v>2.1468291860177999E-2</v>
      </c>
      <c r="F161" s="15">
        <f>INDEX('Daten MJM'!$D$2:$D$191,Auswertung!$J$2+Auswertung!A161,1)--1.8181818182</f>
        <v>8999.1818181815997</v>
      </c>
      <c r="G161" s="15">
        <f>INDEX('Daten effMJM'!$C$2:$C$191,Auswertung!$K$2+Auswertung!A161,1)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1.6053603740699002E-2</v>
      </c>
      <c r="O161" s="1">
        <f t="shared" si="69"/>
        <v>1.6299269974493998E-2</v>
      </c>
      <c r="P161" s="4">
        <f t="shared" si="70"/>
        <v>1.5302871415231473E-2</v>
      </c>
      <c r="R161">
        <f t="shared" si="71"/>
        <v>2.25</v>
      </c>
      <c r="S161">
        <f t="shared" si="72"/>
        <v>3596.4545454545005</v>
      </c>
      <c r="T161">
        <f t="shared" si="73"/>
        <v>4.997795761346642E-8</v>
      </c>
      <c r="U161">
        <f t="shared" si="73"/>
        <v>3.9977972693588555E-8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2.1338604968609998E-2</v>
      </c>
      <c r="E162" s="1">
        <f>IF(A162&gt;=-$K$2,INDEX('Daten effMJM'!$B$2:$B$191,Auswertung!$K$2+Auswertung!A162,1),E163)</f>
        <v>2.1570722470139001E-2</v>
      </c>
      <c r="F162" s="15">
        <f>INDEX('Daten MJM'!$D$2:$D$191,Auswertung!$J$2+Auswertung!A162,1)--1.8181818182</f>
        <v>9000.1818181815997</v>
      </c>
      <c r="G162" s="15">
        <f>INDEX('Daten effMJM'!$C$2:$C$191,Auswertung!$K$2+Auswertung!A162,1)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1.6166622428890002E-2</v>
      </c>
      <c r="O162" s="1">
        <f t="shared" si="69"/>
        <v>1.6412369316933999E-2</v>
      </c>
      <c r="P162" s="4">
        <f t="shared" si="70"/>
        <v>1.5200880030750522E-2</v>
      </c>
      <c r="R162">
        <f t="shared" si="71"/>
        <v>8.75</v>
      </c>
      <c r="S162">
        <f t="shared" si="72"/>
        <v>3597.6363636363003</v>
      </c>
      <c r="T162">
        <f t="shared" si="73"/>
        <v>1.4578354831263971E-7</v>
      </c>
      <c r="U162">
        <f t="shared" si="73"/>
        <v>1.2501525130976206E-7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2.1447074371188E-2</v>
      </c>
      <c r="E163" s="1">
        <f>IF(A163&gt;=-$K$2,INDEX('Daten effMJM'!$B$2:$B$191,Auswertung!$K$2+Auswertung!A163,1),E164)</f>
        <v>2.1679655793988999E-2</v>
      </c>
      <c r="F163" s="15">
        <f>INDEX('Daten MJM'!$D$2:$D$191,Auswertung!$J$2+Auswertung!A163,1)--1.8181818182</f>
        <v>9001.1818181815997</v>
      </c>
      <c r="G163" s="15">
        <f>INDEX('Daten effMJM'!$C$2:$C$191,Auswertung!$K$2+Auswertung!A163,1)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1.6282219594094E-2</v>
      </c>
      <c r="O163" s="1">
        <f t="shared" si="69"/>
        <v>1.6527699176004999E-2</v>
      </c>
      <c r="P163" s="4">
        <f t="shared" si="70"/>
        <v>1.5076542881170848E-2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4.8013442316043948E-7</v>
      </c>
      <c r="U163">
        <f t="shared" si="74"/>
        <v>4.3087588923854414E-7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2.1560093059379001E-2</v>
      </c>
      <c r="E164" s="1">
        <f>IF(A164&gt;=-$K$2,INDEX('Daten effMJM'!$B$2:$B$191,Auswertung!$K$2+Auswertung!A164,1),E165)</f>
        <v>2.1792755136429001E-2</v>
      </c>
      <c r="F164" s="15">
        <f>INDEX('Daten MJM'!$D$2:$D$191,Auswertung!$J$2+Auswertung!A164,1)--1.8181818182</f>
        <v>9002.1818181815997</v>
      </c>
      <c r="G164" s="15">
        <f>INDEX('Daten effMJM'!$C$2:$C$191,Auswertung!$K$2+Auswertung!A164,1)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1.6398770554359E-2</v>
      </c>
      <c r="O164" s="1">
        <f t="shared" si="69"/>
        <v>1.6643683511545999E-2</v>
      </c>
      <c r="P164" s="4">
        <f t="shared" si="70"/>
        <v>1.493483650955155E-2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2.1675690224582999E-2</v>
      </c>
      <c r="E165" s="1">
        <f>IF(A165&gt;=-$K$2,INDEX('Daten effMJM'!$B$2:$B$191,Auswertung!$K$2+Auswertung!A165,1),E166)</f>
        <v>2.19080849955E-2</v>
      </c>
      <c r="F165" s="15">
        <f>INDEX('Daten MJM'!$D$2:$D$191,Auswertung!$J$2+Auswertung!A165,1)--1.8181818182</f>
        <v>9003.1818181815997</v>
      </c>
      <c r="G165" s="15">
        <f>INDEX('Daten effMJM'!$C$2:$C$191,Auswertung!$K$2+Auswertung!A165,1)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1.6514874327587001E-2</v>
      </c>
      <c r="O165" s="1">
        <f t="shared" si="69"/>
        <v>1.6758964800848999E-2</v>
      </c>
      <c r="P165" s="4">
        <f t="shared" si="70"/>
        <v>1.4780038189831151E-2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2.1792241184847998E-2</v>
      </c>
      <c r="E166" s="1">
        <f>IF(A166&gt;=-$K$2,INDEX('Daten effMJM'!$B$2:$B$191,Auswertung!$K$2+Auswertung!A166,1),E167)</f>
        <v>2.2024069331041E-2</v>
      </c>
      <c r="F166" s="15">
        <f>INDEX('Daten MJM'!$D$2:$D$191,Auswertung!$J$2+Auswertung!A166,1)--1.8181818182</f>
        <v>9004.1818181815997</v>
      </c>
      <c r="G166" s="15">
        <f>INDEX('Daten effMJM'!$C$2:$C$191,Auswertung!$K$2+Auswertung!A166,1)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1.6629432237056003E-2</v>
      </c>
      <c r="O166" s="1">
        <f t="shared" si="69"/>
        <v>1.6872492818739E-2</v>
      </c>
      <c r="P166" s="4">
        <f t="shared" si="70"/>
        <v>1.4616288651237021E-2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2.1908344958076E-2</v>
      </c>
      <c r="E167" s="1">
        <f>IF(A167&gt;=-$K$2,INDEX('Daten effMJM'!$B$2:$B$191,Auswertung!$K$2+Auswertung!A167,1),E168)</f>
        <v>2.2139350620344E-2</v>
      </c>
      <c r="F167" s="15">
        <f>INDEX('Daten MJM'!$D$2:$D$191,Auswertung!$J$2+Auswertung!A167,1)--1.8181818182</f>
        <v>9005.1818181815997</v>
      </c>
      <c r="G167" s="15">
        <f>INDEX('Daten effMJM'!$C$2:$C$191,Auswertung!$K$2+Auswertung!A167,1)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1.6740065976905E-2</v>
      </c>
      <c r="O167" s="1">
        <f t="shared" si="69"/>
        <v>1.6982011910488998E-2</v>
      </c>
      <c r="P167" s="4">
        <f t="shared" si="70"/>
        <v>1.4453105138163322E-2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2.2022902867545002E-2</v>
      </c>
      <c r="E168" s="1">
        <f>IF(A168&gt;=-$K$2,INDEX('Daten effMJM'!$B$2:$B$191,Auswertung!$K$2+Auswertung!A168,1),E169)</f>
        <v>2.2252878638234001E-2</v>
      </c>
      <c r="F168" s="15">
        <f>INDEX('Daten MJM'!$D$2:$D$191,Auswertung!$J$2+Auswertung!A168,1)--1.8181818182</f>
        <v>9006.1818181815997</v>
      </c>
      <c r="G168" s="15">
        <f>INDEX('Daten effMJM'!$C$2:$C$191,Auswertung!$K$2+Auswertung!A168,1)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1.6846068233445002E-2</v>
      </c>
      <c r="O168" s="1">
        <f t="shared" si="69"/>
        <v>1.7086858143141998E-2</v>
      </c>
      <c r="P168" s="4">
        <f t="shared" si="70"/>
        <v>1.4293537599411422E-2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2.2133536607393998E-2</v>
      </c>
      <c r="E169" s="1">
        <f>IF(A169&gt;=-$K$2,INDEX('Daten effMJM'!$B$2:$B$191,Auswertung!$K$2+Auswertung!A169,1),E170)</f>
        <v>2.2362397729983999E-2</v>
      </c>
      <c r="F169" s="15">
        <f>INDEX('Daten MJM'!$D$2:$D$191,Auswertung!$J$2+Auswertung!A169,1)--1.8181818182</f>
        <v>9007.1818181815997</v>
      </c>
      <c r="G169" s="15">
        <f>INDEX('Daten effMJM'!$C$2:$C$191,Auswertung!$K$2+Auswertung!A169,1)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1.6947143720003003E-2</v>
      </c>
      <c r="O169" s="1">
        <f t="shared" si="69"/>
        <v>1.7186758920924E-2</v>
      </c>
      <c r="P169" s="4">
        <f t="shared" si="70"/>
        <v>1.4138972612722654E-2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2.2239538863934E-2</v>
      </c>
      <c r="E170" s="1">
        <f>IF(A170&gt;=-$K$2,INDEX('Daten effMJM'!$B$2:$B$191,Auswertung!$K$2+Auswertung!A170,1),E171)</f>
        <v>2.2467243962636999E-2</v>
      </c>
      <c r="F170" s="15">
        <f>INDEX('Daten MJM'!$D$2:$D$191,Auswertung!$J$2+Auswertung!A170,1)--1.8181818182</f>
        <v>9008.1818181815997</v>
      </c>
      <c r="G170" s="15">
        <f>INDEX('Daten effMJM'!$C$2:$C$191,Auswertung!$K$2+Auswertung!A170,1)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1.7043015277368002E-2</v>
      </c>
      <c r="O170" s="1">
        <f t="shared" si="69"/>
        <v>1.7281533860248999E-2</v>
      </c>
      <c r="P170" s="4">
        <f t="shared" si="70"/>
        <v>1.3995092945655803E-2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2.2340614350492002E-2</v>
      </c>
      <c r="E171" s="1">
        <f>IF(A171&gt;=-$K$2,INDEX('Daten effMJM'!$B$2:$B$191,Auswertung!$K$2+Auswertung!A171,1),E172)</f>
        <v>2.2567144740419001E-2</v>
      </c>
      <c r="F171" s="15">
        <f>INDEX('Daten MJM'!$D$2:$D$191,Auswertung!$J$2+Auswertung!A171,1)--1.8181818182</f>
        <v>9009.1818181815997</v>
      </c>
      <c r="G171" s="15">
        <f>INDEX('Daten effMJM'!$C$2:$C$191,Auswertung!$K$2+Auswertung!A171,1)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1.7133437494367E-2</v>
      </c>
      <c r="O171" s="1">
        <f t="shared" si="69"/>
        <v>1.7370977256380999E-2</v>
      </c>
      <c r="P171" s="4">
        <f t="shared" si="70"/>
        <v>1.3864104158438459E-2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2.2436485907857E-2</v>
      </c>
      <c r="E172" s="1">
        <f>IF(A172&gt;=-$K$2,INDEX('Daten effMJM'!$B$2:$B$191,Auswertung!$K$2+Auswertung!A172,1),E173)</f>
        <v>2.2661919679744E-2</v>
      </c>
      <c r="F172" s="15">
        <f>INDEX('Daten MJM'!$D$2:$D$191,Auswertung!$J$2+Auswertung!A172,1)--1.8181818182</f>
        <v>9010.1818181815997</v>
      </c>
      <c r="G172" s="15">
        <f>INDEX('Daten effMJM'!$C$2:$C$191,Auswertung!$K$2+Auswertung!A172,1)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1.7218158864934E-2</v>
      </c>
      <c r="O172" s="1">
        <f t="shared" si="69"/>
        <v>1.7454855828373E-2</v>
      </c>
      <c r="P172" s="4">
        <f t="shared" si="70"/>
        <v>1.3746938060900946E-2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2.2526908124855999E-2</v>
      </c>
      <c r="E173" s="1">
        <f>IF(A173&gt;=-$K$2,INDEX('Daten effMJM'!$B$2:$B$191,Auswertung!$K$2+Auswertung!A173,1),E174)</f>
        <v>2.2751363075876E-2</v>
      </c>
      <c r="F173" s="15">
        <f>INDEX('Daten MJM'!$D$2:$D$191,Auswertung!$J$2+Auswertung!A173,1)--1.8181818182</f>
        <v>9011.1818181815997</v>
      </c>
      <c r="G173" s="15">
        <f>INDEX('Daten effMJM'!$C$2:$C$191,Auswertung!$K$2+Auswertung!A173,1)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1.729698651462E-2</v>
      </c>
      <c r="O173" s="1">
        <f t="shared" si="69"/>
        <v>1.7532973517526997E-2</v>
      </c>
      <c r="P173" s="4">
        <f t="shared" si="70"/>
        <v>1.3643243735406358E-2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2.2611629495422999E-2</v>
      </c>
      <c r="E174" s="1">
        <f>IF(A174&gt;=-$K$2,INDEX('Daten effMJM'!$B$2:$B$191,Auswertung!$K$2+Auswertung!A174,1),E175)</f>
        <v>2.2835241647868001E-2</v>
      </c>
      <c r="F174" s="15">
        <f>INDEX('Daten MJM'!$D$2:$D$191,Auswertung!$J$2+Auswertung!A174,1)--1.8181818182</f>
        <v>9012.1818181815997</v>
      </c>
      <c r="G174" s="15">
        <f>INDEX('Daten effMJM'!$C$2:$C$191,Auswertung!$K$2+Auswertung!A174,1)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1.7369797732479E-2</v>
      </c>
      <c r="O174" s="1">
        <f t="shared" si="69"/>
        <v>1.7605189339160998E-2</v>
      </c>
      <c r="P174" s="4">
        <f t="shared" si="70"/>
        <v>1.3551775922056343E-2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2.2690457145108998E-2</v>
      </c>
      <c r="E175" s="1">
        <f>IF(A175&gt;=-$K$2,INDEX('Daten effMJM'!$B$2:$B$191,Auswertung!$K$2+Auswertung!A175,1),E176)</f>
        <v>2.2913359337021998E-2</v>
      </c>
      <c r="F175" s="15">
        <f>INDEX('Daten MJM'!$D$2:$D$191,Auswertung!$J$2+Auswertung!A175,1)--1.8181818182</f>
        <v>9013.1818181815997</v>
      </c>
      <c r="G175" s="15">
        <f>INDEX('Daten effMJM'!$C$2:$C$191,Auswertung!$K$2+Auswertung!A175,1)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1.7436499348244001E-2</v>
      </c>
      <c r="O175" s="1">
        <f t="shared" si="69"/>
        <v>1.7671387360124999E-2</v>
      </c>
      <c r="P175" s="4">
        <f t="shared" si="70"/>
        <v>1.3471053288265335E-2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2.2763268362967999E-2</v>
      </c>
      <c r="E176" s="1">
        <f>IF(A176&gt;=-$K$2,INDEX('Daten effMJM'!$B$2:$B$191,Auswertung!$K$2+Auswertung!A176,1),E177)</f>
        <v>2.2985575158655999E-2</v>
      </c>
      <c r="F176" s="15">
        <f>INDEX('Daten MJM'!$D$2:$D$191,Auswertung!$J$2+Auswertung!A176,1)--1.8181818182</f>
        <v>9014.1818181815997</v>
      </c>
      <c r="G176" s="15">
        <f>INDEX('Daten effMJM'!$C$2:$C$191,Auswertung!$K$2+Auswertung!A176,1)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1.7497041832571E-2</v>
      </c>
      <c r="O176" s="1">
        <f t="shared" si="69"/>
        <v>1.7731497484666001E-2</v>
      </c>
      <c r="P176" s="4">
        <f t="shared" si="70"/>
        <v>1.3399730899571742E-2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2.2829969978732999E-2</v>
      </c>
      <c r="E177" s="1">
        <f>IF(A177&gt;=-$K$2,INDEX('Daten effMJM'!$B$2:$B$191,Auswertung!$K$2+Auswertung!A177,1),E178)</f>
        <v>2.3051773179620001E-2</v>
      </c>
      <c r="F177" s="15">
        <f>INDEX('Daten MJM'!$D$2:$D$191,Auswertung!$J$2+Auswertung!A177,1)--1.8181818182</f>
        <v>9015.1818181815997</v>
      </c>
      <c r="G177" s="15">
        <f>INDEX('Daten effMJM'!$C$2:$C$191,Auswertung!$K$2+Auswertung!A177,1)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1.7551435161773002E-2</v>
      </c>
      <c r="O177" s="1">
        <f t="shared" si="69"/>
        <v>1.7785514131346998E-2</v>
      </c>
      <c r="P177" s="4">
        <f t="shared" si="70"/>
        <v>1.3336742404052505E-2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2.2890512463059998E-2</v>
      </c>
      <c r="E178" s="1">
        <f>IF(A178&gt;=-$K$2,INDEX('Daten effMJM'!$B$2:$B$191,Auswertung!$K$2+Auswertung!A178,1),E179)</f>
        <v>2.3111883304161002E-2</v>
      </c>
      <c r="F178" s="15">
        <f>INDEX('Daten MJM'!$D$2:$D$191,Auswertung!$J$2+Auswertung!A178,1)--1.8181818182</f>
        <v>9016.1818181815997</v>
      </c>
      <c r="G178" s="15">
        <f>INDEX('Daten effMJM'!$C$2:$C$191,Auswertung!$K$2+Auswertung!A178,1)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1.7599754088273002E-2</v>
      </c>
      <c r="O178" s="1">
        <f t="shared" si="69"/>
        <v>1.7833499216328E-2</v>
      </c>
      <c r="P178" s="4">
        <f t="shared" si="70"/>
        <v>1.3281158752709264E-2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2.2944905792262001E-2</v>
      </c>
      <c r="E179" s="1">
        <f>IF(A179&gt;=-$K$2,INDEX('Daten effMJM'!$B$2:$B$191,Auswertung!$K$2+Auswertung!A179,1),E180)</f>
        <v>2.3165899950841999E-2</v>
      </c>
      <c r="F179" s="15">
        <f>INDEX('Daten MJM'!$D$2:$D$191,Auswertung!$J$2+Auswertung!A179,1)--1.8181818182</f>
        <v>9017.1818181815997</v>
      </c>
      <c r="G179" s="15">
        <f>INDEX('Daten effMJM'!$C$2:$C$191,Auswertung!$K$2+Auswertung!A179,1)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1.9202263491514E-2</v>
      </c>
      <c r="O179" s="1">
        <f t="shared" si="69"/>
        <v>1.9395792598953999E-2</v>
      </c>
      <c r="P179" s="4">
        <f t="shared" si="70"/>
        <v>1.0078452861847506E-2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2.2993224718762001E-2</v>
      </c>
      <c r="E180" s="1">
        <f>IF(A180&gt;=-$K$2,INDEX('Daten effMJM'!$B$2:$B$191,Auswertung!$K$2+Auswertung!A180,1),E181)</f>
        <v>2.3213885035823001E-2</v>
      </c>
      <c r="F180" s="15">
        <f>INDEX('Daten MJM'!$D$2:$D$191,Auswertung!$J$2+Auswertung!A180,1)--1.8181818182</f>
        <v>9018.1818181815997</v>
      </c>
      <c r="G180" s="15">
        <f>INDEX('Daten effMJM'!$C$2:$C$191,Auswertung!$K$2+Auswertung!A180,1)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1.9202441970253E-2</v>
      </c>
      <c r="O180" s="1">
        <f t="shared" si="69"/>
        <v>1.9395962310587999E-2</v>
      </c>
      <c r="P180" s="4">
        <f t="shared" si="70"/>
        <v>1.0077902624821689E-2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2.4595734122002999E-2</v>
      </c>
      <c r="E181" s="1">
        <f>IF(A181&gt;=-$K$2,INDEX('Daten effMJM'!$B$2:$B$191,Auswertung!$K$2+Auswertung!A181,1),E182)</f>
        <v>2.4776178418449001E-2</v>
      </c>
      <c r="F181" s="15">
        <f>INDEX('Daten MJM'!$D$2:$D$191,Auswertung!$J$2+Auswertung!A181,1)--1.8181818182</f>
        <v>10788.1818181816</v>
      </c>
      <c r="G181" s="15">
        <f>INDEX('Daten effMJM'!$C$2:$C$191,Auswertung!$K$2+Auswertung!A181,1)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1.9202568547856E-2</v>
      </c>
      <c r="O181" s="1">
        <f t="shared" si="69"/>
        <v>1.9396079968998999E-2</v>
      </c>
      <c r="P181" s="4">
        <f t="shared" si="70"/>
        <v>1.0077371715181572E-2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2.4595912600741999E-2</v>
      </c>
      <c r="E182" s="1">
        <f>IF(A182&gt;=-$K$2,INDEX('Daten effMJM'!$B$2:$B$191,Auswertung!$K$2+Auswertung!A182,1),E183)</f>
        <v>2.4776348130083E-2</v>
      </c>
      <c r="F182" s="15">
        <f>INDEX('Daten MJM'!$D$2:$D$191,Auswertung!$J$2+Auswertung!A182,1)--1.8181818182</f>
        <v>10789.3636363634</v>
      </c>
      <c r="G182" s="15">
        <f>INDEX('Daten effMJM'!$C$2:$C$191,Auswertung!$K$2+Auswertung!A182,1)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1.9202651483812002E-2</v>
      </c>
      <c r="O182" s="1">
        <f t="shared" si="69"/>
        <v>1.9396154483208E-2</v>
      </c>
      <c r="P182" s="4">
        <f t="shared" si="70"/>
        <v>1.0076889619078013E-2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2.4596039178344999E-2</v>
      </c>
      <c r="E183" s="1">
        <f>IF(A183&gt;=-$K$2,INDEX('Daten effMJM'!$B$2:$B$191,Auswertung!$K$2+Auswertung!A183,1),E184)</f>
        <v>2.4776465788494E-2</v>
      </c>
      <c r="F183" s="15">
        <f>INDEX('Daten MJM'!$D$2:$D$191,Auswertung!$J$2+Auswertung!A183,1)--1.8181818182</f>
        <v>10790.545454545299</v>
      </c>
      <c r="G183" s="15">
        <f>INDEX('Daten effMJM'!$C$2:$C$191,Auswertung!$K$2+Auswertung!A183,1)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1.9202703742528002E-2</v>
      </c>
      <c r="O183" s="1">
        <f t="shared" si="69"/>
        <v>1.9396199061615001E-2</v>
      </c>
      <c r="P183" s="4">
        <f t="shared" si="70"/>
        <v>1.0076462235808308E-2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2.4596122114301001E-2</v>
      </c>
      <c r="E184" s="1">
        <f>IF(A184&gt;=-$K$2,INDEX('Daten effMJM'!$B$2:$B$191,Auswertung!$K$2+Auswertung!A184,1),E185)</f>
        <v>2.4776540302703001E-2</v>
      </c>
      <c r="F184" s="15">
        <f>INDEX('Daten MJM'!$D$2:$D$191,Auswertung!$J$2+Auswertung!A184,1)--1.8181818182</f>
        <v>10791.727272727101</v>
      </c>
      <c r="G184" s="15">
        <f>INDEX('Daten effMJM'!$C$2:$C$191,Auswertung!$K$2+Auswertung!A184,1)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1.9202738790435003E-2</v>
      </c>
      <c r="O184" s="1">
        <f t="shared" si="69"/>
        <v>1.9396227005754999E-2</v>
      </c>
      <c r="P184" s="4">
        <f t="shared" si="70"/>
        <v>1.0076073909643253E-2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2.4596174373017001E-2</v>
      </c>
      <c r="E185" s="1">
        <f>IF(A185&gt;=-$K$2,INDEX('Daten effMJM'!$B$2:$B$191,Auswertung!$K$2+Auswertung!A185,1),E186)</f>
        <v>2.4776584881110002E-2</v>
      </c>
      <c r="F185" s="15">
        <f>INDEX('Daten MJM'!$D$2:$D$191,Auswertung!$J$2+Auswertung!A185,1)--1.8181818182</f>
        <v>10792.909090908901</v>
      </c>
      <c r="G185" s="15">
        <f>INDEX('Daten effMJM'!$C$2:$C$191,Auswertung!$K$2+Auswertung!A185,1)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1.9202771381295003E-2</v>
      </c>
      <c r="O185" s="1">
        <f t="shared" si="69"/>
        <v>1.9396251797462998E-2</v>
      </c>
      <c r="P185" s="4">
        <f t="shared" si="70"/>
        <v>1.0075650661365487E-2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2.4596209420924001E-2</v>
      </c>
      <c r="E186" s="1">
        <f>IF(A186&gt;=-$K$2,INDEX('Daten effMJM'!$B$2:$B$191,Auswertung!$K$2+Auswertung!A186,1),E187)</f>
        <v>2.477661282525E-2</v>
      </c>
      <c r="F186" s="15">
        <f>INDEX('Daten MJM'!$D$2:$D$191,Auswertung!$J$2+Auswertung!A186,1)--1.8181818182</f>
        <v>10794.090909090701</v>
      </c>
      <c r="G186" s="15">
        <f>INDEX('Daten effMJM'!$C$2:$C$191,Auswertung!$K$2+Auswertung!A186,1)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1.9202830446154E-2</v>
      </c>
      <c r="O186" s="1">
        <f t="shared" si="69"/>
        <v>1.9396299044157999E-2</v>
      </c>
      <c r="P186" s="4">
        <f t="shared" si="70"/>
        <v>1.007500423161564E-2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2.4596242011784002E-2</v>
      </c>
      <c r="E187" s="1">
        <f>IF(A187&gt;=-$K$2,INDEX('Daten effMJM'!$B$2:$B$191,Auswertung!$K$2+Auswertung!A187,1),E188)</f>
        <v>2.4776637616957999E-2</v>
      </c>
      <c r="F187" s="15">
        <f>INDEX('Daten MJM'!$D$2:$D$191,Auswertung!$J$2+Auswertung!A187,1)--1.8181818182</f>
        <v>10795.272727272501</v>
      </c>
      <c r="G187" s="15">
        <f>INDEX('Daten effMJM'!$C$2:$C$191,Auswertung!$K$2+Auswertung!A187,1)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1.9203002735802003E-2</v>
      </c>
      <c r="O187" s="1">
        <f t="shared" si="69"/>
        <v>1.9396446789454999E-2</v>
      </c>
      <c r="P187" s="4">
        <f>ABS((O187-N187)/N187)</f>
        <v>1.0073635686794953E-2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2.4596301076642998E-2</v>
      </c>
      <c r="E188" s="1">
        <f>IF(A188&gt;=-$K$2,INDEX('Daten effMJM'!$B$2:$B$191,Auswertung!$K$2+Auswertung!A188,1),E189)</f>
        <v>2.4776684863653E-2</v>
      </c>
      <c r="F188" s="15">
        <f>INDEX('Daten MJM'!$D$2:$D$191,Auswertung!$J$2+Auswertung!A188,1)--1.8181818182</f>
        <v>10796.4545454543</v>
      </c>
      <c r="G188" s="15">
        <f>INDEX('Daten effMJM'!$C$2:$C$191,Auswertung!$K$2+Auswertung!A188,1)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1.9203570167393002E-2</v>
      </c>
      <c r="O188" s="1">
        <f>E190-$E$5</f>
        <v>1.9396956006415E-2</v>
      </c>
      <c r="P188" s="4">
        <f t="shared" ref="P188:P189" si="75">ABS((O188-N188)/N188)</f>
        <v>1.0070306580302498E-2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2.4596473366291002E-2</v>
      </c>
      <c r="E189" s="1">
        <f>IF(A189&gt;=-$K$2,INDEX('Daten effMJM'!$B$2:$B$191,Auswertung!$K$2+Auswertung!A189,1),E190)</f>
        <v>2.477683260895E-2</v>
      </c>
      <c r="F189" s="15">
        <f>INDEX('Daten MJM'!$D$2:$D$191,Auswertung!$J$2+Auswertung!A189,1)--1.8181818182</f>
        <v>10797.6363636361</v>
      </c>
      <c r="G189" s="15">
        <f>INDEX('Daten effMJM'!$C$2:$C$191,Auswertung!$K$2+Auswertung!A189,1)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1.9205363184038E-2</v>
      </c>
      <c r="O189" s="1">
        <f t="shared" ref="O189" si="78">E191-$E$5</f>
        <v>1.9398634401449E-2</v>
      </c>
      <c r="P189" s="4">
        <f t="shared" si="75"/>
        <v>1.0063398205957006E-2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2.4597040797882001E-2</v>
      </c>
      <c r="E190" s="1">
        <f>IF(A190&gt;=-$K$2,INDEX('Daten effMJM'!$B$2:$B$191,Auswertung!$K$2+Auswertung!A190,1),E191)</f>
        <v>2.4777341825910001E-2</v>
      </c>
      <c r="F190" s="15">
        <f>INDEX('Daten MJM'!$D$2:$D$191,Auswertung!$J$2+Auswertung!A190,1)--1.8181818182</f>
        <v>10798.8181818179</v>
      </c>
      <c r="G190" s="15">
        <f>INDEX('Daten effMJM'!$C$2:$C$191,Auswertung!$K$2+Auswertung!A190,1)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2.4598833814526998E-2</v>
      </c>
      <c r="E191" s="1">
        <f>IF(A191&gt;=-$K$2,INDEX('Daten effMJM'!$B$2:$B$191,Auswertung!$K$2+Auswertung!A191,1),E192)</f>
        <v>2.4779020220944002E-2</v>
      </c>
      <c r="F191" s="15">
        <f>INDEX('Daten MJM'!$D$2:$D$191,Auswertung!$J$2+Auswertung!A191,1)--1.8181818182</f>
        <v>10799.9999999997</v>
      </c>
      <c r="G191" s="15">
        <f>INDEX('Daten effMJM'!$C$2:$C$191,Auswertung!$K$2+Auswertung!A191,1)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2022-01-13T17:31:06Z</dcterms:modified>
</cp:coreProperties>
</file>