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16 PTU\V5 125°C E+-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effMJM'!$A$1:$D$187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18\P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SJM18\PTU\Tv5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<sst xmlns="http://schemas.openxmlformats.org/spreadsheetml/2006/main" count="54" uniqueCount="26">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</sst>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8.8532773499881007E-8</c:v>
                </c:pt>
                <c:pt idx="2">
                  <c:v>1.250737666999048E-7</c:v>
                </c:pt>
                <c:pt idx="3">
                  <c:v>1.4497643850003294E-7</c:v>
                </c:pt>
                <c:pt idx="4">
                  <c:v>1.6934703369990423E-7</c:v>
                </c:pt>
                <c:pt idx="5">
                  <c:v>2.3365344449998923E-7</c:v>
                </c:pt>
                <c:pt idx="6">
                  <c:v>4.5462949850019405E-7</c:v>
                </c:pt>
                <c:pt idx="7">
                  <c:v>1.2158667342001932E-6</c:v>
                </c:pt>
                <c:pt idx="8">
                  <c:v>3.6096067920999772E-6</c:v>
                </c:pt>
                <c:pt idx="9">
                  <c:v>1.0157046099400126E-5</c:v>
                </c:pt>
                <c:pt idx="10">
                  <c:v>2.5171964609499962E-5</c:v>
                </c:pt>
                <c:pt idx="11">
                  <c:v>5.3767022270000218E-5</c:v>
                </c:pt>
                <c:pt idx="12">
                  <c:v>1.002614314235999E-4</c:v>
                </c:pt>
                <c:pt idx="13">
                  <c:v>1.6689319380169994E-4</c:v>
                </c:pt>
                <c:pt idx="14">
                  <c:v>2.5328573675620011E-4</c:v>
                </c:pt>
                <c:pt idx="15">
                  <c:v>3.5702340201179987E-4</c:v>
                </c:pt>
                <c:pt idx="16">
                  <c:v>4.7478705387400027E-4</c:v>
                </c:pt>
                <c:pt idx="17">
                  <c:v>6.0269191012800013E-4</c:v>
                </c:pt>
                <c:pt idx="18">
                  <c:v>7.3743158158079978E-4</c:v>
                </c:pt>
                <c:pt idx="19">
                  <c:v>8.7783771987499969E-4</c:v>
                </c:pt>
                <c:pt idx="20">
                  <c:v>1.0222689254123997E-3</c:v>
                </c:pt>
                <c:pt idx="21">
                  <c:v>1.6067604554537997E-3</c:v>
                </c:pt>
                <c:pt idx="22">
                  <c:v>1.6067606771624997E-3</c:v>
                </c:pt>
                <c:pt idx="23">
                  <c:v>1.6067616191880996E-3</c:v>
                </c:pt>
                <c:pt idx="24">
                  <c:v>1.6068175362728998E-3</c:v>
                </c:pt>
                <c:pt idx="25">
                  <c:v>1.6074714171722998E-3</c:v>
                </c:pt>
                <c:pt idx="26">
                  <c:v>1.6107269130412002E-3</c:v>
                </c:pt>
                <c:pt idx="27">
                  <c:v>1.6203542784314997E-3</c:v>
                </c:pt>
                <c:pt idx="28">
                  <c:v>1.6405094700383004E-3</c:v>
                </c:pt>
                <c:pt idx="29">
                  <c:v>1.6738070178462E-3</c:v>
                </c:pt>
                <c:pt idx="30">
                  <c:v>1.7207781569391002E-3</c:v>
                </c:pt>
                <c:pt idx="31">
                  <c:v>1.7799868811083004E-3</c:v>
                </c:pt>
                <c:pt idx="32">
                  <c:v>1.8492860845258003E-3</c:v>
                </c:pt>
                <c:pt idx="33">
                  <c:v>1.9262887921651004E-3</c:v>
                </c:pt>
                <c:pt idx="34">
                  <c:v>2.0087201916040996E-3</c:v>
                </c:pt>
                <c:pt idx="35">
                  <c:v>2.0945945320914997E-3</c:v>
                </c:pt>
                <c:pt idx="36">
                  <c:v>2.1822556309948004E-3</c:v>
                </c:pt>
                <c:pt idx="37">
                  <c:v>2.2703542515052004E-3</c:v>
                </c:pt>
                <c:pt idx="38">
                  <c:v>2.3578049798499002E-3</c:v>
                </c:pt>
                <c:pt idx="39">
                  <c:v>2.4437328661568E-3</c:v>
                </c:pt>
                <c:pt idx="40">
                  <c:v>2.5265539634967004E-3</c:v>
                </c:pt>
                <c:pt idx="41">
                  <c:v>2.6057153150448003E-3</c:v>
                </c:pt>
                <c:pt idx="42">
                  <c:v>2.6809462132734003E-3</c:v>
                </c:pt>
                <c:pt idx="43">
                  <c:v>2.7519998615903999E-3</c:v>
                </c:pt>
                <c:pt idx="44">
                  <c:v>2.8186627825052004E-3</c:v>
                </c:pt>
                <c:pt idx="45">
                  <c:v>2.8807581022955004E-3</c:v>
                </c:pt>
                <c:pt idx="46">
                  <c:v>2.9381536866271E-3</c:v>
                </c:pt>
                <c:pt idx="47">
                  <c:v>2.9907575834584002E-3</c:v>
                </c:pt>
                <c:pt idx="48">
                  <c:v>3.0385222160807996E-3</c:v>
                </c:pt>
                <c:pt idx="49">
                  <c:v>3.0814453193801004E-3</c:v>
                </c:pt>
                <c:pt idx="50">
                  <c:v>3.1195709450558E-3</c:v>
                </c:pt>
                <c:pt idx="51">
                  <c:v>3.1529992024243998E-3</c:v>
                </c:pt>
                <c:pt idx="52">
                  <c:v>4.5076841231761998E-3</c:v>
                </c:pt>
                <c:pt idx="53">
                  <c:v>4.5078587989702996E-3</c:v>
                </c:pt>
                <c:pt idx="54">
                  <c:v>4.5079956097657005E-3</c:v>
                </c:pt>
                <c:pt idx="55">
                  <c:v>4.5080953667582004E-3</c:v>
                </c:pt>
                <c:pt idx="56">
                  <c:v>4.5081640681176992E-3</c:v>
                </c:pt>
                <c:pt idx="57">
                  <c:v>4.5082105312477007E-3</c:v>
                </c:pt>
                <c:pt idx="58">
                  <c:v>4.5082447286004003E-3</c:v>
                </c:pt>
                <c:pt idx="59">
                  <c:v>4.5082802813585995E-3</c:v>
                </c:pt>
                <c:pt idx="60">
                  <c:v>4.5083513503535004E-3</c:v>
                </c:pt>
                <c:pt idx="61">
                  <c:v>4.5085816326132996E-3</c:v>
                </c:pt>
                <c:pt idx="62">
                  <c:v>4.5094176312020003E-3</c:v>
                </c:pt>
                <c:pt idx="63">
                  <c:v>4.5110791809661998E-3</c:v>
                </c:pt>
                <c:pt idx="64">
                  <c:v>4.5150367218961002E-3</c:v>
                </c:pt>
                <c:pt idx="65">
                  <c:v>4.5234949833654007E-3</c:v>
                </c:pt>
                <c:pt idx="66">
                  <c:v>4.5394119260002003E-3</c:v>
                </c:pt>
                <c:pt idx="67">
                  <c:v>4.5657880284020007E-3</c:v>
                </c:pt>
                <c:pt idx="68">
                  <c:v>4.6051065348166002E-3</c:v>
                </c:pt>
                <c:pt idx="69">
                  <c:v>4.6592393032831008E-3</c:v>
                </c:pt>
                <c:pt idx="70">
                  <c:v>4.7292888802117003E-3</c:v>
                </c:pt>
                <c:pt idx="71">
                  <c:v>4.8152393161770002E-3</c:v>
                </c:pt>
                <c:pt idx="72">
                  <c:v>4.9159658442097E-3</c:v>
                </c:pt>
                <c:pt idx="73">
                  <c:v>5.0300259664113004E-3</c:v>
                </c:pt>
                <c:pt idx="74">
                  <c:v>5.1551533459373005E-3</c:v>
                </c:pt>
                <c:pt idx="75">
                  <c:v>5.2891353583095005E-3</c:v>
                </c:pt>
                <c:pt idx="76">
                  <c:v>5.429770068939601E-3</c:v>
                </c:pt>
                <c:pt idx="77">
                  <c:v>5.5759332839475997E-3</c:v>
                </c:pt>
                <c:pt idx="78">
                  <c:v>5.7272837941553002E-3</c:v>
                </c:pt>
                <c:pt idx="79">
                  <c:v>5.8825541131502998E-3</c:v>
                </c:pt>
                <c:pt idx="80">
                  <c:v>6.0405735076121004E-3</c:v>
                </c:pt>
                <c:pt idx="81">
                  <c:v>6.2022185053315013E-3</c:v>
                </c:pt>
                <c:pt idx="82">
                  <c:v>6.3674556912283013E-3</c:v>
                </c:pt>
                <c:pt idx="83">
                  <c:v>7.2002019749609E-3</c:v>
                </c:pt>
                <c:pt idx="84">
                  <c:v>7.2002037059459012E-3</c:v>
                </c:pt>
                <c:pt idx="85">
                  <c:v>7.2002117814448999E-3</c:v>
                </c:pt>
                <c:pt idx="86">
                  <c:v>7.2003261313628997E-3</c:v>
                </c:pt>
                <c:pt idx="87">
                  <c:v>7.2011797788349013E-3</c:v>
                </c:pt>
                <c:pt idx="88">
                  <c:v>7.2047111924499006E-3</c:v>
                </c:pt>
                <c:pt idx="89">
                  <c:v>7.2142568538509002E-3</c:v>
                </c:pt>
                <c:pt idx="90">
                  <c:v>7.2333698338398998E-3</c:v>
                </c:pt>
                <c:pt idx="91">
                  <c:v>7.264449490917901E-3</c:v>
                </c:pt>
                <c:pt idx="92">
                  <c:v>7.3081293676149003E-3</c:v>
                </c:pt>
                <c:pt idx="93">
                  <c:v>7.3633585841049003E-3</c:v>
                </c:pt>
                <c:pt idx="94">
                  <c:v>7.4283521078579006E-3</c:v>
                </c:pt>
                <c:pt idx="95">
                  <c:v>7.5010029160759006E-3</c:v>
                </c:pt>
                <c:pt idx="96">
                  <c:v>7.5792225861119004E-3</c:v>
                </c:pt>
                <c:pt idx="97">
                  <c:v>7.6611348130379009E-3</c:v>
                </c:pt>
                <c:pt idx="98">
                  <c:v>7.745139656293901E-3</c:v>
                </c:pt>
                <c:pt idx="99">
                  <c:v>7.8299093520509001E-3</c:v>
                </c:pt>
                <c:pt idx="100">
                  <c:v>7.914357729806901E-3</c:v>
                </c:pt>
                <c:pt idx="101">
                  <c:v>7.9975970878599003E-3</c:v>
                </c:pt>
                <c:pt idx="102">
                  <c:v>8.0780994776138999E-3</c:v>
                </c:pt>
                <c:pt idx="103">
                  <c:v>8.1552756135369001E-3</c:v>
                </c:pt>
                <c:pt idx="104">
                  <c:v>8.2288051230069003E-3</c:v>
                </c:pt>
                <c:pt idx="105">
                  <c:v>8.2984048625539004E-3</c:v>
                </c:pt>
                <c:pt idx="106">
                  <c:v>8.3638302123169011E-3</c:v>
                </c:pt>
                <c:pt idx="107">
                  <c:v>8.4248776604109003E-3</c:v>
                </c:pt>
                <c:pt idx="108">
                  <c:v>8.4813892873319002E-3</c:v>
                </c:pt>
                <c:pt idx="109">
                  <c:v>8.533253735172901E-3</c:v>
                </c:pt>
                <c:pt idx="110">
                  <c:v>8.5804050429489007E-3</c:v>
                </c:pt>
                <c:pt idx="111">
                  <c:v>8.6228250716689006E-3</c:v>
                </c:pt>
                <c:pt idx="112">
                  <c:v>8.6605457369098998E-3</c:v>
                </c:pt>
                <c:pt idx="113">
                  <c:v>8.6936502035699012E-3</c:v>
                </c:pt>
                <c:pt idx="114">
                  <c:v>1.00257371249919E-2</c:v>
                </c:pt>
                <c:pt idx="115">
                  <c:v>1.00259064223229E-2</c:v>
                </c:pt>
                <c:pt idx="116">
                  <c:v>1.0026037360753901E-2</c:v>
                </c:pt>
                <c:pt idx="117">
                  <c:v>1.0026131042648901E-2</c:v>
                </c:pt>
                <c:pt idx="118">
                  <c:v>1.00261936734899E-2</c:v>
                </c:pt>
                <c:pt idx="119">
                  <c:v>1.00262340572079E-2</c:v>
                </c:pt>
                <c:pt idx="120">
                  <c:v>1.00262614665899E-2</c:v>
                </c:pt>
                <c:pt idx="121">
                  <c:v>1.0026287013766901E-2</c:v>
                </c:pt>
                <c:pt idx="122">
                  <c:v>1.00263364501289E-2</c:v>
                </c:pt>
                <c:pt idx="123">
                  <c:v>1.0026508771882901E-2</c:v>
                </c:pt>
                <c:pt idx="124">
                  <c:v>1.0027194521522901E-2</c:v>
                </c:pt>
                <c:pt idx="125">
                  <c:v>1.0028643738346901E-2</c:v>
                </c:pt>
                <c:pt idx="126">
                  <c:v>1.0032266568938901E-2</c:v>
                </c:pt>
                <c:pt idx="127">
                  <c:v>1.00402802463509E-2</c:v>
                </c:pt>
                <c:pt idx="128">
                  <c:v>1.0055700320591901E-2</c:v>
                </c:pt>
                <c:pt idx="129">
                  <c:v>1.0081597850931901E-2</c:v>
                </c:pt>
                <c:pt idx="130">
                  <c:v>1.0120512516057901E-2</c:v>
                </c:pt>
                <c:pt idx="131">
                  <c:v>1.0174364778938901E-2</c:v>
                </c:pt>
                <c:pt idx="132">
                  <c:v>1.02443068903449E-2</c:v>
                </c:pt>
                <c:pt idx="133">
                  <c:v>1.03303724187279E-2</c:v>
                </c:pt>
                <c:pt idx="134">
                  <c:v>1.04314725484069E-2</c:v>
                </c:pt>
                <c:pt idx="135">
                  <c:v>1.0546174515270901E-2</c:v>
                </c:pt>
                <c:pt idx="136">
                  <c:v>1.06722083306089E-2</c:v>
                </c:pt>
                <c:pt idx="137">
                  <c:v>1.08073670060279E-2</c:v>
                </c:pt>
                <c:pt idx="138">
                  <c:v>1.0949460313047901E-2</c:v>
                </c:pt>
                <c:pt idx="139">
                  <c:v>1.1097357601803901E-2</c:v>
                </c:pt>
                <c:pt idx="140">
                  <c:v>1.1250697455752901E-2</c:v>
                </c:pt>
                <c:pt idx="141">
                  <c:v>1.14082409806929E-2</c:v>
                </c:pt>
                <c:pt idx="142">
                  <c:v>1.1568869874257901E-2</c:v>
                </c:pt>
                <c:pt idx="143">
                  <c:v>1.1733427067429901E-2</c:v>
                </c:pt>
                <c:pt idx="144">
                  <c:v>1.1901888827979901E-2</c:v>
                </c:pt>
                <c:pt idx="145">
                  <c:v>1.2810102900245899E-2</c:v>
                </c:pt>
                <c:pt idx="146">
                  <c:v>1.2810106451261901E-2</c:v>
                </c:pt>
                <c:pt idx="147">
                  <c:v>1.2810121718358901E-2</c:v>
                </c:pt>
                <c:pt idx="148">
                  <c:v>1.2810274920255899E-2</c:v>
                </c:pt>
                <c:pt idx="149">
                  <c:v>1.2811235795318902E-2</c:v>
                </c:pt>
                <c:pt idx="150">
                  <c:v>1.2814908826866901E-2</c:v>
                </c:pt>
                <c:pt idx="151">
                  <c:v>1.28244893532319E-2</c:v>
                </c:pt>
                <c:pt idx="152">
                  <c:v>1.2843388871616901E-2</c:v>
                </c:pt>
                <c:pt idx="153">
                  <c:v>1.2873964337980902E-2</c:v>
                </c:pt>
                <c:pt idx="154">
                  <c:v>1.2916899098673901E-2</c:v>
                </c:pt>
                <c:pt idx="155">
                  <c:v>1.2971240165268901E-2</c:v>
                </c:pt>
                <c:pt idx="156">
                  <c:v>1.3035281947158899E-2</c:v>
                </c:pt>
                <c:pt idx="157">
                  <c:v>1.3106973181718901E-2</c:v>
                </c:pt>
                <c:pt idx="158">
                  <c:v>1.3184260523656899E-2</c:v>
                </c:pt>
                <c:pt idx="159">
                  <c:v>1.3265288319136901E-2</c:v>
                </c:pt>
                <c:pt idx="160">
                  <c:v>1.3348468230696901E-2</c:v>
                </c:pt>
                <c:pt idx="161">
                  <c:v>1.3432478098924901E-2</c:v>
                </c:pt>
                <c:pt idx="162">
                  <c:v>1.3516233368344902E-2</c:v>
                </c:pt>
                <c:pt idx="163">
                  <c:v>1.3598845290111902E-2</c:v>
                </c:pt>
                <c:pt idx="164">
                  <c:v>1.3678805052727901E-2</c:v>
                </c:pt>
                <c:pt idx="165">
                  <c:v>1.3755516920082901E-2</c:v>
                </c:pt>
                <c:pt idx="166">
                  <c:v>1.38286500713969E-2</c:v>
                </c:pt>
                <c:pt idx="167">
                  <c:v>1.3897912671035899E-2</c:v>
                </c:pt>
                <c:pt idx="168">
                  <c:v>1.3963052819777902E-2</c:v>
                </c:pt>
                <c:pt idx="169">
                  <c:v>1.40238607025189E-2</c:v>
                </c:pt>
                <c:pt idx="170">
                  <c:v>1.40801729783619E-2</c:v>
                </c:pt>
                <c:pt idx="171">
                  <c:v>1.4131873230914901E-2</c:v>
                </c:pt>
                <c:pt idx="172">
                  <c:v>1.41788907964699E-2</c:v>
                </c:pt>
                <c:pt idx="173">
                  <c:v>1.4221203435066901E-2</c:v>
                </c:pt>
                <c:pt idx="174">
                  <c:v>1.4258839229128902E-2</c:v>
                </c:pt>
                <c:pt idx="175">
                  <c:v>1.4291878100147901E-2</c:v>
                </c:pt>
                <c:pt idx="176">
                  <c:v>1.56178295106549E-2</c:v>
                </c:pt>
                <c:pt idx="177">
                  <c:v>1.5617997153573902E-2</c:v>
                </c:pt>
                <c:pt idx="178">
                  <c:v>1.5618126249146901E-2</c:v>
                </c:pt>
                <c:pt idx="179">
                  <c:v>1.56182180098129E-2</c:v>
                </c:pt>
                <c:pt idx="180">
                  <c:v>1.56182787336419E-2</c:v>
                </c:pt>
                <c:pt idx="181">
                  <c:v>1.5618317220279902E-2</c:v>
                </c:pt>
                <c:pt idx="182">
                  <c:v>1.5618342564381899E-2</c:v>
                </c:pt>
                <c:pt idx="183">
                  <c:v>1.5618365398143902E-2</c:v>
                </c:pt>
                <c:pt idx="184">
                  <c:v>1.5618409108743899E-2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-1.5026280464000563E-6</c:v>
                </c:pt>
                <c:pt idx="2">
                  <c:v>-5.4125397609986955E-7</c:v>
                </c:pt>
                <c:pt idx="3">
                  <c:v>-1.4449156969997476E-7</c:v>
                </c:pt>
                <c:pt idx="4">
                  <c:v>0</c:v>
                </c:pt>
                <c:pt idx="5">
                  <c:v>4.8580088899980584E-8</c:v>
                </c:pt>
                <c:pt idx="6">
                  <c:v>6.7381092999901221E-8</c:v>
                </c:pt>
                <c:pt idx="7">
                  <c:v>8.4714983199837141E-8</c:v>
                </c:pt>
                <c:pt idx="8">
                  <c:v>1.3943540610019192E-7</c:v>
                </c:pt>
                <c:pt idx="9">
                  <c:v>3.9348291199989283E-7</c:v>
                </c:pt>
                <c:pt idx="10">
                  <c:v>1.4812027315002155E-6</c:v>
                </c:pt>
                <c:pt idx="11">
                  <c:v>5.2666505217999204E-6</c:v>
                </c:pt>
                <c:pt idx="12">
                  <c:v>1.5615915619499997E-5</c:v>
                </c:pt>
                <c:pt idx="13">
                  <c:v>3.7876749524999847E-5</c:v>
                </c:pt>
                <c:pt idx="14">
                  <c:v>7.7016153160100118E-5</c:v>
                </c:pt>
                <c:pt idx="15">
                  <c:v>1.3617030383189987E-4</c:v>
                </c:pt>
                <c:pt idx="16">
                  <c:v>2.1599917888520019E-4</c:v>
                </c:pt>
                <c:pt idx="17">
                  <c:v>3.1447302403289981E-4</c:v>
                </c:pt>
                <c:pt idx="18">
                  <c:v>4.2802451697969987E-4</c:v>
                </c:pt>
                <c:pt idx="19">
                  <c:v>5.5410982468899993E-4</c:v>
                </c:pt>
                <c:pt idx="20">
                  <c:v>6.8865452711399993E-4</c:v>
                </c:pt>
                <c:pt idx="21">
                  <c:v>1.2542306907585999E-3</c:v>
                </c:pt>
                <c:pt idx="22">
                  <c:v>1.2542308630851002E-3</c:v>
                </c:pt>
                <c:pt idx="23">
                  <c:v>1.2542316189702004E-3</c:v>
                </c:pt>
                <c:pt idx="24">
                  <c:v>1.2542892524133997E-3</c:v>
                </c:pt>
                <c:pt idx="25">
                  <c:v>1.2550002270850999E-3</c:v>
                </c:pt>
                <c:pt idx="26">
                  <c:v>1.2585992671883001E-3</c:v>
                </c:pt>
                <c:pt idx="27">
                  <c:v>1.2692465684831997E-3</c:v>
                </c:pt>
                <c:pt idx="28">
                  <c:v>1.2913165217373996E-3</c:v>
                </c:pt>
                <c:pt idx="29">
                  <c:v>1.3273918120841003E-3</c:v>
                </c:pt>
                <c:pt idx="30">
                  <c:v>1.3777337650922004E-3</c:v>
                </c:pt>
                <c:pt idx="31">
                  <c:v>1.4405545066461002E-3</c:v>
                </c:pt>
                <c:pt idx="32">
                  <c:v>1.5134186788152999E-3</c:v>
                </c:pt>
                <c:pt idx="33">
                  <c:v>1.5937557310314E-3</c:v>
                </c:pt>
                <c:pt idx="34">
                  <c:v>1.6792044425011999E-3</c:v>
                </c:pt>
                <c:pt idx="35">
                  <c:v>1.7677561221219997E-3</c:v>
                </c:pt>
                <c:pt idx="36">
                  <c:v>1.8577656297635E-3</c:v>
                </c:pt>
                <c:pt idx="37">
                  <c:v>1.9479127734046003E-3</c:v>
                </c:pt>
                <c:pt idx="38">
                  <c:v>2.0371499794748001E-3</c:v>
                </c:pt>
                <c:pt idx="39">
                  <c:v>2.1246382669665997E-3</c:v>
                </c:pt>
                <c:pt idx="40">
                  <c:v>2.2088562030410002E-3</c:v>
                </c:pt>
                <c:pt idx="41">
                  <c:v>2.2892859857582999E-3</c:v>
                </c:pt>
                <c:pt idx="42">
                  <c:v>2.3656735275133997E-3</c:v>
                </c:pt>
                <c:pt idx="43">
                  <c:v>2.4377892068554001E-3</c:v>
                </c:pt>
                <c:pt idx="44">
                  <c:v>2.505430416377E-3</c:v>
                </c:pt>
                <c:pt idx="45">
                  <c:v>2.5684275911347998E-3</c:v>
                </c:pt>
                <c:pt idx="46">
                  <c:v>2.6266527886926998E-3</c:v>
                </c:pt>
                <c:pt idx="47">
                  <c:v>2.6800196883567003E-3</c:v>
                </c:pt>
                <c:pt idx="48">
                  <c:v>2.7284845809204001E-3</c:v>
                </c:pt>
                <c:pt idx="49">
                  <c:v>2.7720473388058997E-3</c:v>
                </c:pt>
                <c:pt idx="50">
                  <c:v>2.8107541988169997E-3</c:v>
                </c:pt>
                <c:pt idx="51">
                  <c:v>2.8447080161401999E-3</c:v>
                </c:pt>
                <c:pt idx="52">
                  <c:v>4.1872104577067E-3</c:v>
                </c:pt>
                <c:pt idx="53">
                  <c:v>4.1873789056303999E-3</c:v>
                </c:pt>
                <c:pt idx="54">
                  <c:v>4.1875081343822002E-3</c:v>
                </c:pt>
                <c:pt idx="55">
                  <c:v>4.1875999398747997E-3</c:v>
                </c:pt>
                <c:pt idx="56">
                  <c:v>4.1876611939537997E-3</c:v>
                </c:pt>
                <c:pt idx="57">
                  <c:v>4.1877011903164998E-3</c:v>
                </c:pt>
                <c:pt idx="58">
                  <c:v>4.1877299724993001E-3</c:v>
                </c:pt>
                <c:pt idx="59">
                  <c:v>4.1877608485300002E-3</c:v>
                </c:pt>
                <c:pt idx="60">
                  <c:v>4.1878277114378998E-3</c:v>
                </c:pt>
                <c:pt idx="61">
                  <c:v>4.1880546431655999E-3</c:v>
                </c:pt>
                <c:pt idx="62">
                  <c:v>4.1888894400932998E-3</c:v>
                </c:pt>
                <c:pt idx="63">
                  <c:v>4.1905531699239999E-3</c:v>
                </c:pt>
                <c:pt idx="64">
                  <c:v>4.1945187572271E-3</c:v>
                </c:pt>
                <c:pt idx="65">
                  <c:v>4.203014262032E-3</c:v>
                </c:pt>
                <c:pt idx="66">
                  <c:v>4.2190732243946004E-3</c:v>
                </c:pt>
                <c:pt idx="67">
                  <c:v>4.2458303595175996E-3</c:v>
                </c:pt>
                <c:pt idx="68">
                  <c:v>4.2859263863635E-3</c:v>
                </c:pt>
                <c:pt idx="69">
                  <c:v>4.3413638894287997E-3</c:v>
                </c:pt>
                <c:pt idx="70">
                  <c:v>4.4133114865635998E-3</c:v>
                </c:pt>
                <c:pt idx="71">
                  <c:v>4.5017497418174002E-3</c:v>
                </c:pt>
                <c:pt idx="72">
                  <c:v>4.6055025432796999E-3</c:v>
                </c:pt>
                <c:pt idx="73">
                  <c:v>4.7227081131580003E-3</c:v>
                </c:pt>
                <c:pt idx="74">
                  <c:v>4.8512650175701003E-3</c:v>
                </c:pt>
                <c:pt idx="75">
                  <c:v>4.9887642562304003E-3</c:v>
                </c:pt>
                <c:pt idx="76">
                  <c:v>5.1329846962722995E-3</c:v>
                </c:pt>
                <c:pt idx="77">
                  <c:v>5.2827944600836998E-3</c:v>
                </c:pt>
                <c:pt idx="78">
                  <c:v>5.4376978739987996E-3</c:v>
                </c:pt>
                <c:pt idx="79">
                  <c:v>5.5963271518045992E-3</c:v>
                </c:pt>
                <c:pt idx="80">
                  <c:v>5.7575798522428003E-3</c:v>
                </c:pt>
                <c:pt idx="81">
                  <c:v>5.9222220071055995E-3</c:v>
                </c:pt>
                <c:pt idx="82">
                  <c:v>6.0919655460670999E-3</c:v>
                </c:pt>
                <c:pt idx="83">
                  <c:v>6.9294119337391007E-3</c:v>
                </c:pt>
                <c:pt idx="84">
                  <c:v>6.9294136022575005E-3</c:v>
                </c:pt>
                <c:pt idx="85">
                  <c:v>6.9294225652357004E-3</c:v>
                </c:pt>
                <c:pt idx="86">
                  <c:v>6.9295542557513004E-3</c:v>
                </c:pt>
                <c:pt idx="87">
                  <c:v>6.9305327941725997E-3</c:v>
                </c:pt>
                <c:pt idx="88">
                  <c:v>6.9345238890881006E-3</c:v>
                </c:pt>
                <c:pt idx="89">
                  <c:v>6.9451323331422002E-3</c:v>
                </c:pt>
                <c:pt idx="90">
                  <c:v>6.9660223590926997E-3</c:v>
                </c:pt>
                <c:pt idx="91">
                  <c:v>6.9994607025291996E-3</c:v>
                </c:pt>
                <c:pt idx="92">
                  <c:v>7.0458798113185997E-3</c:v>
                </c:pt>
                <c:pt idx="93">
                  <c:v>7.1039840614143005E-3</c:v>
                </c:pt>
                <c:pt idx="94">
                  <c:v>7.1717849420504997E-3</c:v>
                </c:pt>
                <c:pt idx="95">
                  <c:v>7.2470459926093E-3</c:v>
                </c:pt>
                <c:pt idx="96">
                  <c:v>7.3276203525703002E-3</c:v>
                </c:pt>
                <c:pt idx="97">
                  <c:v>7.4116190224862996E-3</c:v>
                </c:pt>
                <c:pt idx="98">
                  <c:v>7.4974525705212994E-3</c:v>
                </c:pt>
                <c:pt idx="99">
                  <c:v>7.5838164043862998E-3</c:v>
                </c:pt>
                <c:pt idx="100">
                  <c:v>7.6696551129072999E-3</c:v>
                </c:pt>
                <c:pt idx="101">
                  <c:v>7.7541103972872992E-3</c:v>
                </c:pt>
                <c:pt idx="102">
                  <c:v>7.8357131813803008E-3</c:v>
                </c:pt>
                <c:pt idx="103">
                  <c:v>7.9139015420123006E-3</c:v>
                </c:pt>
                <c:pt idx="104">
                  <c:v>7.9883690835033001E-3</c:v>
                </c:pt>
                <c:pt idx="105">
                  <c:v>8.0588421687743002E-3</c:v>
                </c:pt>
                <c:pt idx="106">
                  <c:v>8.1250818698263005E-3</c:v>
                </c:pt>
                <c:pt idx="107">
                  <c:v>8.186887273370299E-3</c:v>
                </c:pt>
                <c:pt idx="108">
                  <c:v>8.2441028274873006E-3</c:v>
                </c:pt>
                <c:pt idx="109">
                  <c:v>8.2966202295112999E-3</c:v>
                </c:pt>
                <c:pt idx="110">
                  <c:v>8.344375461018301E-3</c:v>
                </c:pt>
                <c:pt idx="111">
                  <c:v>8.3873510515032994E-3</c:v>
                </c:pt>
                <c:pt idx="112">
                  <c:v>8.4255797273692992E-3</c:v>
                </c:pt>
                <c:pt idx="113">
                  <c:v>8.4591461075842998E-3</c:v>
                </c:pt>
                <c:pt idx="114">
                  <c:v>9.7791409645053007E-3</c:v>
                </c:pt>
                <c:pt idx="115">
                  <c:v>9.779304450346301E-3</c:v>
                </c:pt>
                <c:pt idx="116">
                  <c:v>9.7794284122332993E-3</c:v>
                </c:pt>
                <c:pt idx="117">
                  <c:v>9.7795148413503015E-3</c:v>
                </c:pt>
                <c:pt idx="118">
                  <c:v>9.7795707873903001E-3</c:v>
                </c:pt>
                <c:pt idx="119">
                  <c:v>9.7796054903762988E-3</c:v>
                </c:pt>
                <c:pt idx="120">
                  <c:v>9.7796282551553017E-3</c:v>
                </c:pt>
                <c:pt idx="121">
                  <c:v>9.7796497085762997E-3</c:v>
                </c:pt>
                <c:pt idx="122">
                  <c:v>9.7796950632183001E-3</c:v>
                </c:pt>
                <c:pt idx="123">
                  <c:v>9.7798634477913003E-3</c:v>
                </c:pt>
                <c:pt idx="124">
                  <c:v>9.7805503102353017E-3</c:v>
                </c:pt>
                <c:pt idx="125">
                  <c:v>9.7820145586863007E-3</c:v>
                </c:pt>
                <c:pt idx="126">
                  <c:v>9.7856888208312995E-3</c:v>
                </c:pt>
                <c:pt idx="127">
                  <c:v>9.7938397281603015E-3</c:v>
                </c:pt>
                <c:pt idx="128">
                  <c:v>9.8095764894973007E-3</c:v>
                </c:pt>
                <c:pt idx="129">
                  <c:v>9.836103849057299E-3</c:v>
                </c:pt>
                <c:pt idx="130">
                  <c:v>9.8761064292652995E-3</c:v>
                </c:pt>
                <c:pt idx="131">
                  <c:v>9.9316150963342995E-3</c:v>
                </c:pt>
                <c:pt idx="132">
                  <c:v>1.0003814178559299E-2</c:v>
                </c:pt>
                <c:pt idx="133">
                  <c:v>1.0092691032657301E-2</c:v>
                </c:pt>
                <c:pt idx="134">
                  <c:v>1.0197071010664301E-2</c:v>
                </c:pt>
                <c:pt idx="135">
                  <c:v>1.0315069134978299E-2</c:v>
                </c:pt>
                <c:pt idx="136">
                  <c:v>1.0444587795306302E-2</c:v>
                </c:pt>
                <c:pt idx="137">
                  <c:v>1.05832370320403E-2</c:v>
                </c:pt>
                <c:pt idx="138">
                  <c:v>1.0728818442686298E-2</c:v>
                </c:pt>
                <c:pt idx="139">
                  <c:v>1.0880199662830301E-2</c:v>
                </c:pt>
                <c:pt idx="140">
                  <c:v>1.1036872317811301E-2</c:v>
                </c:pt>
                <c:pt idx="141">
                  <c:v>1.1197506102597302E-2</c:v>
                </c:pt>
                <c:pt idx="142">
                  <c:v>1.1361048258441302E-2</c:v>
                </c:pt>
                <c:pt idx="143">
                  <c:v>1.1530015038017299E-2</c:v>
                </c:pt>
                <c:pt idx="144">
                  <c:v>1.1701834362317299E-2</c:v>
                </c:pt>
                <c:pt idx="145">
                  <c:v>1.26056944854013E-2</c:v>
                </c:pt>
                <c:pt idx="146">
                  <c:v>1.26056978204553E-2</c:v>
                </c:pt>
                <c:pt idx="147">
                  <c:v>1.2605714645619302E-2</c:v>
                </c:pt>
                <c:pt idx="148">
                  <c:v>1.2605889200358301E-2</c:v>
                </c:pt>
                <c:pt idx="149">
                  <c:v>1.2606977527968299E-2</c:v>
                </c:pt>
                <c:pt idx="150">
                  <c:v>1.26110776586013E-2</c:v>
                </c:pt>
                <c:pt idx="151">
                  <c:v>1.26216111821363E-2</c:v>
                </c:pt>
                <c:pt idx="152">
                  <c:v>1.2642097024011301E-2</c:v>
                </c:pt>
                <c:pt idx="153">
                  <c:v>1.2674792707660299E-2</c:v>
                </c:pt>
                <c:pt idx="154">
                  <c:v>1.27202203499313E-2</c:v>
                </c:pt>
                <c:pt idx="155">
                  <c:v>1.2777214669070301E-2</c:v>
                </c:pt>
                <c:pt idx="156">
                  <c:v>1.2843883563840301E-2</c:v>
                </c:pt>
                <c:pt idx="157">
                  <c:v>1.2918050419989301E-2</c:v>
                </c:pt>
                <c:pt idx="158">
                  <c:v>1.29976002830113E-2</c:v>
                </c:pt>
                <c:pt idx="159">
                  <c:v>1.30806577561913E-2</c:v>
                </c:pt>
                <c:pt idx="160">
                  <c:v>1.31656368858943E-2</c:v>
                </c:pt>
                <c:pt idx="161">
                  <c:v>1.32512310802703E-2</c:v>
                </c:pt>
                <c:pt idx="162">
                  <c:v>1.3336379966991302E-2</c:v>
                </c:pt>
                <c:pt idx="163">
                  <c:v>1.3420219134447301E-2</c:v>
                </c:pt>
                <c:pt idx="164">
                  <c:v>1.3501293925096299E-2</c:v>
                </c:pt>
                <c:pt idx="165">
                  <c:v>1.35790330874003E-2</c:v>
                </c:pt>
                <c:pt idx="166">
                  <c:v>1.3653118099496302E-2</c:v>
                </c:pt>
                <c:pt idx="167">
                  <c:v>1.3723265688193299E-2</c:v>
                </c:pt>
                <c:pt idx="168">
                  <c:v>1.37892291478523E-2</c:v>
                </c:pt>
                <c:pt idx="169">
                  <c:v>1.3850801145892301E-2</c:v>
                </c:pt>
                <c:pt idx="170">
                  <c:v>1.3907820608124302E-2</c:v>
                </c:pt>
                <c:pt idx="171">
                  <c:v>1.3960174450314302E-2</c:v>
                </c:pt>
                <c:pt idx="172">
                  <c:v>1.40077943656363E-2</c:v>
                </c:pt>
                <c:pt idx="173">
                  <c:v>1.4050659120600301E-2</c:v>
                </c:pt>
                <c:pt idx="174">
                  <c:v>1.40887981153523E-2</c:v>
                </c:pt>
                <c:pt idx="175">
                  <c:v>1.4122293423817302E-2</c:v>
                </c:pt>
                <c:pt idx="176">
                  <c:v>1.54374165362673E-2</c:v>
                </c:pt>
                <c:pt idx="177">
                  <c:v>1.5437578837656302E-2</c:v>
                </c:pt>
                <c:pt idx="178">
                  <c:v>1.5437701479309302E-2</c:v>
                </c:pt>
                <c:pt idx="179">
                  <c:v>1.5437786548971301E-2</c:v>
                </c:pt>
                <c:pt idx="180">
                  <c:v>1.5437841171802302E-2</c:v>
                </c:pt>
                <c:pt idx="181">
                  <c:v>1.5437874506243301E-2</c:v>
                </c:pt>
                <c:pt idx="182">
                  <c:v>1.5437895790066301E-2</c:v>
                </c:pt>
                <c:pt idx="183">
                  <c:v>1.54379151413883E-2</c:v>
                </c:pt>
                <c:pt idx="184">
                  <c:v>1.5437955832535301E-2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0304"/>
        <c:axId val="441919520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0.17262887189409515</c:v>
                </c:pt>
                <c:pt idx="1">
                  <c:v>0.16404263295614063</c:v>
                </c:pt>
                <c:pt idx="2">
                  <c:v>0.156038987480381</c:v>
                </c:pt>
                <c:pt idx="3">
                  <c:v>0.14869477096199715</c:v>
                </c:pt>
                <c:pt idx="4">
                  <c:v>0.14202254026517125</c:v>
                </c:pt>
                <c:pt idx="5">
                  <c:v>0.13599725300245707</c:v>
                </c:pt>
                <c:pt idx="6">
                  <c:v>0.13057671057640302</c:v>
                </c:pt>
                <c:pt idx="7">
                  <c:v>0.12574350876559659</c:v>
                </c:pt>
                <c:pt idx="8">
                  <c:v>0.12143664638247714</c:v>
                </c:pt>
                <c:pt idx="9">
                  <c:v>0.11759754231512788</c:v>
                </c:pt>
                <c:pt idx="10">
                  <c:v>0.11417538900362273</c:v>
                </c:pt>
                <c:pt idx="11">
                  <c:v>0.11112800299218568</c:v>
                </c:pt>
                <c:pt idx="12">
                  <c:v>0.10841955487752458</c:v>
                </c:pt>
                <c:pt idx="13">
                  <c:v>0.10601926623245925</c:v>
                </c:pt>
                <c:pt idx="14">
                  <c:v>0.10389939218757217</c:v>
                </c:pt>
                <c:pt idx="15">
                  <c:v>0.10203566507415494</c:v>
                </c:pt>
                <c:pt idx="16">
                  <c:v>0.10040677296082698</c:v>
                </c:pt>
                <c:pt idx="17">
                  <c:v>9.899333968610112E-2</c:v>
                </c:pt>
                <c:pt idx="18">
                  <c:v>9.7777121556881161E-2</c:v>
                </c:pt>
                <c:pt idx="19">
                  <c:v>7.1094969548063172E-2</c:v>
                </c:pt>
                <c:pt idx="20">
                  <c:v>7.1093596235335677E-2</c:v>
                </c:pt>
                <c:pt idx="21">
                  <c:v>7.1093120563211321E-2</c:v>
                </c:pt>
                <c:pt idx="22">
                  <c:v>7.1093311212240592E-2</c:v>
                </c:pt>
                <c:pt idx="23">
                  <c:v>7.1093879752632788E-2</c:v>
                </c:pt>
                <c:pt idx="24">
                  <c:v>7.1094581477430724E-2</c:v>
                </c:pt>
                <c:pt idx="25">
                  <c:v>7.1095243358850452E-2</c:v>
                </c:pt>
                <c:pt idx="26">
                  <c:v>7.109572005847177E-2</c:v>
                </c:pt>
                <c:pt idx="27">
                  <c:v>7.1095532270453662E-2</c:v>
                </c:pt>
                <c:pt idx="28">
                  <c:v>7.109264410987573E-2</c:v>
                </c:pt>
                <c:pt idx="29">
                  <c:v>7.1079730759659676E-2</c:v>
                </c:pt>
                <c:pt idx="30">
                  <c:v>7.1053066945623522E-2</c:v>
                </c:pt>
                <c:pt idx="31">
                  <c:v>7.0989005053849932E-2</c:v>
                </c:pt>
                <c:pt idx="32">
                  <c:v>7.0848032884291756E-2</c:v>
                </c:pt>
                <c:pt idx="33">
                  <c:v>7.0568326212214691E-2</c:v>
                </c:pt>
                <c:pt idx="34">
                  <c:v>7.0077206145810575E-2</c:v>
                </c:pt>
                <c:pt idx="35">
                  <c:v>6.9310046584147397E-2</c:v>
                </c:pt>
                <c:pt idx="36">
                  <c:v>6.8224745105990234E-2</c:v>
                </c:pt>
                <c:pt idx="37">
                  <c:v>6.681287644961037E-2</c:v>
                </c:pt>
                <c:pt idx="38">
                  <c:v>6.5103633230942121E-2</c:v>
                </c:pt>
                <c:pt idx="39">
                  <c:v>6.3154080147989872E-2</c:v>
                </c:pt>
                <c:pt idx="40">
                  <c:v>6.1096673318479455E-2</c:v>
                </c:pt>
                <c:pt idx="41">
                  <c:v>5.8948455647141906E-2</c:v>
                </c:pt>
                <c:pt idx="42">
                  <c:v>5.6790208934093908E-2</c:v>
                </c:pt>
                <c:pt idx="43">
                  <c:v>5.4658920893359622E-2</c:v>
                </c:pt>
                <c:pt idx="44">
                  <c:v>5.2572154101593931E-2</c:v>
                </c:pt>
                <c:pt idx="45">
                  <c:v>5.0562523277094013E-2</c:v>
                </c:pt>
                <c:pt idx="46">
                  <c:v>4.8656919399321388E-2</c:v>
                </c:pt>
                <c:pt idx="47">
                  <c:v>4.6848805831546013E-2</c:v>
                </c:pt>
                <c:pt idx="48">
                  <c:v>4.5144571734325935E-2</c:v>
                </c:pt>
                <c:pt idx="49">
                  <c:v>4.3265341530481623E-2</c:v>
                </c:pt>
                <c:pt idx="50">
                  <c:v>3.7608672946048825E-2</c:v>
                </c:pt>
                <c:pt idx="51">
                  <c:v>3.7608672580302586E-2</c:v>
                </c:pt>
                <c:pt idx="52">
                  <c:v>3.7608507142391154E-2</c:v>
                </c:pt>
                <c:pt idx="53">
                  <c:v>3.7605501566405672E-2</c:v>
                </c:pt>
                <c:pt idx="54">
                  <c:v>3.7583700584418726E-2</c:v>
                </c:pt>
                <c:pt idx="55">
                  <c:v>3.7501475929380738E-2</c:v>
                </c:pt>
                <c:pt idx="56">
                  <c:v>3.7304538244302181E-2</c:v>
                </c:pt>
                <c:pt idx="57">
                  <c:v>3.6960293872500133E-2</c:v>
                </c:pt>
                <c:pt idx="58">
                  <c:v>3.6477476885205612E-2</c:v>
                </c:pt>
                <c:pt idx="59">
                  <c:v>3.5884635192478691E-2</c:v>
                </c:pt>
                <c:pt idx="60">
                  <c:v>3.5225029411239742E-2</c:v>
                </c:pt>
                <c:pt idx="61">
                  <c:v>3.4538907429549223E-2</c:v>
                </c:pt>
                <c:pt idx="62">
                  <c:v>3.3856395779066892E-2</c:v>
                </c:pt>
                <c:pt idx="63">
                  <c:v>3.3196311453187015E-2</c:v>
                </c:pt>
                <c:pt idx="64">
                  <c:v>3.2569037961186813E-2</c:v>
                </c:pt>
                <c:pt idx="65">
                  <c:v>3.1979679742937195E-2</c:v>
                </c:pt>
                <c:pt idx="66">
                  <c:v>3.1429859095385412E-2</c:v>
                </c:pt>
                <c:pt idx="67">
                  <c:v>3.0918821874579522E-2</c:v>
                </c:pt>
                <c:pt idx="68">
                  <c:v>3.0444980898350852E-2</c:v>
                </c:pt>
                <c:pt idx="69">
                  <c:v>3.0005361645434315E-2</c:v>
                </c:pt>
                <c:pt idx="70">
                  <c:v>2.9597291736399928E-2</c:v>
                </c:pt>
                <c:pt idx="71">
                  <c:v>2.9218827753177131E-2</c:v>
                </c:pt>
                <c:pt idx="72">
                  <c:v>2.8868523258079849E-2</c:v>
                </c:pt>
                <c:pt idx="73">
                  <c:v>2.854533586047819E-2</c:v>
                </c:pt>
                <c:pt idx="74">
                  <c:v>2.8248527353570384E-2</c:v>
                </c:pt>
                <c:pt idx="75">
                  <c:v>2.7977310297384771E-2</c:v>
                </c:pt>
                <c:pt idx="76">
                  <c:v>2.7730747614620934E-2</c:v>
                </c:pt>
                <c:pt idx="77">
                  <c:v>2.7507976692144751E-2</c:v>
                </c:pt>
                <c:pt idx="78">
                  <c:v>2.7308221865624201E-2</c:v>
                </c:pt>
                <c:pt idx="79">
                  <c:v>2.7130623944310112E-2</c:v>
                </c:pt>
                <c:pt idx="80">
                  <c:v>2.6974181212088128E-2</c:v>
                </c:pt>
                <c:pt idx="81">
                  <c:v>2.4596312212484716E-2</c:v>
                </c:pt>
                <c:pt idx="82">
                  <c:v>2.459647652680403E-2</c:v>
                </c:pt>
                <c:pt idx="83">
                  <c:v>2.4596851143397058E-2</c:v>
                </c:pt>
                <c:pt idx="84">
                  <c:v>2.4597344703510202E-2</c:v>
                </c:pt>
                <c:pt idx="85">
                  <c:v>2.4597857784424391E-2</c:v>
                </c:pt>
                <c:pt idx="86">
                  <c:v>2.4598325295857117E-2</c:v>
                </c:pt>
                <c:pt idx="87">
                  <c:v>2.4598721293718932E-2</c:v>
                </c:pt>
                <c:pt idx="88">
                  <c:v>2.4599066917987512E-2</c:v>
                </c:pt>
                <c:pt idx="89">
                  <c:v>2.4599352728426421E-2</c:v>
                </c:pt>
                <c:pt idx="90">
                  <c:v>2.4599322625963541E-2</c:v>
                </c:pt>
                <c:pt idx="91">
                  <c:v>2.459752932469686E-2</c:v>
                </c:pt>
                <c:pt idx="92">
                  <c:v>2.4592475921500264E-2</c:v>
                </c:pt>
                <c:pt idx="93">
                  <c:v>2.4578468525849953E-2</c:v>
                </c:pt>
                <c:pt idx="94">
                  <c:v>2.4545183216391438E-2</c:v>
                </c:pt>
                <c:pt idx="95">
                  <c:v>2.4476050722254703E-2</c:v>
                </c:pt>
                <c:pt idx="96">
                  <c:v>2.4350703678575052E-2</c:v>
                </c:pt>
                <c:pt idx="97">
                  <c:v>2.4149576061964273E-2</c:v>
                </c:pt>
                <c:pt idx="98">
                  <c:v>2.3858952168404411E-2</c:v>
                </c:pt>
                <c:pt idx="99">
                  <c:v>2.3475742610977589E-2</c:v>
                </c:pt>
                <c:pt idx="100">
                  <c:v>2.3008017178519843E-2</c:v>
                </c:pt>
                <c:pt idx="101">
                  <c:v>2.2470608694493188E-2</c:v>
                </c:pt>
                <c:pt idx="102">
                  <c:v>2.1913669260636669E-2</c:v>
                </c:pt>
                <c:pt idx="103">
                  <c:v>2.1328344448614398E-2</c:v>
                </c:pt>
                <c:pt idx="104">
                  <c:v>2.0738628924380033E-2</c:v>
                </c:pt>
                <c:pt idx="105">
                  <c:v>2.0150935667457088E-2</c:v>
                </c:pt>
                <c:pt idx="106">
                  <c:v>1.9568436628400604E-2</c:v>
                </c:pt>
                <c:pt idx="107">
                  <c:v>1.9005500661851249E-2</c:v>
                </c:pt>
                <c:pt idx="108">
                  <c:v>1.8472162224855038E-2</c:v>
                </c:pt>
                <c:pt idx="109">
                  <c:v>1.7963864930232044E-2</c:v>
                </c:pt>
                <c:pt idx="110">
                  <c:v>1.7336114013717402E-2</c:v>
                </c:pt>
                <c:pt idx="111">
                  <c:v>1.6808631684770758E-2</c:v>
                </c:pt>
                <c:pt idx="112">
                  <c:v>1.5956812871555898E-2</c:v>
                </c:pt>
                <c:pt idx="113">
                  <c:v>1.5956825306979797E-2</c:v>
                </c:pt>
                <c:pt idx="114">
                  <c:v>1.5956684661836747E-2</c:v>
                </c:pt>
                <c:pt idx="115">
                  <c:v>1.5954826978335834E-2</c:v>
                </c:pt>
                <c:pt idx="116">
                  <c:v>1.5943681828511518E-2</c:v>
                </c:pt>
                <c:pt idx="117">
                  <c:v>1.5905783725769611E-2</c:v>
                </c:pt>
                <c:pt idx="118">
                  <c:v>1.5819590590129207E-2</c:v>
                </c:pt>
                <c:pt idx="119">
                  <c:v>1.5672798637316212E-2</c:v>
                </c:pt>
                <c:pt idx="120">
                  <c:v>1.5470885664410653E-2</c:v>
                </c:pt>
                <c:pt idx="121">
                  <c:v>1.5226467841867184E-2</c:v>
                </c:pt>
                <c:pt idx="122">
                  <c:v>1.495812996494447E-2</c:v>
                </c:pt>
                <c:pt idx="123">
                  <c:v>1.4683102681972609E-2</c:v>
                </c:pt>
                <c:pt idx="124">
                  <c:v>1.4413912282440829E-2</c:v>
                </c:pt>
                <c:pt idx="125">
                  <c:v>1.4157808874503734E-2</c:v>
                </c:pt>
                <c:pt idx="126">
                  <c:v>1.3918322655622034E-2</c:v>
                </c:pt>
                <c:pt idx="127">
                  <c:v>1.3696803381690763E-2</c:v>
                </c:pt>
                <c:pt idx="128">
                  <c:v>1.34931929402593E-2</c:v>
                </c:pt>
                <c:pt idx="129">
                  <c:v>1.3306473516121587E-2</c:v>
                </c:pt>
                <c:pt idx="130">
                  <c:v>1.3135391414040461E-2</c:v>
                </c:pt>
                <c:pt idx="131">
                  <c:v>1.297709317059104E-2</c:v>
                </c:pt>
                <c:pt idx="132">
                  <c:v>1.2830040027426168E-2</c:v>
                </c:pt>
                <c:pt idx="133">
                  <c:v>1.2693355533210514E-2</c:v>
                </c:pt>
                <c:pt idx="134">
                  <c:v>1.2566418208007199E-2</c:v>
                </c:pt>
                <c:pt idx="135">
                  <c:v>1.2448830078146683E-2</c:v>
                </c:pt>
                <c:pt idx="136">
                  <c:v>1.2340364775265811E-2</c:v>
                </c:pt>
                <c:pt idx="137">
                  <c:v>1.2240785003313912E-2</c:v>
                </c:pt>
                <c:pt idx="138">
                  <c:v>1.2149753807937577E-2</c:v>
                </c:pt>
                <c:pt idx="139">
                  <c:v>1.206698276258663E-2</c:v>
                </c:pt>
                <c:pt idx="140">
                  <c:v>1.1992256157876835E-2</c:v>
                </c:pt>
                <c:pt idx="141">
                  <c:v>1.1925312505749465E-2</c:v>
                </c:pt>
                <c:pt idx="142">
                  <c:v>1.186580763859472E-2</c:v>
                </c:pt>
                <c:pt idx="143">
                  <c:v>1.1551731581172477E-2</c:v>
                </c:pt>
                <c:pt idx="144">
                  <c:v>1.1551949596578953E-2</c:v>
                </c:pt>
                <c:pt idx="145">
                  <c:v>1.1552267343686867E-2</c:v>
                </c:pt>
                <c:pt idx="146">
                  <c:v>1.1552627881633774E-2</c:v>
                </c:pt>
                <c:pt idx="147">
                  <c:v>1.1552973596951739E-2</c:v>
                </c:pt>
                <c:pt idx="148">
                  <c:v>1.1553275009826334E-2</c:v>
                </c:pt>
                <c:pt idx="149">
                  <c:v>1.1553516230788331E-2</c:v>
                </c:pt>
                <c:pt idx="150">
                  <c:v>1.1553722310597651E-2</c:v>
                </c:pt>
                <c:pt idx="151">
                  <c:v>1.1553883302209841E-2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2656"/>
        <c:axId val="441921088"/>
      </c:scatterChart>
      <c:valAx>
        <c:axId val="441920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19520"/>
        <c:crosses val="autoZero"/>
        <c:crossBetween val="midCat"/>
      </c:valAx>
      <c:valAx>
        <c:axId val="4419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0304"/>
        <c:crosses val="autoZero"/>
        <c:crossBetween val="midCat"/>
      </c:valAx>
      <c:valAx>
        <c:axId val="441921088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2656"/>
        <c:crosses val="max"/>
        <c:crossBetween val="midCat"/>
      </c:valAx>
      <c:valAx>
        <c:axId val="4419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1.4492168240003156E-6</c:v>
                </c:pt>
                <c:pt idx="2">
                  <c:v>5.0720474160000084E-6</c:v>
                </c:pt>
                <c:pt idx="3">
                  <c:v>1.308572482799919E-5</c:v>
                </c:pt>
                <c:pt idx="4">
                  <c:v>2.8505799069000054E-5</c:v>
                </c:pt>
                <c:pt idx="5">
                  <c:v>5.440332940899982E-5</c:v>
                </c:pt>
                <c:pt idx="6">
                  <c:v>9.331799453500024E-5</c:v>
                </c:pt>
                <c:pt idx="7">
                  <c:v>1.4717025741600026E-4</c:v>
                </c:pt>
                <c:pt idx="8">
                  <c:v>2.1711236882199919E-4</c:v>
                </c:pt>
                <c:pt idx="9">
                  <c:v>3.0317789720499949E-4</c:v>
                </c:pt>
                <c:pt idx="10">
                  <c:v>4.0427802688399947E-4</c:v>
                </c:pt>
                <c:pt idx="11">
                  <c:v>5.1897999374799983E-4</c:v>
                </c:pt>
                <c:pt idx="12">
                  <c:v>6.4501380908599942E-4</c:v>
                </c:pt>
                <c:pt idx="13">
                  <c:v>7.8017248450499947E-4</c:v>
                </c:pt>
                <c:pt idx="14">
                  <c:v>9.2226579152500029E-4</c:v>
                </c:pt>
                <c:pt idx="15">
                  <c:v>1.0701630802809996E-3</c:v>
                </c:pt>
                <c:pt idx="16">
                  <c:v>1.2235029342300002E-3</c:v>
                </c:pt>
                <c:pt idx="17">
                  <c:v>1.3810464591699993E-3</c:v>
                </c:pt>
                <c:pt idx="18">
                  <c:v>1.5416753527350002E-3</c:v>
                </c:pt>
                <c:pt idx="19">
                  <c:v>1.7062325459070004E-3</c:v>
                </c:pt>
                <c:pt idx="20">
                  <c:v>1.8746943064570001E-3</c:v>
                </c:pt>
                <c:pt idx="21">
                  <c:v>2.782908378722998E-3</c:v>
                </c:pt>
                <c:pt idx="22">
                  <c:v>2.7829119297390001E-3</c:v>
                </c:pt>
                <c:pt idx="23">
                  <c:v>2.7829271968359999E-3</c:v>
                </c:pt>
                <c:pt idx="24">
                  <c:v>2.7830803987329983E-3</c:v>
                </c:pt>
                <c:pt idx="25">
                  <c:v>2.7840412737960007E-3</c:v>
                </c:pt>
                <c:pt idx="26">
                  <c:v>2.7877143053440002E-3</c:v>
                </c:pt>
                <c:pt idx="27">
                  <c:v>2.7972948317089991E-3</c:v>
                </c:pt>
                <c:pt idx="28">
                  <c:v>2.816194350094E-3</c:v>
                </c:pt>
                <c:pt idx="29">
                  <c:v>2.8467698164580009E-3</c:v>
                </c:pt>
                <c:pt idx="30">
                  <c:v>2.8897045771510005E-3</c:v>
                </c:pt>
                <c:pt idx="31">
                  <c:v>2.9440456437460003E-3</c:v>
                </c:pt>
                <c:pt idx="32">
                  <c:v>3.0080874256359982E-3</c:v>
                </c:pt>
                <c:pt idx="33">
                  <c:v>3.0797786601960003E-3</c:v>
                </c:pt>
                <c:pt idx="34">
                  <c:v>3.1570660021339979E-3</c:v>
                </c:pt>
                <c:pt idx="35">
                  <c:v>3.2380937976140001E-3</c:v>
                </c:pt>
                <c:pt idx="36">
                  <c:v>3.3212737091740004E-3</c:v>
                </c:pt>
                <c:pt idx="37">
                  <c:v>3.4052835774019997E-3</c:v>
                </c:pt>
                <c:pt idx="38">
                  <c:v>3.4890388468220013E-3</c:v>
                </c:pt>
                <c:pt idx="39">
                  <c:v>3.5716507685890006E-3</c:v>
                </c:pt>
                <c:pt idx="40">
                  <c:v>3.6516105312049997E-3</c:v>
                </c:pt>
                <c:pt idx="41">
                  <c:v>3.7283223985600002E-3</c:v>
                </c:pt>
                <c:pt idx="42">
                  <c:v>3.8014555498739992E-3</c:v>
                </c:pt>
                <c:pt idx="43">
                  <c:v>3.8707181495129979E-3</c:v>
                </c:pt>
                <c:pt idx="44">
                  <c:v>3.935858298255001E-3</c:v>
                </c:pt>
                <c:pt idx="45">
                  <c:v>3.9966661809959989E-3</c:v>
                </c:pt>
                <c:pt idx="46">
                  <c:v>4.0529784568389994E-3</c:v>
                </c:pt>
                <c:pt idx="47">
                  <c:v>4.1046787093920005E-3</c:v>
                </c:pt>
                <c:pt idx="48">
                  <c:v>4.1516962749469991E-3</c:v>
                </c:pt>
                <c:pt idx="49">
                  <c:v>4.1940089135439999E-3</c:v>
                </c:pt>
                <c:pt idx="50">
                  <c:v>4.2316447076060013E-3</c:v>
                </c:pt>
                <c:pt idx="51">
                  <c:v>4.2646835786250004E-3</c:v>
                </c:pt>
                <c:pt idx="52">
                  <c:v>5.5906349891319991E-3</c:v>
                </c:pt>
                <c:pt idx="53">
                  <c:v>5.5908026320510007E-3</c:v>
                </c:pt>
                <c:pt idx="54">
                  <c:v>5.5909317276239996E-3</c:v>
                </c:pt>
                <c:pt idx="55">
                  <c:v>5.5910234882899992E-3</c:v>
                </c:pt>
                <c:pt idx="56">
                  <c:v>5.5910842121189991E-3</c:v>
                </c:pt>
                <c:pt idx="57">
                  <c:v>5.5911226987570006E-3</c:v>
                </c:pt>
                <c:pt idx="58">
                  <c:v>5.5911480428589982E-3</c:v>
                </c:pt>
                <c:pt idx="59">
                  <c:v>5.591170876621001E-3</c:v>
                </c:pt>
                <c:pt idx="60" formatCode="0.00000E+00">
                  <c:v>5.5912145872209981E-3</c:v>
                </c:pt>
                <c:pt idx="61" formatCode="0.00000E+00">
                  <c:v>5.5913711956760009E-3</c:v>
                </c:pt>
                <c:pt idx="62" formatCode="0.00000E+00">
                  <c:v>5.5920134610819988E-3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1.4642484509989895E-6</c:v>
                </c:pt>
                <c:pt idx="2">
                  <c:v>5.1385105959977917E-6</c:v>
                </c:pt>
                <c:pt idx="3">
                  <c:v>1.3289417924999825E-5</c:v>
                </c:pt>
                <c:pt idx="4">
                  <c:v>2.9026179261999047E-5</c:v>
                </c:pt>
                <c:pt idx="5">
                  <c:v>5.5553538821997289E-5</c:v>
                </c:pt>
                <c:pt idx="6">
                  <c:v>9.5556119029997777E-5</c:v>
                </c:pt>
                <c:pt idx="7">
                  <c:v>1.5106478609899776E-4</c:v>
                </c:pt>
                <c:pt idx="8">
                  <c:v>2.2326386832399736E-4</c:v>
                </c:pt>
                <c:pt idx="9">
                  <c:v>3.1214072242199964E-4</c:v>
                </c:pt>
                <c:pt idx="10">
                  <c:v>4.1652070042899961E-4</c:v>
                </c:pt>
                <c:pt idx="11">
                  <c:v>5.3451882474299731E-4</c:v>
                </c:pt>
                <c:pt idx="12">
                  <c:v>6.6403748507099999E-4</c:v>
                </c:pt>
                <c:pt idx="13">
                  <c:v>8.0268672180499809E-4</c:v>
                </c:pt>
                <c:pt idx="14">
                  <c:v>9.4826813245099673E-4</c:v>
                </c:pt>
                <c:pt idx="15">
                  <c:v>1.0996493525949995E-3</c:v>
                </c:pt>
                <c:pt idx="16">
                  <c:v>1.2563220075759995E-3</c:v>
                </c:pt>
                <c:pt idx="17">
                  <c:v>1.4169557923619999E-3</c:v>
                </c:pt>
                <c:pt idx="18">
                  <c:v>1.580497948206E-3</c:v>
                </c:pt>
                <c:pt idx="19">
                  <c:v>1.749464727781997E-3</c:v>
                </c:pt>
                <c:pt idx="20">
                  <c:v>1.9212840520819972E-3</c:v>
                </c:pt>
                <c:pt idx="21">
                  <c:v>2.8251441751659979E-3</c:v>
                </c:pt>
                <c:pt idx="22">
                  <c:v>2.8251475102199983E-3</c:v>
                </c:pt>
                <c:pt idx="23">
                  <c:v>2.8251643353839999E-3</c:v>
                </c:pt>
                <c:pt idx="24">
                  <c:v>2.8253388901229998E-3</c:v>
                </c:pt>
                <c:pt idx="25">
                  <c:v>2.8264272177329977E-3</c:v>
                </c:pt>
                <c:pt idx="26">
                  <c:v>2.8305273483659986E-3</c:v>
                </c:pt>
                <c:pt idx="27">
                  <c:v>2.8410608719009987E-3</c:v>
                </c:pt>
                <c:pt idx="28">
                  <c:v>2.8615467137759996E-3</c:v>
                </c:pt>
                <c:pt idx="29">
                  <c:v>2.8942423974249974E-3</c:v>
                </c:pt>
                <c:pt idx="30">
                  <c:v>2.9396700396959984E-3</c:v>
                </c:pt>
                <c:pt idx="31">
                  <c:v>2.9966643588349995E-3</c:v>
                </c:pt>
                <c:pt idx="32">
                  <c:v>3.0633332536049995E-3</c:v>
                </c:pt>
                <c:pt idx="33">
                  <c:v>3.137500109753999E-3</c:v>
                </c:pt>
                <c:pt idx="34">
                  <c:v>3.2170499727759982E-3</c:v>
                </c:pt>
                <c:pt idx="35">
                  <c:v>3.3001074459559979E-3</c:v>
                </c:pt>
                <c:pt idx="36">
                  <c:v>3.3850865756589986E-3</c:v>
                </c:pt>
                <c:pt idx="37">
                  <c:v>3.4706807700349979E-3</c:v>
                </c:pt>
                <c:pt idx="38">
                  <c:v>3.5558296567560002E-3</c:v>
                </c:pt>
                <c:pt idx="39">
                  <c:v>3.6396688242119994E-3</c:v>
                </c:pt>
                <c:pt idx="40">
                  <c:v>3.7207436148609975E-3</c:v>
                </c:pt>
                <c:pt idx="41">
                  <c:v>3.7984827771649979E-3</c:v>
                </c:pt>
                <c:pt idx="42">
                  <c:v>3.8725677892610007E-3</c:v>
                </c:pt>
                <c:pt idx="43">
                  <c:v>3.9427153779579976E-3</c:v>
                </c:pt>
                <c:pt idx="44">
                  <c:v>4.0086788376169982E-3</c:v>
                </c:pt>
                <c:pt idx="45">
                  <c:v>4.0702508356569994E-3</c:v>
                </c:pt>
                <c:pt idx="46">
                  <c:v>4.1272702978890005E-3</c:v>
                </c:pt>
                <c:pt idx="47">
                  <c:v>4.1796241400790003E-3</c:v>
                </c:pt>
                <c:pt idx="48">
                  <c:v>4.2272440554009978E-3</c:v>
                </c:pt>
                <c:pt idx="49">
                  <c:v>4.270108810364999E-3</c:v>
                </c:pt>
                <c:pt idx="50">
                  <c:v>4.3082478051169985E-3</c:v>
                </c:pt>
                <c:pt idx="51">
                  <c:v>4.341743113582E-3</c:v>
                </c:pt>
                <c:pt idx="52">
                  <c:v>5.6568662260319987E-3</c:v>
                </c:pt>
                <c:pt idx="53">
                  <c:v>5.6570285274210007E-3</c:v>
                </c:pt>
                <c:pt idx="54">
                  <c:v>5.6571511690740005E-3</c:v>
                </c:pt>
                <c:pt idx="55">
                  <c:v>5.6572362387359992E-3</c:v>
                </c:pt>
                <c:pt idx="56">
                  <c:v>5.6572908615670006E-3</c:v>
                </c:pt>
                <c:pt idx="57">
                  <c:v>5.6573241960079998E-3</c:v>
                </c:pt>
                <c:pt idx="58">
                  <c:v>5.657345479830999E-3</c:v>
                </c:pt>
                <c:pt idx="59">
                  <c:v>5.6573648311529987E-3</c:v>
                </c:pt>
                <c:pt idx="60" formatCode="0.0000E+00">
                  <c:v>5.6574055222999992E-3</c:v>
                </c:pt>
                <c:pt idx="61" formatCode="0.0000E+00">
                  <c:v>5.6575609153699975E-3</c:v>
                </c:pt>
                <c:pt idx="62" formatCode="0.0000E+00">
                  <c:v>5.6582129747119979E-3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23832"/>
        <c:axId val="441924224"/>
      </c:scatterChart>
      <c:valAx>
        <c:axId val="441923832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4224"/>
        <c:crosses val="autoZero"/>
        <c:crossBetween val="midCat"/>
        <c:majorUnit val="600"/>
      </c:valAx>
      <c:valAx>
        <c:axId val="441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92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1.5941385063842538E-6</c:v>
                </c:pt>
                <c:pt idx="1">
                  <c:v>3.9851136511594309E-6</c:v>
                </c:pt>
                <c:pt idx="2">
                  <c:v>8.8150451531101084E-6</c:v>
                </c:pt>
                <c:pt idx="3">
                  <c:v>1.6962081664929713E-5</c:v>
                </c:pt>
                <c:pt idx="4">
                  <c:v>2.8487283373712154E-5</c:v>
                </c:pt>
                <c:pt idx="5">
                  <c:v>4.2806131638168319E-5</c:v>
                </c:pt>
                <c:pt idx="6">
                  <c:v>5.9237489168501999E-5</c:v>
                </c:pt>
                <c:pt idx="7">
                  <c:v>7.6936322554288871E-5</c:v>
                </c:pt>
                <c:pt idx="8">
                  <c:v>9.4672081220439287E-5</c:v>
                </c:pt>
                <c:pt idx="9">
                  <c:v>1.1121014264577727E-4</c:v>
                </c:pt>
                <c:pt idx="10">
                  <c:v>1.2617216354912663E-4</c:v>
                </c:pt>
                <c:pt idx="11">
                  <c:v>1.3863719687039997E-4</c:v>
                </c:pt>
                <c:pt idx="12">
                  <c:v>1.4867454295939913E-4</c:v>
                </c:pt>
                <c:pt idx="13">
                  <c:v>1.5630263772042297E-4</c:v>
                </c:pt>
                <c:pt idx="14">
                  <c:v>1.6268701762995683E-4</c:v>
                </c:pt>
                <c:pt idx="15">
                  <c:v>1.6867383934219789E-4</c:v>
                </c:pt>
                <c:pt idx="16">
                  <c:v>1.7329787743224941E-4</c:v>
                </c:pt>
                <c:pt idx="17">
                  <c:v>1.7669178291971729E-4</c:v>
                </c:pt>
                <c:pt idx="18">
                  <c:v>1.8101291250729304E-4</c:v>
                </c:pt>
                <c:pt idx="19">
                  <c:v>1.8530793660331428E-4</c:v>
                </c:pt>
                <c:pt idx="20">
                  <c:v>5.1311529506553558E-7</c:v>
                </c:pt>
                <c:pt idx="21">
                  <c:v>3.5510160020790771E-9</c:v>
                </c:pt>
                <c:pt idx="22">
                  <c:v>1.5267096999810326E-8</c:v>
                </c:pt>
                <c:pt idx="23">
                  <c:v>1.5320189699838394E-7</c:v>
                </c:pt>
                <c:pt idx="24">
                  <c:v>9.6087506300246428E-7</c:v>
                </c:pt>
                <c:pt idx="25">
                  <c:v>3.6730315479995002E-6</c:v>
                </c:pt>
                <c:pt idx="26">
                  <c:v>9.5805263649988148E-6</c:v>
                </c:pt>
                <c:pt idx="27">
                  <c:v>1.8899518385000896E-5</c:v>
                </c:pt>
                <c:pt idx="28">
                  <c:v>3.0575466364000936E-5</c:v>
                </c:pt>
                <c:pt idx="29">
                  <c:v>4.2934760692999591E-5</c:v>
                </c:pt>
                <c:pt idx="30">
                  <c:v>5.4341066594999765E-5</c:v>
                </c:pt>
                <c:pt idx="31">
                  <c:v>6.4041781889997984E-5</c:v>
                </c:pt>
                <c:pt idx="32">
                  <c:v>7.1691234560002093E-5</c:v>
                </c:pt>
                <c:pt idx="33">
                  <c:v>7.728734193799755E-5</c:v>
                </c:pt>
                <c:pt idx="34">
                  <c:v>8.102779548000219E-5</c:v>
                </c:pt>
                <c:pt idx="35">
                  <c:v>8.3179911560000291E-5</c:v>
                </c:pt>
                <c:pt idx="36">
                  <c:v>8.4009868227999385E-5</c:v>
                </c:pt>
                <c:pt idx="37">
                  <c:v>8.3755269420001527E-5</c:v>
                </c:pt>
                <c:pt idx="38">
                  <c:v>8.261192176699933E-5</c:v>
                </c:pt>
                <c:pt idx="39">
                  <c:v>7.9959762615999103E-5</c:v>
                </c:pt>
                <c:pt idx="40">
                  <c:v>7.6711867355000463E-5</c:v>
                </c:pt>
                <c:pt idx="41">
                  <c:v>7.3133151313999056E-5</c:v>
                </c:pt>
                <c:pt idx="42">
                  <c:v>6.9262599638998668E-5</c:v>
                </c:pt>
                <c:pt idx="43">
                  <c:v>6.5140148742003079E-5</c:v>
                </c:pt>
                <c:pt idx="44">
                  <c:v>6.0807882740997882E-5</c:v>
                </c:pt>
                <c:pt idx="45">
                  <c:v>5.6312275843000553E-5</c:v>
                </c:pt>
                <c:pt idx="46">
                  <c:v>5.1700252553001091E-5</c:v>
                </c:pt>
                <c:pt idx="47">
                  <c:v>4.7017565554998558E-5</c:v>
                </c:pt>
                <c:pt idx="48">
                  <c:v>4.2312638597000879E-5</c:v>
                </c:pt>
                <c:pt idx="49">
                  <c:v>3.7635794062001321E-5</c:v>
                </c:pt>
                <c:pt idx="50">
                  <c:v>3.3038871018999105E-5</c:v>
                </c:pt>
                <c:pt idx="51">
                  <c:v>7.4912509068192019E-7</c:v>
                </c:pt>
                <c:pt idx="52">
                  <c:v>1.4185170069585849E-7</c:v>
                </c:pt>
                <c:pt idx="53">
                  <c:v>1.0923471560692184E-7</c:v>
                </c:pt>
                <c:pt idx="54">
                  <c:v>7.764364046229729E-8</c:v>
                </c:pt>
                <c:pt idx="55">
                  <c:v>5.1381701462212542E-8</c:v>
                </c:pt>
                <c:pt idx="56">
                  <c:v>3.2565616771043635E-8</c:v>
                </c:pt>
                <c:pt idx="57">
                  <c:v>2.1445009382930613E-8</c:v>
                </c:pt>
                <c:pt idx="58">
                  <c:v>1.9320875541055382E-8</c:v>
                </c:pt>
                <c:pt idx="59">
                  <c:v>3.6985892305868259E-8</c:v>
                </c:pt>
                <c:pt idx="60">
                  <c:v>1.3251484654290221E-7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1.6106732960826281E-6</c:v>
                </c:pt>
                <c:pt idx="1">
                  <c:v>4.0416883594578802E-6</c:v>
                </c:pt>
                <c:pt idx="2">
                  <c:v>8.9659980618117208E-6</c:v>
                </c:pt>
                <c:pt idx="3">
                  <c:v>1.7310437470524387E-5</c:v>
                </c:pt>
                <c:pt idx="4">
                  <c:v>2.9180095515703482E-5</c:v>
                </c:pt>
                <c:pt idx="5">
                  <c:v>4.400283822835631E-5</c:v>
                </c:pt>
                <c:pt idx="6">
                  <c:v>6.1059533775283562E-5</c:v>
                </c:pt>
                <c:pt idx="7">
                  <c:v>7.9418990455437763E-5</c:v>
                </c:pt>
                <c:pt idx="8">
                  <c:v>9.7764539506913341E-5</c:v>
                </c:pt>
                <c:pt idx="9">
                  <c:v>1.1481797580654083E-4</c:v>
                </c:pt>
                <c:pt idx="10">
                  <c:v>1.297979367440871E-4</c:v>
                </c:pt>
                <c:pt idx="11">
                  <c:v>1.4247052635936466E-4</c:v>
                </c:pt>
                <c:pt idx="12">
                  <c:v>1.5251416040585822E-4</c:v>
                </c:pt>
                <c:pt idx="13">
                  <c:v>1.6013955170898184E-4</c:v>
                </c:pt>
                <c:pt idx="14">
                  <c:v>1.6651934215672196E-4</c:v>
                </c:pt>
                <c:pt idx="15">
                  <c:v>1.7233992047736022E-4</c:v>
                </c:pt>
                <c:pt idx="16">
                  <c:v>1.7669716326281659E-4</c:v>
                </c:pt>
                <c:pt idx="17">
                  <c:v>1.7989637142658393E-4</c:v>
                </c:pt>
                <c:pt idx="18">
                  <c:v>1.8586345755217446E-4</c:v>
                </c:pt>
                <c:pt idx="19">
                  <c:v>1.8900125672828124E-4</c:v>
                </c:pt>
                <c:pt idx="20">
                  <c:v>5.1065543677062185E-7</c:v>
                </c:pt>
                <c:pt idx="21">
                  <c:v>3.3350540003251883E-9</c:v>
                </c:pt>
                <c:pt idx="22">
                  <c:v>1.6825164001615933E-8</c:v>
                </c:pt>
                <c:pt idx="23">
                  <c:v>1.745547389998825E-7</c:v>
                </c:pt>
                <c:pt idx="24">
                  <c:v>1.0883276099979411E-6</c:v>
                </c:pt>
                <c:pt idx="25">
                  <c:v>4.1001306330008813E-6</c:v>
                </c:pt>
                <c:pt idx="26">
                  <c:v>1.0533523535000144E-5</c:v>
                </c:pt>
                <c:pt idx="27">
                  <c:v>2.048584187500091E-5</c:v>
                </c:pt>
                <c:pt idx="28">
                  <c:v>3.2695683648997775E-5</c:v>
                </c:pt>
                <c:pt idx="29">
                  <c:v>4.5427642271000934E-5</c:v>
                </c:pt>
                <c:pt idx="30">
                  <c:v>5.6994319139001132E-5</c:v>
                </c:pt>
                <c:pt idx="31">
                  <c:v>6.6668894770000042E-5</c:v>
                </c:pt>
                <c:pt idx="32">
                  <c:v>7.4166856148999427E-5</c:v>
                </c:pt>
                <c:pt idx="33">
                  <c:v>7.954986302199929E-5</c:v>
                </c:pt>
                <c:pt idx="34">
                  <c:v>8.3057473179999619E-5</c:v>
                </c:pt>
                <c:pt idx="35">
                  <c:v>8.4979129703000728E-5</c:v>
                </c:pt>
                <c:pt idx="36">
                  <c:v>8.5594194375999272E-5</c:v>
                </c:pt>
                <c:pt idx="37">
                  <c:v>8.5148886721002348E-5</c:v>
                </c:pt>
                <c:pt idx="38">
                  <c:v>8.3839167455999203E-5</c:v>
                </c:pt>
                <c:pt idx="39">
                  <c:v>8.1074790648998085E-5</c:v>
                </c:pt>
                <c:pt idx="40">
                  <c:v>7.7739162304000381E-5</c:v>
                </c:pt>
                <c:pt idx="41">
                  <c:v>7.4085012096002795E-5</c:v>
                </c:pt>
                <c:pt idx="42">
                  <c:v>7.0147588696996971E-5</c:v>
                </c:pt>
                <c:pt idx="43">
                  <c:v>6.5963459659000578E-5</c:v>
                </c:pt>
                <c:pt idx="44">
                  <c:v>6.1571998040001186E-5</c:v>
                </c:pt>
                <c:pt idx="45">
                  <c:v>5.7019462232001106E-5</c:v>
                </c:pt>
                <c:pt idx="46">
                  <c:v>5.2353842189999805E-5</c:v>
                </c:pt>
                <c:pt idx="47">
                  <c:v>4.7619915321997497E-5</c:v>
                </c:pt>
                <c:pt idx="48">
                  <c:v>4.2864754964001134E-5</c:v>
                </c:pt>
                <c:pt idx="49">
                  <c:v>3.8138994751999583E-5</c:v>
                </c:pt>
                <c:pt idx="50">
                  <c:v>3.3495308465001511E-5</c:v>
                </c:pt>
                <c:pt idx="51">
                  <c:v>7.4300740816384106E-7</c:v>
                </c:pt>
                <c:pt idx="52">
                  <c:v>1.37331944542311E-7</c:v>
                </c:pt>
                <c:pt idx="53">
                  <c:v>1.0377370637727297E-7</c:v>
                </c:pt>
                <c:pt idx="54">
                  <c:v>7.1982021692261035E-8</c:v>
                </c:pt>
                <c:pt idx="55">
                  <c:v>4.6219318540349608E-8</c:v>
                </c:pt>
                <c:pt idx="56">
                  <c:v>2.8206065461280659E-8</c:v>
                </c:pt>
                <c:pt idx="57">
                  <c:v>1.8009388691893249E-8</c:v>
                </c:pt>
                <c:pt idx="58">
                  <c:v>1.6374195538443142E-8</c:v>
                </c:pt>
                <c:pt idx="59">
                  <c:v>3.4430970539423155E-8</c:v>
                </c:pt>
                <c:pt idx="60">
                  <c:v>1.3148644384681837E-7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27080"/>
        <c:axId val="441715912"/>
      </c:scatterChart>
      <c:valAx>
        <c:axId val="348627080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715912"/>
        <c:crosses val="autoZero"/>
        <c:crossBetween val="midCat"/>
      </c:valAx>
      <c:valAx>
        <c:axId val="44171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627080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4.2311363616647001E-16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7.7166830415841003E-4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2.5232994380036998E-3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3.2579034116970999E-3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3.2579919444705998E-3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3.2580284854637999E-3</v>
      </c>
      <c r="C7">
        <v>-273.14999999999998</v>
      </c>
      <c r="D7">
        <v>0</v>
      </c>
    </row>
    <row r="8" spans="1:4" x14ac:dyDescent="0.25">
      <c r="A8">
        <v>7</v>
      </c>
      <c r="B8" s="1">
        <v>3.2580483881356E-3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3.2580727587307999E-3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3.2581370651415999E-3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3.2583580411956001E-3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3.2591192784313001E-3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3.2615130184891999E-3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3.2680604577965001E-3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3.2830753763065999E-3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3.3116704339671002E-3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3.3581648431206998E-3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3.4247966054987999E-3</v>
      </c>
      <c r="C18">
        <v>-273.14999999999998</v>
      </c>
      <c r="D18">
        <v>10</v>
      </c>
    </row>
    <row r="19" spans="1:4" x14ac:dyDescent="0.25">
      <c r="A19">
        <v>18</v>
      </c>
      <c r="B19" s="1">
        <v>3.5111891484533001E-3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3.6149268137088998E-3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3.7326904655711002E-3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3.8605953218251001E-3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3.9953349932778997E-3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4.1357411315720996E-3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4.2801723371094997E-3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4.8646638671508997E-3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4.8646640888595997E-3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4.8646650308851996E-3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4.8647209479699997E-3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4.8653748288693998E-3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4.8686303247383001E-3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4.8782576901285997E-3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4.8984128817354004E-3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4.9317104295433E-3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4.9786815686362002E-3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5.0378902928054003E-3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5.1071894962229003E-3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5.1841922038622004E-3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5.2666236033011996E-3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5.3524979437885997E-3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5.4401590426919003E-3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5.5282576632023003E-3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5.6157083915470002E-3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5.7016362778539E-3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5.7844573751938003E-3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5.8636187267419003E-3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5.9388496249705002E-3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6.0099032732874999E-3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6.0765661942023003E-3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6.1386615139926003E-3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6.1960570983242E-3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6.2486609951555002E-3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6.2964256277778996E-3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6.3393487310772004E-3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6.3774743567529E-3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6.4109026141214998E-3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7.7655875348733002E-3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7.7657622106674E-3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7.7658990214628E-3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7.7659987784552999E-3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7.7660674798147996E-3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7.7661139429448002E-3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7.7661481402974998E-3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7.7661836930556999E-3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7.7662547620505999E-3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7.7664850443104E-3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7.7673210428990998E-3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7.7689825926633002E-3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7.7729401335931998E-3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7.7813983950625002E-3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7.7973153376972998E-3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7.8236914400991002E-3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7.8630099465136997E-3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7.9171427149802003E-3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7.9871922919087998E-3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8.0731427278740997E-3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8.1738692559067995E-3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8.2879293781083999E-3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8.4130567576344E-3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8.5470387700066E-3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8.6876734806367005E-3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8.8338366956446993E-3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8.9851872058523997E-3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9.1404575248473993E-3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9.2984769193091999E-3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9.4601219170286008E-3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9.6253591029254008E-3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1.0458105386658E-2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1.0458107117643001E-2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1.0458115193141999E-2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1.0458229543059999E-2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1.0459083190532001E-2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1.0462614604147E-2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1.0472160265548E-2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1.0491273245536999E-2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1.0522352902615001E-2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1.0566032779312E-2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1.0621261995802E-2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1.0686255519555E-2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1.0758906327773E-2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1.0837125997809E-2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1.0919038224735E-2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1.1003043067991001E-2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1.1087812763748E-2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1.1172261141504001E-2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1.1255500499557E-2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1.1336002889310999E-2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1.1413179025234E-2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1.1486708534704E-2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1.1556308274251E-2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1.1621733624014001E-2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1.1682781072108E-2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1.1739292699029E-2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1.1791157146870001E-2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1.1838308454646E-2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1.1880728483366E-2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1.1918449148606999E-2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1.1951553615267001E-2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1.3283640536689E-2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1.3283809834019999E-2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1.3283940772451E-2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1.3284034454346E-2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1.3284097085187E-2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1.3284137468905E-2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1.3284164878287E-2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1.3284190425464E-2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1.3284239861825999E-2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1.3284412183580001E-2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1.328509793322E-2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1.3286547150044001E-2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1.3290169980636E-2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1.3298183658048E-2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1.3313603732289001E-2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1.3339501262629E-2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1.3378415927755001E-2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1.3432268190636001E-2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1.3502210302042E-2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1.3588275830425E-2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1.3689375960104E-2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1.3804077926968E-2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1.3930111742306E-2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1.4065270417725E-2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1.4207363724745001E-2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1.4355261013501E-2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1.4508600867450001E-2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1.466614439239E-2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1.4826773285955001E-2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1.4991330479127001E-2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1.5159792239677001E-2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1.6068006311942998E-2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1.6068009862959001E-2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1.6068025130056E-2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1.6068178331952999E-2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1.6069139207016001E-2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1.6072812238564001E-2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1.6082392764929E-2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1.6101292283314E-2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1.6131867749678001E-2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1.6174802510371001E-2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1.6229143576966001E-2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1.6293185358855999E-2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1.6364876593416001E-2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1.6442163935353998E-2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1.6523191730834001E-2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1.6606371642394001E-2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1.6690381510622E-2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1.6774136780042002E-2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1.6856748701809001E-2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1.6936708464425E-2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1.7013420331780001E-2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1.7086553483094E-2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1.7155816082732998E-2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1.7220956231475001E-2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1.7281764114215999E-2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1.7338076390059E-2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1.7389776642612001E-2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1.7436794208167E-2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1.7479106846764E-2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1.7516742640826002E-2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1.7549781511845001E-2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1.8875732922352E-2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1.8875900565271001E-2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1.8876029660844E-2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1.887612142151E-2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1.8876182145339E-2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1.8876220631977001E-2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1.8876245976078999E-2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1.8876268809841001E-2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1.8876312520440999E-2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1.8876469128896001E-2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1.8877111394301999E-2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2.7689095242072999E-3</v>
      </c>
      <c r="C2">
        <v>30</v>
      </c>
      <c r="D2">
        <v>-4.5454545455000002</v>
      </c>
    </row>
    <row r="3" spans="1:4" x14ac:dyDescent="0.25">
      <c r="A3">
        <v>2</v>
      </c>
      <c r="B3" s="1">
        <v>2.7698708982776001E-3</v>
      </c>
      <c r="C3">
        <v>35</v>
      </c>
      <c r="D3">
        <v>-3.6363636364</v>
      </c>
    </row>
    <row r="4" spans="1:4" x14ac:dyDescent="0.25">
      <c r="A4">
        <v>3</v>
      </c>
      <c r="B4" s="1">
        <v>2.770267660684E-3</v>
      </c>
      <c r="C4">
        <v>40</v>
      </c>
      <c r="D4">
        <v>-2.7272727272999999</v>
      </c>
    </row>
    <row r="5" spans="1:4" x14ac:dyDescent="0.25">
      <c r="A5">
        <v>4</v>
      </c>
      <c r="B5" s="1">
        <v>2.7704121522537E-3</v>
      </c>
      <c r="C5">
        <v>45</v>
      </c>
      <c r="D5">
        <v>-1.8181818182</v>
      </c>
    </row>
    <row r="6" spans="1:4" x14ac:dyDescent="0.25">
      <c r="A6">
        <v>5</v>
      </c>
      <c r="B6" s="1">
        <v>2.7704607323426E-3</v>
      </c>
      <c r="C6">
        <v>50</v>
      </c>
      <c r="D6">
        <v>-0.90909090910000001</v>
      </c>
    </row>
    <row r="7" spans="1:4" x14ac:dyDescent="0.25">
      <c r="A7">
        <v>6</v>
      </c>
      <c r="B7" s="1">
        <v>2.7704795333466999E-3</v>
      </c>
      <c r="C7">
        <v>55</v>
      </c>
      <c r="D7">
        <v>0</v>
      </c>
    </row>
    <row r="8" spans="1:4" x14ac:dyDescent="0.25">
      <c r="A8">
        <v>7</v>
      </c>
      <c r="B8" s="1">
        <v>2.7704968672368998E-3</v>
      </c>
      <c r="C8">
        <v>60</v>
      </c>
      <c r="D8">
        <v>0.90909090910000001</v>
      </c>
    </row>
    <row r="9" spans="1:4" x14ac:dyDescent="0.25">
      <c r="A9">
        <v>8</v>
      </c>
      <c r="B9" s="1">
        <v>2.7705515876598002E-3</v>
      </c>
      <c r="C9">
        <v>65</v>
      </c>
      <c r="D9">
        <v>1.8181818182</v>
      </c>
    </row>
    <row r="10" spans="1:4" x14ac:dyDescent="0.25">
      <c r="A10">
        <v>9</v>
      </c>
      <c r="B10" s="1">
        <v>2.7708056351656999E-3</v>
      </c>
      <c r="C10">
        <v>70</v>
      </c>
      <c r="D10">
        <v>2.7272727272999999</v>
      </c>
    </row>
    <row r="11" spans="1:4" x14ac:dyDescent="0.25">
      <c r="A11">
        <v>10</v>
      </c>
      <c r="B11" s="1">
        <v>2.7718933549852002E-3</v>
      </c>
      <c r="C11">
        <v>75</v>
      </c>
      <c r="D11">
        <v>3.6363636364</v>
      </c>
    </row>
    <row r="12" spans="1:4" x14ac:dyDescent="0.25">
      <c r="A12">
        <v>11</v>
      </c>
      <c r="B12" s="1">
        <v>2.7756788027754999E-3</v>
      </c>
      <c r="C12">
        <v>80</v>
      </c>
      <c r="D12">
        <v>4.5454545455000002</v>
      </c>
    </row>
    <row r="13" spans="1:4" x14ac:dyDescent="0.25">
      <c r="A13">
        <v>12</v>
      </c>
      <c r="B13" s="1">
        <v>2.7860280678732E-3</v>
      </c>
      <c r="C13">
        <v>85</v>
      </c>
      <c r="D13">
        <v>5.4545454544999998</v>
      </c>
    </row>
    <row r="14" spans="1:4" x14ac:dyDescent="0.25">
      <c r="A14">
        <v>13</v>
      </c>
      <c r="B14" s="1">
        <v>2.8082889017786998E-3</v>
      </c>
      <c r="C14">
        <v>90</v>
      </c>
      <c r="D14">
        <v>6.3636363636000004</v>
      </c>
    </row>
    <row r="15" spans="1:4" x14ac:dyDescent="0.25">
      <c r="A15">
        <v>14</v>
      </c>
      <c r="B15" s="1">
        <v>2.8474283054138001E-3</v>
      </c>
      <c r="C15">
        <v>95</v>
      </c>
      <c r="D15">
        <v>7.2727272727000001</v>
      </c>
    </row>
    <row r="16" spans="1:4" x14ac:dyDescent="0.25">
      <c r="A16">
        <v>15</v>
      </c>
      <c r="B16" s="1">
        <v>2.9065824560855998E-3</v>
      </c>
      <c r="C16">
        <v>100</v>
      </c>
      <c r="D16">
        <v>8.1818181818000006</v>
      </c>
    </row>
    <row r="17" spans="1:4" x14ac:dyDescent="0.25">
      <c r="A17">
        <v>16</v>
      </c>
      <c r="B17" s="1">
        <v>2.9864113311389002E-3</v>
      </c>
      <c r="C17">
        <v>105</v>
      </c>
      <c r="D17">
        <v>9.0909090909000003</v>
      </c>
    </row>
    <row r="18" spans="1:4" x14ac:dyDescent="0.25">
      <c r="A18">
        <v>17</v>
      </c>
      <c r="B18" s="1">
        <v>3.0848851762865998E-3</v>
      </c>
      <c r="C18">
        <v>110</v>
      </c>
      <c r="D18">
        <v>10</v>
      </c>
    </row>
    <row r="19" spans="1:4" x14ac:dyDescent="0.25">
      <c r="A19">
        <v>18</v>
      </c>
      <c r="B19" s="1">
        <v>3.1984366692333998E-3</v>
      </c>
      <c r="C19">
        <v>115</v>
      </c>
      <c r="D19">
        <v>10.9090909091</v>
      </c>
    </row>
    <row r="20" spans="1:4" x14ac:dyDescent="0.25">
      <c r="A20">
        <v>19</v>
      </c>
      <c r="B20" s="1">
        <v>3.3245219769426999E-3</v>
      </c>
      <c r="C20">
        <v>120</v>
      </c>
      <c r="D20">
        <v>11.818181818199999</v>
      </c>
    </row>
    <row r="21" spans="1:4" x14ac:dyDescent="0.25">
      <c r="A21">
        <v>20</v>
      </c>
      <c r="B21" s="1">
        <v>3.4590666793676999E-3</v>
      </c>
      <c r="C21">
        <v>125</v>
      </c>
      <c r="D21">
        <v>12.727272727300001</v>
      </c>
    </row>
    <row r="22" spans="1:4" x14ac:dyDescent="0.25">
      <c r="A22">
        <v>21</v>
      </c>
      <c r="B22" s="1">
        <v>4.0246428430122999E-3</v>
      </c>
      <c r="C22">
        <v>125</v>
      </c>
      <c r="D22">
        <v>1782.7272727273</v>
      </c>
    </row>
    <row r="23" spans="1:4" x14ac:dyDescent="0.25">
      <c r="A23">
        <v>22</v>
      </c>
      <c r="B23" s="1">
        <v>4.0246430153388002E-3</v>
      </c>
      <c r="C23">
        <v>119.5</v>
      </c>
      <c r="D23">
        <v>1783.7272727273</v>
      </c>
    </row>
    <row r="24" spans="1:4" x14ac:dyDescent="0.25">
      <c r="A24">
        <v>23</v>
      </c>
      <c r="B24" s="1">
        <v>4.0246437712239003E-3</v>
      </c>
      <c r="C24">
        <v>114</v>
      </c>
      <c r="D24">
        <v>1784.7272727273</v>
      </c>
    </row>
    <row r="25" spans="1:4" x14ac:dyDescent="0.25">
      <c r="A25">
        <v>24</v>
      </c>
      <c r="B25" s="1">
        <v>4.0247014046670996E-3</v>
      </c>
      <c r="C25">
        <v>108.5</v>
      </c>
      <c r="D25">
        <v>1785.7272727273</v>
      </c>
    </row>
    <row r="26" spans="1:4" x14ac:dyDescent="0.25">
      <c r="A26">
        <v>25</v>
      </c>
      <c r="B26" s="1">
        <v>4.0254123793387999E-3</v>
      </c>
      <c r="C26">
        <v>103</v>
      </c>
      <c r="D26">
        <v>1786.7272727273</v>
      </c>
    </row>
    <row r="27" spans="1:4" x14ac:dyDescent="0.25">
      <c r="A27">
        <v>26</v>
      </c>
      <c r="B27" s="1">
        <v>4.0290114194420001E-3</v>
      </c>
      <c r="C27">
        <v>97.5</v>
      </c>
      <c r="D27">
        <v>1787.7272727273</v>
      </c>
    </row>
    <row r="28" spans="1:4" x14ac:dyDescent="0.25">
      <c r="A28">
        <v>27</v>
      </c>
      <c r="B28" s="1">
        <v>4.0396587207368996E-3</v>
      </c>
      <c r="C28">
        <v>92</v>
      </c>
      <c r="D28">
        <v>1788.7272727273</v>
      </c>
    </row>
    <row r="29" spans="1:4" x14ac:dyDescent="0.25">
      <c r="A29">
        <v>28</v>
      </c>
      <c r="B29" s="1">
        <v>4.0617286739910996E-3</v>
      </c>
      <c r="C29">
        <v>86.5</v>
      </c>
      <c r="D29">
        <v>1789.7272727273</v>
      </c>
    </row>
    <row r="30" spans="1:4" x14ac:dyDescent="0.25">
      <c r="A30">
        <v>29</v>
      </c>
      <c r="B30" s="1">
        <v>4.0978039643378003E-3</v>
      </c>
      <c r="C30">
        <v>81</v>
      </c>
      <c r="D30">
        <v>1790.7272727273</v>
      </c>
    </row>
    <row r="31" spans="1:4" x14ac:dyDescent="0.25">
      <c r="A31">
        <v>30</v>
      </c>
      <c r="B31" s="1">
        <v>4.1481459173459004E-3</v>
      </c>
      <c r="C31">
        <v>75.5</v>
      </c>
      <c r="D31">
        <v>1791.7272727273</v>
      </c>
    </row>
    <row r="32" spans="1:4" x14ac:dyDescent="0.25">
      <c r="A32">
        <v>31</v>
      </c>
      <c r="B32" s="1">
        <v>4.2109666588998002E-3</v>
      </c>
      <c r="C32">
        <v>70</v>
      </c>
      <c r="D32">
        <v>1792.7272727273</v>
      </c>
    </row>
    <row r="33" spans="1:4" x14ac:dyDescent="0.25">
      <c r="A33">
        <v>32</v>
      </c>
      <c r="B33" s="1">
        <v>4.2838308310689998E-3</v>
      </c>
      <c r="C33">
        <v>64.5</v>
      </c>
      <c r="D33">
        <v>1793.7272727273</v>
      </c>
    </row>
    <row r="34" spans="1:4" x14ac:dyDescent="0.25">
      <c r="A34">
        <v>33</v>
      </c>
      <c r="B34" s="1">
        <v>4.3641678832851E-3</v>
      </c>
      <c r="C34">
        <v>59</v>
      </c>
      <c r="D34">
        <v>1794.7272727273</v>
      </c>
    </row>
    <row r="35" spans="1:4" x14ac:dyDescent="0.25">
      <c r="A35">
        <v>34</v>
      </c>
      <c r="B35" s="1">
        <v>4.4496165947548998E-3</v>
      </c>
      <c r="C35">
        <v>53.5</v>
      </c>
      <c r="D35">
        <v>1795.7272727273</v>
      </c>
    </row>
    <row r="36" spans="1:4" x14ac:dyDescent="0.25">
      <c r="A36">
        <v>35</v>
      </c>
      <c r="B36" s="1">
        <v>4.5381682743756997E-3</v>
      </c>
      <c r="C36">
        <v>48</v>
      </c>
      <c r="D36">
        <v>1796.7272727273</v>
      </c>
    </row>
    <row r="37" spans="1:4" x14ac:dyDescent="0.25">
      <c r="A37">
        <v>36</v>
      </c>
      <c r="B37" s="1">
        <v>4.6281777820171999E-3</v>
      </c>
      <c r="C37">
        <v>42.5</v>
      </c>
      <c r="D37">
        <v>1797.7272727273</v>
      </c>
    </row>
    <row r="38" spans="1:4" x14ac:dyDescent="0.25">
      <c r="A38">
        <v>37</v>
      </c>
      <c r="B38" s="1">
        <v>4.7183249256583003E-3</v>
      </c>
      <c r="C38">
        <v>37</v>
      </c>
      <c r="D38">
        <v>1798.7272727273</v>
      </c>
    </row>
    <row r="39" spans="1:4" x14ac:dyDescent="0.25">
      <c r="A39">
        <v>38</v>
      </c>
      <c r="B39" s="1">
        <v>4.8075621317285001E-3</v>
      </c>
      <c r="C39">
        <v>31.5</v>
      </c>
      <c r="D39">
        <v>1799.7272727273</v>
      </c>
    </row>
    <row r="40" spans="1:4" x14ac:dyDescent="0.25">
      <c r="A40">
        <v>39</v>
      </c>
      <c r="B40" s="1">
        <v>4.8950504192202997E-3</v>
      </c>
      <c r="C40">
        <v>26</v>
      </c>
      <c r="D40">
        <v>1800.7272727273</v>
      </c>
    </row>
    <row r="41" spans="1:4" x14ac:dyDescent="0.25">
      <c r="A41">
        <v>40</v>
      </c>
      <c r="B41" s="1">
        <v>4.9792683552947001E-3</v>
      </c>
      <c r="C41">
        <v>20.5</v>
      </c>
      <c r="D41">
        <v>1801.7272727273</v>
      </c>
    </row>
    <row r="42" spans="1:4" x14ac:dyDescent="0.25">
      <c r="A42">
        <v>41</v>
      </c>
      <c r="B42" s="1">
        <v>5.0596981380119999E-3</v>
      </c>
      <c r="C42">
        <v>15</v>
      </c>
      <c r="D42">
        <v>1802.7272727273</v>
      </c>
    </row>
    <row r="43" spans="1:4" x14ac:dyDescent="0.25">
      <c r="A43">
        <v>42</v>
      </c>
      <c r="B43" s="1">
        <v>5.1360856797670997E-3</v>
      </c>
      <c r="C43">
        <v>9.5</v>
      </c>
      <c r="D43">
        <v>1803.7272727273</v>
      </c>
    </row>
    <row r="44" spans="1:4" x14ac:dyDescent="0.25">
      <c r="A44">
        <v>43</v>
      </c>
      <c r="B44" s="1">
        <v>5.2082013591091001E-3</v>
      </c>
      <c r="C44">
        <v>4</v>
      </c>
      <c r="D44">
        <v>1804.7272727273</v>
      </c>
    </row>
    <row r="45" spans="1:4" x14ac:dyDescent="0.25">
      <c r="A45">
        <v>44</v>
      </c>
      <c r="B45" s="1">
        <v>5.2758425686307E-3</v>
      </c>
      <c r="C45">
        <v>-1.5</v>
      </c>
      <c r="D45">
        <v>1805.7272727273</v>
      </c>
    </row>
    <row r="46" spans="1:4" x14ac:dyDescent="0.25">
      <c r="A46">
        <v>45</v>
      </c>
      <c r="B46" s="1">
        <v>5.3388397433884998E-3</v>
      </c>
      <c r="C46">
        <v>-7</v>
      </c>
      <c r="D46">
        <v>1806.7272727273</v>
      </c>
    </row>
    <row r="47" spans="1:4" x14ac:dyDescent="0.25">
      <c r="A47">
        <v>46</v>
      </c>
      <c r="B47" s="1">
        <v>5.3970649409463998E-3</v>
      </c>
      <c r="C47">
        <v>-12.5</v>
      </c>
      <c r="D47">
        <v>1807.7272727273</v>
      </c>
    </row>
    <row r="48" spans="1:4" x14ac:dyDescent="0.25">
      <c r="A48">
        <v>47</v>
      </c>
      <c r="B48" s="1">
        <v>5.4504318406104002E-3</v>
      </c>
      <c r="C48">
        <v>-18</v>
      </c>
      <c r="D48">
        <v>1808.7272727273</v>
      </c>
    </row>
    <row r="49" spans="1:4" x14ac:dyDescent="0.25">
      <c r="A49">
        <v>48</v>
      </c>
      <c r="B49" s="1">
        <v>5.4988967331741001E-3</v>
      </c>
      <c r="C49">
        <v>-23.5</v>
      </c>
      <c r="D49">
        <v>1809.7272727273</v>
      </c>
    </row>
    <row r="50" spans="1:4" x14ac:dyDescent="0.25">
      <c r="A50">
        <v>49</v>
      </c>
      <c r="B50" s="1">
        <v>5.5424594910595997E-3</v>
      </c>
      <c r="C50">
        <v>-29</v>
      </c>
      <c r="D50">
        <v>1810.7272727273</v>
      </c>
    </row>
    <row r="51" spans="1:4" x14ac:dyDescent="0.25">
      <c r="A51">
        <v>50</v>
      </c>
      <c r="B51" s="1">
        <v>5.5811663510706997E-3</v>
      </c>
      <c r="C51">
        <v>-34.5</v>
      </c>
      <c r="D51">
        <v>1811.7272727273</v>
      </c>
    </row>
    <row r="52" spans="1:4" x14ac:dyDescent="0.25">
      <c r="A52">
        <v>51</v>
      </c>
      <c r="B52" s="1">
        <v>5.6151201683938999E-3</v>
      </c>
      <c r="C52">
        <v>-40</v>
      </c>
      <c r="D52">
        <v>1812.7272727273</v>
      </c>
    </row>
    <row r="53" spans="1:4" x14ac:dyDescent="0.25">
      <c r="A53">
        <v>52</v>
      </c>
      <c r="B53" s="1">
        <v>6.9576226099604E-3</v>
      </c>
      <c r="C53">
        <v>-40</v>
      </c>
      <c r="D53">
        <v>3582.7272727272998</v>
      </c>
    </row>
    <row r="54" spans="1:4" x14ac:dyDescent="0.25">
      <c r="A54">
        <v>53</v>
      </c>
      <c r="B54" s="1">
        <v>6.9577910578840999E-3</v>
      </c>
      <c r="C54">
        <v>-33.5</v>
      </c>
      <c r="D54">
        <v>3583.9090909091001</v>
      </c>
    </row>
    <row r="55" spans="1:4" x14ac:dyDescent="0.25">
      <c r="A55">
        <v>54</v>
      </c>
      <c r="B55" s="1">
        <v>6.9579202866359002E-3</v>
      </c>
      <c r="C55">
        <v>-27</v>
      </c>
      <c r="D55">
        <v>3585.0909090908999</v>
      </c>
    </row>
    <row r="56" spans="1:4" x14ac:dyDescent="0.25">
      <c r="A56">
        <v>55</v>
      </c>
      <c r="B56" s="1">
        <v>6.9580120921284997E-3</v>
      </c>
      <c r="C56">
        <v>-20.5</v>
      </c>
      <c r="D56">
        <v>3586.2727272727002</v>
      </c>
    </row>
    <row r="57" spans="1:4" x14ac:dyDescent="0.25">
      <c r="A57">
        <v>56</v>
      </c>
      <c r="B57" s="1">
        <v>6.9580733462074997E-3</v>
      </c>
      <c r="C57">
        <v>-14</v>
      </c>
      <c r="D57">
        <v>3587.4545454545</v>
      </c>
    </row>
    <row r="58" spans="1:4" x14ac:dyDescent="0.25">
      <c r="A58">
        <v>57</v>
      </c>
      <c r="B58" s="1">
        <v>6.9581133425701998E-3</v>
      </c>
      <c r="C58">
        <v>-7.5</v>
      </c>
      <c r="D58">
        <v>3588.6363636362998</v>
      </c>
    </row>
    <row r="59" spans="1:4" x14ac:dyDescent="0.25">
      <c r="A59">
        <v>58</v>
      </c>
      <c r="B59" s="1">
        <v>6.9581421247530001E-3</v>
      </c>
      <c r="C59">
        <v>-1</v>
      </c>
      <c r="D59">
        <v>3589.8181818181001</v>
      </c>
    </row>
    <row r="60" spans="1:4" x14ac:dyDescent="0.25">
      <c r="A60">
        <v>59</v>
      </c>
      <c r="B60" s="1">
        <v>6.9581730007837002E-3</v>
      </c>
      <c r="C60">
        <v>5.5</v>
      </c>
      <c r="D60">
        <v>3590.9999999999</v>
      </c>
    </row>
    <row r="61" spans="1:4" x14ac:dyDescent="0.25">
      <c r="A61">
        <v>60</v>
      </c>
      <c r="B61" s="1">
        <v>6.9582398636915998E-3</v>
      </c>
      <c r="C61">
        <v>12</v>
      </c>
      <c r="D61">
        <v>3592.1818181816998</v>
      </c>
    </row>
    <row r="62" spans="1:4" x14ac:dyDescent="0.25">
      <c r="A62">
        <v>61</v>
      </c>
      <c r="B62" s="1">
        <v>6.9584667954192998E-3</v>
      </c>
      <c r="C62">
        <v>18.5</v>
      </c>
      <c r="D62">
        <v>3593.3636363635001</v>
      </c>
    </row>
    <row r="63" spans="1:4" x14ac:dyDescent="0.25">
      <c r="A63">
        <v>62</v>
      </c>
      <c r="B63" s="1">
        <v>6.9593015923469998E-3</v>
      </c>
      <c r="C63">
        <v>25</v>
      </c>
      <c r="D63">
        <v>3594.5454545453999</v>
      </c>
    </row>
    <row r="64" spans="1:4" x14ac:dyDescent="0.25">
      <c r="A64">
        <v>63</v>
      </c>
      <c r="B64" s="1">
        <v>6.9609653221776998E-3</v>
      </c>
      <c r="C64">
        <v>30</v>
      </c>
      <c r="D64">
        <v>3595.4545454544</v>
      </c>
    </row>
    <row r="65" spans="1:4" x14ac:dyDescent="0.25">
      <c r="A65">
        <v>64</v>
      </c>
      <c r="B65" s="1">
        <v>6.9649309094808E-3</v>
      </c>
      <c r="C65">
        <v>35</v>
      </c>
      <c r="D65">
        <v>3596.3636363635001</v>
      </c>
    </row>
    <row r="66" spans="1:4" x14ac:dyDescent="0.25">
      <c r="A66">
        <v>65</v>
      </c>
      <c r="B66" s="1">
        <v>6.9734264142856999E-3</v>
      </c>
      <c r="C66">
        <v>40</v>
      </c>
      <c r="D66">
        <v>3597.2727272726002</v>
      </c>
    </row>
    <row r="67" spans="1:4" x14ac:dyDescent="0.25">
      <c r="A67">
        <v>66</v>
      </c>
      <c r="B67" s="1">
        <v>6.9894853766483004E-3</v>
      </c>
      <c r="C67">
        <v>45</v>
      </c>
      <c r="D67">
        <v>3598.1818181816998</v>
      </c>
    </row>
    <row r="68" spans="1:4" x14ac:dyDescent="0.25">
      <c r="A68">
        <v>67</v>
      </c>
      <c r="B68" s="1">
        <v>7.0162425117712996E-3</v>
      </c>
      <c r="C68">
        <v>50</v>
      </c>
      <c r="D68">
        <v>3599.0909090907999</v>
      </c>
    </row>
    <row r="69" spans="1:4" x14ac:dyDescent="0.25">
      <c r="A69">
        <v>68</v>
      </c>
      <c r="B69" s="1">
        <v>7.0563385386172E-3</v>
      </c>
      <c r="C69">
        <v>55</v>
      </c>
      <c r="D69">
        <v>3599.9999999999</v>
      </c>
    </row>
    <row r="70" spans="1:4" x14ac:dyDescent="0.25">
      <c r="A70">
        <v>69</v>
      </c>
      <c r="B70" s="1">
        <v>7.1117760416824997E-3</v>
      </c>
      <c r="C70">
        <v>60</v>
      </c>
      <c r="D70">
        <v>3600.909090909</v>
      </c>
    </row>
    <row r="71" spans="1:4" x14ac:dyDescent="0.25">
      <c r="A71">
        <v>70</v>
      </c>
      <c r="B71" s="1">
        <v>7.1837236388172998E-3</v>
      </c>
      <c r="C71">
        <v>65</v>
      </c>
      <c r="D71">
        <v>3601.8181818181001</v>
      </c>
    </row>
    <row r="72" spans="1:4" x14ac:dyDescent="0.25">
      <c r="A72">
        <v>71</v>
      </c>
      <c r="B72" s="1">
        <v>7.2721618940711002E-3</v>
      </c>
      <c r="C72">
        <v>70</v>
      </c>
      <c r="D72">
        <v>3602.7272727272002</v>
      </c>
    </row>
    <row r="73" spans="1:4" x14ac:dyDescent="0.25">
      <c r="A73">
        <v>72</v>
      </c>
      <c r="B73" s="1">
        <v>7.3759146955333999E-3</v>
      </c>
      <c r="C73">
        <v>75</v>
      </c>
      <c r="D73">
        <v>3603.6363636362998</v>
      </c>
    </row>
    <row r="74" spans="1:4" x14ac:dyDescent="0.25">
      <c r="A74">
        <v>73</v>
      </c>
      <c r="B74" s="1">
        <v>7.4931202654117002E-3</v>
      </c>
      <c r="C74">
        <v>80</v>
      </c>
      <c r="D74">
        <v>3604.5454545453999</v>
      </c>
    </row>
    <row r="75" spans="1:4" x14ac:dyDescent="0.25">
      <c r="A75">
        <v>74</v>
      </c>
      <c r="B75" s="1">
        <v>7.6216771698238003E-3</v>
      </c>
      <c r="C75">
        <v>85</v>
      </c>
      <c r="D75">
        <v>3605.4545454544</v>
      </c>
    </row>
    <row r="76" spans="1:4" x14ac:dyDescent="0.25">
      <c r="A76">
        <v>75</v>
      </c>
      <c r="B76" s="1">
        <v>7.7591764084841003E-3</v>
      </c>
      <c r="C76">
        <v>90</v>
      </c>
      <c r="D76">
        <v>3606.3636363635001</v>
      </c>
    </row>
    <row r="77" spans="1:4" x14ac:dyDescent="0.25">
      <c r="A77">
        <v>76</v>
      </c>
      <c r="B77" s="1">
        <v>7.9033968485259995E-3</v>
      </c>
      <c r="C77">
        <v>95</v>
      </c>
      <c r="D77">
        <v>3607.2727272726002</v>
      </c>
    </row>
    <row r="78" spans="1:4" x14ac:dyDescent="0.25">
      <c r="A78">
        <v>77</v>
      </c>
      <c r="B78" s="1">
        <v>8.0532066123373998E-3</v>
      </c>
      <c r="C78">
        <v>100</v>
      </c>
      <c r="D78">
        <v>3608.1818181816998</v>
      </c>
    </row>
    <row r="79" spans="1:4" x14ac:dyDescent="0.25">
      <c r="A79">
        <v>78</v>
      </c>
      <c r="B79" s="1">
        <v>8.2081100262524995E-3</v>
      </c>
      <c r="C79">
        <v>105</v>
      </c>
      <c r="D79">
        <v>3609.0909090907999</v>
      </c>
    </row>
    <row r="80" spans="1:4" x14ac:dyDescent="0.25">
      <c r="A80">
        <v>79</v>
      </c>
      <c r="B80" s="1">
        <v>8.3667393040582991E-3</v>
      </c>
      <c r="C80">
        <v>110</v>
      </c>
      <c r="D80">
        <v>3609.9999999999</v>
      </c>
    </row>
    <row r="81" spans="1:4" x14ac:dyDescent="0.25">
      <c r="A81">
        <v>80</v>
      </c>
      <c r="B81" s="1">
        <v>8.5279920044965003E-3</v>
      </c>
      <c r="C81">
        <v>115</v>
      </c>
      <c r="D81">
        <v>3610.909090909</v>
      </c>
    </row>
    <row r="82" spans="1:4" x14ac:dyDescent="0.25">
      <c r="A82">
        <v>81</v>
      </c>
      <c r="B82" s="1">
        <v>8.6926341593592995E-3</v>
      </c>
      <c r="C82">
        <v>120</v>
      </c>
      <c r="D82">
        <v>3611.8181818181001</v>
      </c>
    </row>
    <row r="83" spans="1:4" x14ac:dyDescent="0.25">
      <c r="A83">
        <v>82</v>
      </c>
      <c r="B83" s="1">
        <v>8.8623776983207999E-3</v>
      </c>
      <c r="C83">
        <v>125</v>
      </c>
      <c r="D83">
        <v>3612.7272727272002</v>
      </c>
    </row>
    <row r="84" spans="1:4" x14ac:dyDescent="0.25">
      <c r="A84">
        <v>83</v>
      </c>
      <c r="B84" s="1">
        <v>9.6998240859928007E-3</v>
      </c>
      <c r="C84">
        <v>125</v>
      </c>
      <c r="D84">
        <v>5382.7272727272002</v>
      </c>
    </row>
    <row r="85" spans="1:4" x14ac:dyDescent="0.25">
      <c r="A85">
        <v>84</v>
      </c>
      <c r="B85" s="1">
        <v>9.6998257545112005E-3</v>
      </c>
      <c r="C85">
        <v>119.5</v>
      </c>
      <c r="D85">
        <v>5383.7272727272002</v>
      </c>
    </row>
    <row r="86" spans="1:4" x14ac:dyDescent="0.25">
      <c r="A86">
        <v>85</v>
      </c>
      <c r="B86" s="1">
        <v>9.6998347174894004E-3</v>
      </c>
      <c r="C86">
        <v>114</v>
      </c>
      <c r="D86">
        <v>5384.7272727272002</v>
      </c>
    </row>
    <row r="87" spans="1:4" x14ac:dyDescent="0.25">
      <c r="A87">
        <v>86</v>
      </c>
      <c r="B87" s="1">
        <v>9.6999664080050004E-3</v>
      </c>
      <c r="C87">
        <v>108.5</v>
      </c>
      <c r="D87">
        <v>5385.7272727272002</v>
      </c>
    </row>
    <row r="88" spans="1:4" x14ac:dyDescent="0.25">
      <c r="A88">
        <v>87</v>
      </c>
      <c r="B88" s="1">
        <v>9.7009449464262997E-3</v>
      </c>
      <c r="C88">
        <v>103</v>
      </c>
      <c r="D88">
        <v>5386.7272727272002</v>
      </c>
    </row>
    <row r="89" spans="1:4" x14ac:dyDescent="0.25">
      <c r="A89">
        <v>88</v>
      </c>
      <c r="B89" s="1">
        <v>9.7049360413418006E-3</v>
      </c>
      <c r="C89">
        <v>97.5</v>
      </c>
      <c r="D89">
        <v>5387.7272727272002</v>
      </c>
    </row>
    <row r="90" spans="1:4" x14ac:dyDescent="0.25">
      <c r="A90">
        <v>89</v>
      </c>
      <c r="B90" s="1">
        <v>9.7155444853959001E-3</v>
      </c>
      <c r="C90">
        <v>92</v>
      </c>
      <c r="D90">
        <v>5388.7272727272002</v>
      </c>
    </row>
    <row r="91" spans="1:4" x14ac:dyDescent="0.25">
      <c r="A91">
        <v>90</v>
      </c>
      <c r="B91" s="1">
        <v>9.7364345113463997E-3</v>
      </c>
      <c r="C91">
        <v>86.5</v>
      </c>
      <c r="D91">
        <v>5389.7272727272002</v>
      </c>
    </row>
    <row r="92" spans="1:4" x14ac:dyDescent="0.25">
      <c r="A92">
        <v>91</v>
      </c>
      <c r="B92" s="1">
        <v>9.7698728547828996E-3</v>
      </c>
      <c r="C92">
        <v>81</v>
      </c>
      <c r="D92">
        <v>5390.7272727272002</v>
      </c>
    </row>
    <row r="93" spans="1:4" x14ac:dyDescent="0.25">
      <c r="A93">
        <v>92</v>
      </c>
      <c r="B93" s="1">
        <v>9.8162919635722996E-3</v>
      </c>
      <c r="C93">
        <v>75.5</v>
      </c>
      <c r="D93">
        <v>5391.7272727272002</v>
      </c>
    </row>
    <row r="94" spans="1:4" x14ac:dyDescent="0.25">
      <c r="A94">
        <v>93</v>
      </c>
      <c r="B94" s="1">
        <v>9.8743962136680005E-3</v>
      </c>
      <c r="C94">
        <v>70</v>
      </c>
      <c r="D94">
        <v>5392.7272727272002</v>
      </c>
    </row>
    <row r="95" spans="1:4" x14ac:dyDescent="0.25">
      <c r="A95">
        <v>94</v>
      </c>
      <c r="B95" s="1">
        <v>9.9421970943041997E-3</v>
      </c>
      <c r="C95">
        <v>64.5</v>
      </c>
      <c r="D95">
        <v>5393.7272727272002</v>
      </c>
    </row>
    <row r="96" spans="1:4" x14ac:dyDescent="0.25">
      <c r="A96">
        <v>95</v>
      </c>
      <c r="B96" s="1">
        <v>1.0017458144863E-2</v>
      </c>
      <c r="C96">
        <v>59</v>
      </c>
      <c r="D96">
        <v>5394.7272727272002</v>
      </c>
    </row>
    <row r="97" spans="1:4" x14ac:dyDescent="0.25">
      <c r="A97">
        <v>96</v>
      </c>
      <c r="B97" s="1">
        <v>1.0098032504824E-2</v>
      </c>
      <c r="C97">
        <v>53.5</v>
      </c>
      <c r="D97">
        <v>5395.7272727272002</v>
      </c>
    </row>
    <row r="98" spans="1:4" x14ac:dyDescent="0.25">
      <c r="A98">
        <v>97</v>
      </c>
      <c r="B98" s="1">
        <v>1.018203117474E-2</v>
      </c>
      <c r="C98">
        <v>48</v>
      </c>
      <c r="D98">
        <v>5396.7272727272002</v>
      </c>
    </row>
    <row r="99" spans="1:4" x14ac:dyDescent="0.25">
      <c r="A99">
        <v>98</v>
      </c>
      <c r="B99" s="1">
        <v>1.0267864722774999E-2</v>
      </c>
      <c r="C99">
        <v>42.5</v>
      </c>
      <c r="D99">
        <v>5397.7272727272002</v>
      </c>
    </row>
    <row r="100" spans="1:4" x14ac:dyDescent="0.25">
      <c r="A100">
        <v>99</v>
      </c>
      <c r="B100" s="1">
        <v>1.035422855664E-2</v>
      </c>
      <c r="C100">
        <v>37</v>
      </c>
      <c r="D100">
        <v>5398.7272727272002</v>
      </c>
    </row>
    <row r="101" spans="1:4" x14ac:dyDescent="0.25">
      <c r="A101">
        <v>100</v>
      </c>
      <c r="B101" s="1">
        <v>1.0440067265161E-2</v>
      </c>
      <c r="C101">
        <v>31.5</v>
      </c>
      <c r="D101">
        <v>5399.7272727272002</v>
      </c>
    </row>
    <row r="102" spans="1:4" x14ac:dyDescent="0.25">
      <c r="A102">
        <v>101</v>
      </c>
      <c r="B102" s="1">
        <v>1.0524522549540999E-2</v>
      </c>
      <c r="C102">
        <v>26</v>
      </c>
      <c r="D102">
        <v>5400.7272727272002</v>
      </c>
    </row>
    <row r="103" spans="1:4" x14ac:dyDescent="0.25">
      <c r="A103">
        <v>102</v>
      </c>
      <c r="B103" s="1">
        <v>1.0606125333634E-2</v>
      </c>
      <c r="C103">
        <v>20.5</v>
      </c>
      <c r="D103">
        <v>5401.7272727272002</v>
      </c>
    </row>
    <row r="104" spans="1:4" x14ac:dyDescent="0.25">
      <c r="A104">
        <v>103</v>
      </c>
      <c r="B104" s="1">
        <v>1.0684313694266E-2</v>
      </c>
      <c r="C104">
        <v>15</v>
      </c>
      <c r="D104">
        <v>5402.7272727272002</v>
      </c>
    </row>
    <row r="105" spans="1:4" x14ac:dyDescent="0.25">
      <c r="A105">
        <v>104</v>
      </c>
      <c r="B105" s="1">
        <v>1.0758781235756999E-2</v>
      </c>
      <c r="C105">
        <v>9.5</v>
      </c>
      <c r="D105">
        <v>5403.7272727272002</v>
      </c>
    </row>
    <row r="106" spans="1:4" x14ac:dyDescent="0.25">
      <c r="A106">
        <v>105</v>
      </c>
      <c r="B106" s="1">
        <v>1.0829254321027999E-2</v>
      </c>
      <c r="C106">
        <v>4</v>
      </c>
      <c r="D106">
        <v>5404.7272727272002</v>
      </c>
    </row>
    <row r="107" spans="1:4" x14ac:dyDescent="0.25">
      <c r="A107">
        <v>106</v>
      </c>
      <c r="B107" s="1">
        <v>1.089549402208E-2</v>
      </c>
      <c r="C107">
        <v>-1.5</v>
      </c>
      <c r="D107">
        <v>5405.7272727272002</v>
      </c>
    </row>
    <row r="108" spans="1:4" x14ac:dyDescent="0.25">
      <c r="A108">
        <v>107</v>
      </c>
      <c r="B108" s="1">
        <v>1.0957299425624E-2</v>
      </c>
      <c r="C108">
        <v>-7</v>
      </c>
      <c r="D108">
        <v>5406.7272727272002</v>
      </c>
    </row>
    <row r="109" spans="1:4" x14ac:dyDescent="0.25">
      <c r="A109">
        <v>108</v>
      </c>
      <c r="B109" s="1">
        <v>1.1014514979741E-2</v>
      </c>
      <c r="C109">
        <v>-12.5</v>
      </c>
      <c r="D109">
        <v>5407.7272727272002</v>
      </c>
    </row>
    <row r="110" spans="1:4" x14ac:dyDescent="0.25">
      <c r="A110">
        <v>109</v>
      </c>
      <c r="B110" s="1">
        <v>1.1067032381765001E-2</v>
      </c>
      <c r="C110">
        <v>-18</v>
      </c>
      <c r="D110">
        <v>5408.7272727272002</v>
      </c>
    </row>
    <row r="111" spans="1:4" x14ac:dyDescent="0.25">
      <c r="A111">
        <v>110</v>
      </c>
      <c r="B111" s="1">
        <v>1.1114787613272E-2</v>
      </c>
      <c r="C111">
        <v>-23.5</v>
      </c>
      <c r="D111">
        <v>5409.7272727272002</v>
      </c>
    </row>
    <row r="112" spans="1:4" x14ac:dyDescent="0.25">
      <c r="A112">
        <v>111</v>
      </c>
      <c r="B112" s="1">
        <v>1.1157763203757E-2</v>
      </c>
      <c r="C112">
        <v>-29</v>
      </c>
      <c r="D112">
        <v>5410.7272727272002</v>
      </c>
    </row>
    <row r="113" spans="1:4" x14ac:dyDescent="0.25">
      <c r="A113">
        <v>112</v>
      </c>
      <c r="B113" s="1">
        <v>1.1195991879623E-2</v>
      </c>
      <c r="C113">
        <v>-34.5</v>
      </c>
      <c r="D113">
        <v>5411.7272727272002</v>
      </c>
    </row>
    <row r="114" spans="1:4" x14ac:dyDescent="0.25">
      <c r="A114">
        <v>113</v>
      </c>
      <c r="B114" s="1">
        <v>1.1229558259838001E-2</v>
      </c>
      <c r="C114">
        <v>-40</v>
      </c>
      <c r="D114">
        <v>5412.7272727272002</v>
      </c>
    </row>
    <row r="115" spans="1:4" x14ac:dyDescent="0.25">
      <c r="A115">
        <v>114</v>
      </c>
      <c r="B115" s="1">
        <v>1.2549553116759E-2</v>
      </c>
      <c r="C115">
        <v>-40</v>
      </c>
      <c r="D115">
        <v>7182.7272727272002</v>
      </c>
    </row>
    <row r="116" spans="1:4" x14ac:dyDescent="0.25">
      <c r="A116">
        <v>115</v>
      </c>
      <c r="B116" s="1">
        <v>1.25497166026E-2</v>
      </c>
      <c r="C116">
        <v>-33.5</v>
      </c>
      <c r="D116">
        <v>7183.909090909</v>
      </c>
    </row>
    <row r="117" spans="1:4" x14ac:dyDescent="0.25">
      <c r="A117">
        <v>116</v>
      </c>
      <c r="B117" s="1">
        <v>1.2549840564487E-2</v>
      </c>
      <c r="C117">
        <v>-27</v>
      </c>
      <c r="D117">
        <v>7185.0909090907999</v>
      </c>
    </row>
    <row r="118" spans="1:4" x14ac:dyDescent="0.25">
      <c r="A118">
        <v>117</v>
      </c>
      <c r="B118" s="1">
        <v>1.2549926993604001E-2</v>
      </c>
      <c r="C118">
        <v>-20.5</v>
      </c>
      <c r="D118">
        <v>7186.2727272725997</v>
      </c>
    </row>
    <row r="119" spans="1:4" x14ac:dyDescent="0.25">
      <c r="A119">
        <v>118</v>
      </c>
      <c r="B119" s="1">
        <v>1.2549982939643999E-2</v>
      </c>
      <c r="C119">
        <v>-14</v>
      </c>
      <c r="D119">
        <v>7187.4545454544004</v>
      </c>
    </row>
    <row r="120" spans="1:4" x14ac:dyDescent="0.25">
      <c r="A120">
        <v>119</v>
      </c>
      <c r="B120" s="1">
        <v>1.255001764263E-2</v>
      </c>
      <c r="C120">
        <v>-7.5</v>
      </c>
      <c r="D120">
        <v>7188.6363636362003</v>
      </c>
    </row>
    <row r="121" spans="1:4" x14ac:dyDescent="0.25">
      <c r="A121">
        <v>120</v>
      </c>
      <c r="B121" s="1">
        <v>1.2550040407409001E-2</v>
      </c>
      <c r="C121">
        <v>-1</v>
      </c>
      <c r="D121">
        <v>7189.8181818180001</v>
      </c>
    </row>
    <row r="122" spans="1:4" x14ac:dyDescent="0.25">
      <c r="A122">
        <v>121</v>
      </c>
      <c r="B122" s="1">
        <v>1.2550061860830001E-2</v>
      </c>
      <c r="C122">
        <v>5.5</v>
      </c>
      <c r="D122">
        <v>7190.9999999997999</v>
      </c>
    </row>
    <row r="123" spans="1:4" x14ac:dyDescent="0.25">
      <c r="A123">
        <v>122</v>
      </c>
      <c r="B123" s="1">
        <v>1.2550107215471999E-2</v>
      </c>
      <c r="C123">
        <v>12</v>
      </c>
      <c r="D123">
        <v>7192.1818181815997</v>
      </c>
    </row>
    <row r="124" spans="1:4" x14ac:dyDescent="0.25">
      <c r="A124">
        <v>123</v>
      </c>
      <c r="B124" s="1">
        <v>1.2550275600044999E-2</v>
      </c>
      <c r="C124">
        <v>18.5</v>
      </c>
      <c r="D124">
        <v>7193.3636363634996</v>
      </c>
    </row>
    <row r="125" spans="1:4" x14ac:dyDescent="0.25">
      <c r="A125">
        <v>124</v>
      </c>
      <c r="B125" s="1">
        <v>1.2550962462489001E-2</v>
      </c>
      <c r="C125">
        <v>25</v>
      </c>
      <c r="D125">
        <v>7194.5454545453003</v>
      </c>
    </row>
    <row r="126" spans="1:4" x14ac:dyDescent="0.25">
      <c r="A126">
        <v>125</v>
      </c>
      <c r="B126" s="1">
        <v>1.255242671094E-2</v>
      </c>
      <c r="C126">
        <v>30</v>
      </c>
      <c r="D126">
        <v>7195.4545454544004</v>
      </c>
    </row>
    <row r="127" spans="1:4" x14ac:dyDescent="0.25">
      <c r="A127">
        <v>126</v>
      </c>
      <c r="B127" s="1">
        <v>1.2556100973085E-2</v>
      </c>
      <c r="C127">
        <v>35</v>
      </c>
      <c r="D127">
        <v>7196.3636363633996</v>
      </c>
    </row>
    <row r="128" spans="1:4" x14ac:dyDescent="0.25">
      <c r="A128" s="17">
        <v>127</v>
      </c>
      <c r="B128" s="18">
        <v>1.2564251880414001E-2</v>
      </c>
      <c r="C128" s="17">
        <v>40</v>
      </c>
      <c r="D128">
        <v>7197.2727272724997</v>
      </c>
    </row>
    <row r="129" spans="1:4" x14ac:dyDescent="0.25">
      <c r="A129">
        <v>128</v>
      </c>
      <c r="B129" s="1">
        <v>1.2579988641751E-2</v>
      </c>
      <c r="C129">
        <v>45</v>
      </c>
      <c r="D129">
        <v>7198.1818181815997</v>
      </c>
    </row>
    <row r="130" spans="1:4" x14ac:dyDescent="0.25">
      <c r="A130">
        <v>129</v>
      </c>
      <c r="B130" s="1">
        <v>1.2606516001311E-2</v>
      </c>
      <c r="C130">
        <v>50</v>
      </c>
      <c r="D130">
        <v>7199.0909090906998</v>
      </c>
    </row>
    <row r="131" spans="1:4" x14ac:dyDescent="0.25">
      <c r="A131">
        <v>130</v>
      </c>
      <c r="B131" s="1">
        <v>1.2646518581519E-2</v>
      </c>
      <c r="C131">
        <v>55</v>
      </c>
      <c r="D131">
        <v>7199.9999999997999</v>
      </c>
    </row>
    <row r="132" spans="1:4" x14ac:dyDescent="0.25">
      <c r="A132">
        <v>131</v>
      </c>
      <c r="B132" s="1">
        <v>1.2702027248588E-2</v>
      </c>
      <c r="C132">
        <v>60</v>
      </c>
      <c r="D132">
        <v>7200.9090909089</v>
      </c>
    </row>
    <row r="133" spans="1:4" x14ac:dyDescent="0.25">
      <c r="A133">
        <v>132</v>
      </c>
      <c r="B133" s="1">
        <v>1.2774226330813E-2</v>
      </c>
      <c r="C133">
        <v>65</v>
      </c>
      <c r="D133">
        <v>7201.8181818180001</v>
      </c>
    </row>
    <row r="134" spans="1:4" x14ac:dyDescent="0.25">
      <c r="A134">
        <v>133</v>
      </c>
      <c r="B134" s="1">
        <v>1.2863103184911E-2</v>
      </c>
      <c r="C134">
        <v>70</v>
      </c>
      <c r="D134">
        <v>7202.7272727271002</v>
      </c>
    </row>
    <row r="135" spans="1:4" x14ac:dyDescent="0.25">
      <c r="A135">
        <v>134</v>
      </c>
      <c r="B135" s="1">
        <v>1.2967483162918E-2</v>
      </c>
      <c r="C135">
        <v>75</v>
      </c>
      <c r="D135">
        <v>7203.6363636362003</v>
      </c>
    </row>
    <row r="136" spans="1:4" x14ac:dyDescent="0.25">
      <c r="A136">
        <v>135</v>
      </c>
      <c r="B136" s="1">
        <v>1.3085481287232E-2</v>
      </c>
      <c r="C136">
        <v>80</v>
      </c>
      <c r="D136">
        <v>7204.5454545453003</v>
      </c>
    </row>
    <row r="137" spans="1:4" x14ac:dyDescent="0.25">
      <c r="A137">
        <v>136</v>
      </c>
      <c r="B137" s="1">
        <v>1.3214999947560001E-2</v>
      </c>
      <c r="C137">
        <v>85</v>
      </c>
      <c r="D137">
        <v>7205.4545454543004</v>
      </c>
    </row>
    <row r="138" spans="1:4" x14ac:dyDescent="0.25">
      <c r="A138">
        <v>137</v>
      </c>
      <c r="B138" s="1">
        <v>1.3353649184294001E-2</v>
      </c>
      <c r="C138">
        <v>90</v>
      </c>
      <c r="D138">
        <v>7206.3636363633996</v>
      </c>
    </row>
    <row r="139" spans="1:4" x14ac:dyDescent="0.25">
      <c r="A139">
        <v>138</v>
      </c>
      <c r="B139" s="1">
        <v>1.3499230594939999E-2</v>
      </c>
      <c r="C139">
        <v>95</v>
      </c>
      <c r="D139">
        <v>7207.2727272724997</v>
      </c>
    </row>
    <row r="140" spans="1:4" x14ac:dyDescent="0.25">
      <c r="A140">
        <v>139</v>
      </c>
      <c r="B140" s="1">
        <v>1.3650611815084E-2</v>
      </c>
      <c r="C140">
        <v>100</v>
      </c>
      <c r="D140">
        <v>7208.1818181815997</v>
      </c>
    </row>
    <row r="141" spans="1:4" x14ac:dyDescent="0.25">
      <c r="A141">
        <v>140</v>
      </c>
      <c r="B141" s="1">
        <v>1.3807284470065E-2</v>
      </c>
      <c r="C141">
        <v>105</v>
      </c>
      <c r="D141">
        <v>7209.0909090906998</v>
      </c>
    </row>
    <row r="142" spans="1:4" x14ac:dyDescent="0.25">
      <c r="A142">
        <v>141</v>
      </c>
      <c r="B142" s="1">
        <v>1.3967918254851001E-2</v>
      </c>
      <c r="C142">
        <v>110</v>
      </c>
      <c r="D142">
        <v>7209.9999999997999</v>
      </c>
    </row>
    <row r="143" spans="1:4" x14ac:dyDescent="0.25">
      <c r="A143">
        <v>142</v>
      </c>
      <c r="B143" s="1">
        <v>1.4131460410695001E-2</v>
      </c>
      <c r="C143">
        <v>115</v>
      </c>
      <c r="D143">
        <v>7210.9090909089</v>
      </c>
    </row>
    <row r="144" spans="1:4" x14ac:dyDescent="0.25">
      <c r="A144">
        <v>143</v>
      </c>
      <c r="B144" s="1">
        <v>1.4300427190271E-2</v>
      </c>
      <c r="C144">
        <v>120</v>
      </c>
      <c r="D144">
        <v>7211.8181818180001</v>
      </c>
    </row>
    <row r="145" spans="1:4" x14ac:dyDescent="0.25">
      <c r="A145">
        <v>144</v>
      </c>
      <c r="B145" s="1">
        <v>1.4472246514571E-2</v>
      </c>
      <c r="C145">
        <v>125</v>
      </c>
      <c r="D145">
        <v>7212.7272727271002</v>
      </c>
    </row>
    <row r="146" spans="1:4" x14ac:dyDescent="0.25">
      <c r="A146">
        <v>145</v>
      </c>
      <c r="B146" s="1">
        <v>1.5376106637655E-2</v>
      </c>
      <c r="C146">
        <v>125</v>
      </c>
      <c r="D146">
        <v>8982.7272727270993</v>
      </c>
    </row>
    <row r="147" spans="1:4" x14ac:dyDescent="0.25">
      <c r="A147">
        <v>146</v>
      </c>
      <c r="B147" s="1">
        <v>1.5376109972709001E-2</v>
      </c>
      <c r="C147">
        <v>119.5</v>
      </c>
      <c r="D147">
        <v>8983.7272727270993</v>
      </c>
    </row>
    <row r="148" spans="1:4" x14ac:dyDescent="0.25">
      <c r="A148">
        <v>147</v>
      </c>
      <c r="B148" s="1">
        <v>1.5376126797873001E-2</v>
      </c>
      <c r="C148">
        <v>114</v>
      </c>
      <c r="D148">
        <v>8984.7272727270993</v>
      </c>
    </row>
    <row r="149" spans="1:4" x14ac:dyDescent="0.25">
      <c r="A149">
        <v>148</v>
      </c>
      <c r="B149" s="1">
        <v>1.5376301352612001E-2</v>
      </c>
      <c r="C149">
        <v>108.5</v>
      </c>
      <c r="D149">
        <v>8985.7272727270993</v>
      </c>
    </row>
    <row r="150" spans="1:4" x14ac:dyDescent="0.25">
      <c r="A150">
        <v>149</v>
      </c>
      <c r="B150" s="1">
        <v>1.5377389680222E-2</v>
      </c>
      <c r="C150">
        <v>103</v>
      </c>
      <c r="D150">
        <v>8986.7272727270993</v>
      </c>
    </row>
    <row r="151" spans="1:4" x14ac:dyDescent="0.25">
      <c r="A151">
        <v>150</v>
      </c>
      <c r="B151" s="1">
        <v>1.5381489810854999E-2</v>
      </c>
      <c r="C151">
        <v>97.5</v>
      </c>
      <c r="D151">
        <v>8987.7272727270993</v>
      </c>
    </row>
    <row r="152" spans="1:4" x14ac:dyDescent="0.25">
      <c r="A152">
        <v>151</v>
      </c>
      <c r="B152" s="1">
        <v>1.539202333439E-2</v>
      </c>
      <c r="C152">
        <v>92</v>
      </c>
      <c r="D152">
        <v>8988.7272727270993</v>
      </c>
    </row>
    <row r="153" spans="1:4" x14ac:dyDescent="0.25">
      <c r="A153">
        <v>152</v>
      </c>
      <c r="B153" s="1">
        <v>1.5412509176265E-2</v>
      </c>
      <c r="C153">
        <v>86.5</v>
      </c>
      <c r="D153">
        <v>8989.7272727270993</v>
      </c>
    </row>
    <row r="154" spans="1:4" x14ac:dyDescent="0.25">
      <c r="A154">
        <v>153</v>
      </c>
      <c r="B154" s="1">
        <v>1.5445204859914E-2</v>
      </c>
      <c r="C154">
        <v>81</v>
      </c>
      <c r="D154">
        <v>8990.7272727270993</v>
      </c>
    </row>
    <row r="155" spans="1:4" x14ac:dyDescent="0.25">
      <c r="A155">
        <v>154</v>
      </c>
      <c r="B155" s="1">
        <v>1.5490632502184999E-2</v>
      </c>
      <c r="C155">
        <v>75.5</v>
      </c>
      <c r="D155">
        <v>8991.7272727270993</v>
      </c>
    </row>
    <row r="156" spans="1:4" x14ac:dyDescent="0.25">
      <c r="A156">
        <v>155</v>
      </c>
      <c r="B156" s="1">
        <v>1.5547626821324E-2</v>
      </c>
      <c r="C156">
        <v>70</v>
      </c>
      <c r="D156">
        <v>8992.7272727270993</v>
      </c>
    </row>
    <row r="157" spans="1:4" x14ac:dyDescent="0.25">
      <c r="A157">
        <v>156</v>
      </c>
      <c r="B157" s="1">
        <v>1.5614295716094E-2</v>
      </c>
      <c r="C157">
        <v>64.5</v>
      </c>
      <c r="D157">
        <v>8993.7272727270993</v>
      </c>
    </row>
    <row r="158" spans="1:4" x14ac:dyDescent="0.25">
      <c r="A158">
        <v>157</v>
      </c>
      <c r="B158" s="1">
        <v>1.5688462572243E-2</v>
      </c>
      <c r="C158">
        <v>59</v>
      </c>
      <c r="D158">
        <v>8994.7272727270993</v>
      </c>
    </row>
    <row r="159" spans="1:4" x14ac:dyDescent="0.25">
      <c r="A159">
        <v>158</v>
      </c>
      <c r="B159" s="1">
        <v>1.5768012435264999E-2</v>
      </c>
      <c r="C159">
        <v>53.5</v>
      </c>
      <c r="D159">
        <v>8995.7272727270993</v>
      </c>
    </row>
    <row r="160" spans="1:4" x14ac:dyDescent="0.25">
      <c r="A160">
        <v>159</v>
      </c>
      <c r="B160" s="1">
        <v>1.5851069908444999E-2</v>
      </c>
      <c r="C160">
        <v>48</v>
      </c>
      <c r="D160">
        <v>8996.7272727270993</v>
      </c>
    </row>
    <row r="161" spans="1:4" x14ac:dyDescent="0.25">
      <c r="A161">
        <v>160</v>
      </c>
      <c r="B161" s="1">
        <v>1.5936049038147999E-2</v>
      </c>
      <c r="C161">
        <v>42.5</v>
      </c>
      <c r="D161">
        <v>8997.7272727270993</v>
      </c>
    </row>
    <row r="162" spans="1:4" x14ac:dyDescent="0.25">
      <c r="A162">
        <v>161</v>
      </c>
      <c r="B162" s="1">
        <v>1.6021643232523999E-2</v>
      </c>
      <c r="C162">
        <v>37</v>
      </c>
      <c r="D162">
        <v>8998.7272727270993</v>
      </c>
    </row>
    <row r="163" spans="1:4" x14ac:dyDescent="0.25">
      <c r="A163">
        <v>162</v>
      </c>
      <c r="B163" s="1">
        <v>1.6106792119245001E-2</v>
      </c>
      <c r="C163">
        <v>31.5</v>
      </c>
      <c r="D163">
        <v>8999.7272727270993</v>
      </c>
    </row>
    <row r="164" spans="1:4" x14ac:dyDescent="0.25">
      <c r="A164">
        <v>163</v>
      </c>
      <c r="B164" s="1">
        <v>1.6190631286701E-2</v>
      </c>
      <c r="C164">
        <v>26</v>
      </c>
      <c r="D164">
        <v>9000.7272727270993</v>
      </c>
    </row>
    <row r="165" spans="1:4" x14ac:dyDescent="0.25">
      <c r="A165">
        <v>164</v>
      </c>
      <c r="B165" s="1">
        <v>1.6271706077349998E-2</v>
      </c>
      <c r="C165">
        <v>20.5</v>
      </c>
      <c r="D165">
        <v>9001.7272727270993</v>
      </c>
    </row>
    <row r="166" spans="1:4" x14ac:dyDescent="0.25">
      <c r="A166">
        <v>165</v>
      </c>
      <c r="B166" s="1">
        <v>1.6349445239653999E-2</v>
      </c>
      <c r="C166">
        <v>15</v>
      </c>
      <c r="D166">
        <v>9002.7272727270993</v>
      </c>
    </row>
    <row r="167" spans="1:4" x14ac:dyDescent="0.25">
      <c r="A167">
        <v>166</v>
      </c>
      <c r="B167" s="1">
        <v>1.6423530251750001E-2</v>
      </c>
      <c r="C167">
        <v>9.5</v>
      </c>
      <c r="D167">
        <v>9003.7272727270993</v>
      </c>
    </row>
    <row r="168" spans="1:4" x14ac:dyDescent="0.25">
      <c r="A168">
        <v>167</v>
      </c>
      <c r="B168" s="1">
        <v>1.6493677840446998E-2</v>
      </c>
      <c r="C168">
        <v>4</v>
      </c>
      <c r="D168">
        <v>9004.7272727270993</v>
      </c>
    </row>
    <row r="169" spans="1:4" x14ac:dyDescent="0.25">
      <c r="A169">
        <v>168</v>
      </c>
      <c r="B169" s="1">
        <v>1.6559641300105999E-2</v>
      </c>
      <c r="C169">
        <v>-1.5</v>
      </c>
      <c r="D169">
        <v>9005.7272727270993</v>
      </c>
    </row>
    <row r="170" spans="1:4" x14ac:dyDescent="0.25">
      <c r="A170">
        <v>169</v>
      </c>
      <c r="B170" s="1">
        <v>1.6621213298146E-2</v>
      </c>
      <c r="C170">
        <v>-7</v>
      </c>
      <c r="D170">
        <v>9006.7272727270993</v>
      </c>
    </row>
    <row r="171" spans="1:4" x14ac:dyDescent="0.25">
      <c r="A171">
        <v>170</v>
      </c>
      <c r="B171" s="1">
        <v>1.6678232760378001E-2</v>
      </c>
      <c r="C171">
        <v>-12.5</v>
      </c>
      <c r="D171">
        <v>9007.7272727270993</v>
      </c>
    </row>
    <row r="172" spans="1:4" x14ac:dyDescent="0.25">
      <c r="A172">
        <v>171</v>
      </c>
      <c r="B172" s="1">
        <v>1.6730586602568001E-2</v>
      </c>
      <c r="C172">
        <v>-18</v>
      </c>
      <c r="D172">
        <v>9008.7272727270993</v>
      </c>
    </row>
    <row r="173" spans="1:4" x14ac:dyDescent="0.25">
      <c r="A173">
        <v>172</v>
      </c>
      <c r="B173" s="1">
        <v>1.6778206517889999E-2</v>
      </c>
      <c r="C173">
        <v>-23.5</v>
      </c>
      <c r="D173">
        <v>9009.7272727270993</v>
      </c>
    </row>
    <row r="174" spans="1:4" x14ac:dyDescent="0.25">
      <c r="A174">
        <v>173</v>
      </c>
      <c r="B174" s="1">
        <v>1.6821071272854E-2</v>
      </c>
      <c r="C174">
        <v>-29</v>
      </c>
      <c r="D174">
        <v>9010.7272727270993</v>
      </c>
    </row>
    <row r="175" spans="1:4" x14ac:dyDescent="0.25">
      <c r="A175">
        <v>174</v>
      </c>
      <c r="B175" s="1">
        <v>1.6859210267605999E-2</v>
      </c>
      <c r="C175">
        <v>-34.5</v>
      </c>
      <c r="D175">
        <v>9011.7272727270993</v>
      </c>
    </row>
    <row r="176" spans="1:4" x14ac:dyDescent="0.25">
      <c r="A176">
        <v>175</v>
      </c>
      <c r="B176" s="1">
        <v>1.6892705576071001E-2</v>
      </c>
      <c r="C176">
        <v>-40</v>
      </c>
      <c r="D176">
        <v>9012.7272727270993</v>
      </c>
    </row>
    <row r="177" spans="1:5" x14ac:dyDescent="0.25">
      <c r="A177">
        <v>176</v>
      </c>
      <c r="B177" s="1">
        <v>1.8207828688520999E-2</v>
      </c>
      <c r="C177">
        <v>-40</v>
      </c>
      <c r="D177">
        <v>10782.727272727099</v>
      </c>
    </row>
    <row r="178" spans="1:5" x14ac:dyDescent="0.25">
      <c r="A178">
        <v>177</v>
      </c>
      <c r="B178" s="1">
        <v>1.8207990989910001E-2</v>
      </c>
      <c r="C178">
        <v>-33.5</v>
      </c>
      <c r="D178">
        <v>10783.909090908901</v>
      </c>
    </row>
    <row r="179" spans="1:5" x14ac:dyDescent="0.25">
      <c r="A179">
        <v>178</v>
      </c>
      <c r="B179" s="1">
        <v>1.8208113631563001E-2</v>
      </c>
      <c r="C179">
        <v>-27</v>
      </c>
      <c r="D179">
        <v>10785.090909090701</v>
      </c>
    </row>
    <row r="180" spans="1:5" x14ac:dyDescent="0.25">
      <c r="A180">
        <v>179</v>
      </c>
      <c r="B180" s="1">
        <v>1.8208198701225E-2</v>
      </c>
      <c r="C180">
        <v>-20.5</v>
      </c>
      <c r="D180">
        <v>10786.272727272501</v>
      </c>
    </row>
    <row r="181" spans="1:5" x14ac:dyDescent="0.25">
      <c r="A181">
        <v>180</v>
      </c>
      <c r="B181" s="1">
        <v>1.8208253324056001E-2</v>
      </c>
      <c r="C181">
        <v>-14</v>
      </c>
      <c r="D181">
        <v>10787.4545454543</v>
      </c>
    </row>
    <row r="182" spans="1:5" x14ac:dyDescent="0.25">
      <c r="A182">
        <v>181</v>
      </c>
      <c r="B182" s="1">
        <v>1.8208286658497001E-2</v>
      </c>
      <c r="C182">
        <v>-7.5</v>
      </c>
      <c r="D182">
        <v>10788.6363636361</v>
      </c>
    </row>
    <row r="183" spans="1:5" x14ac:dyDescent="0.25">
      <c r="A183">
        <v>182</v>
      </c>
      <c r="B183" s="1">
        <v>1.820830794232E-2</v>
      </c>
      <c r="C183">
        <v>-1</v>
      </c>
      <c r="D183">
        <v>10789.8181818179</v>
      </c>
    </row>
    <row r="184" spans="1:5" x14ac:dyDescent="0.25">
      <c r="A184">
        <v>183</v>
      </c>
      <c r="B184" s="1">
        <v>1.8208327293641999E-2</v>
      </c>
      <c r="C184">
        <v>5.5</v>
      </c>
      <c r="D184">
        <v>10790.9999999997</v>
      </c>
    </row>
    <row r="185" spans="1:5" x14ac:dyDescent="0.25">
      <c r="A185">
        <v>184</v>
      </c>
      <c r="B185" s="1">
        <v>1.8208367984789E-2</v>
      </c>
      <c r="C185">
        <v>12</v>
      </c>
      <c r="D185">
        <v>10792.1818181816</v>
      </c>
    </row>
    <row r="186" spans="1:5" x14ac:dyDescent="0.25">
      <c r="A186">
        <v>185</v>
      </c>
      <c r="B186" s="1">
        <v>1.8208523377858998E-2</v>
      </c>
      <c r="C186">
        <v>18.5</v>
      </c>
      <c r="D186">
        <v>10793.3636363634</v>
      </c>
    </row>
    <row r="187" spans="1:5" x14ac:dyDescent="0.25">
      <c r="A187">
        <v>186</v>
      </c>
      <c r="B187" s="1">
        <v>1.8209175437200999E-2</v>
      </c>
      <c r="C187">
        <v>25</v>
      </c>
      <c r="D187">
        <v>10794.545454545199</v>
      </c>
    </row>
    <row r="190" spans="1:5" x14ac:dyDescent="0.25">
      <c r="E190" t="e">
        <f>D187-#REF!</f>
        <v>#REF!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10" workbookViewId="0">
      <selection activeCell="U26" sqref="U26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-3.5383377421961661E-2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4.2311363616647001E-16</v>
      </c>
      <c r="E2" s="1">
        <f>IF(A2&gt;=-$K$2,INDEX('Daten effMJM'!$B$2:$B$187,Auswertung!$K$2+Auswertung!A2,1),E3)</f>
        <v>2.7704121522537E-3</v>
      </c>
      <c r="F2" s="15">
        <f>INDEX('Daten MJM'!$D$2:$D$191,Auswertung!$J$2+Auswertung!A2,1)--1.8181818182</f>
        <v>-1299.9000000000001</v>
      </c>
      <c r="G2" s="15" t="e">
        <f>INDEX('Daten effMJM'!$C$2:$C$187,Auswertung!$K$2+Auswertung!A2,1)</f>
        <v>#VALUE!</v>
      </c>
      <c r="H2" s="1" t="e">
        <f>IF(B2=F2,IF(C2=G2,"JA","NEIN"),"NEIN")</f>
        <v>#VALUE!</v>
      </c>
      <c r="I2" s="1"/>
      <c r="J2">
        <v>0</v>
      </c>
      <c r="K2">
        <f>MAX('Daten effMJM'!A2:A214)-190</f>
        <v>-4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7.7166830415841003E-4</v>
      </c>
      <c r="E3" s="1">
        <f>IF(A3&gt;=-$K$2,INDEX('Daten effMJM'!$B$2:$B$187,Auswertung!$K$2+Auswertung!A3,1),E4)</f>
        <v>2.7704121522537E-3</v>
      </c>
      <c r="F3" s="15">
        <f>INDEX('Daten MJM'!$D$2:$D$191,Auswertung!$J$2+Auswertung!A3,1)--1.8181818182</f>
        <v>-1170.4000000000001</v>
      </c>
      <c r="G3" s="15" t="e">
        <f>INDEX('Daten effMJM'!$C$2:$C$187,Auswertung!$K$2+Auswertung!A3,1)</f>
        <v>#VALUE!</v>
      </c>
      <c r="H3" s="1" t="e">
        <f t="shared" ref="H3:H66" si="0">IF(B3=F3,IF(C3=G3,"JA","NEIN"),"NEIN")</f>
        <v>#VALUE!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2.5232994380036998E-3</v>
      </c>
      <c r="E4" s="1">
        <f>IF(A4&gt;=-$K$2,INDEX('Daten effMJM'!$B$2:$B$187,Auswertung!$K$2+Auswertung!A4,1),E5)</f>
        <v>2.7704121522537E-3</v>
      </c>
      <c r="F4" s="15">
        <f>INDEX('Daten MJM'!$D$2:$D$191,Auswertung!$J$2+Auswertung!A4,1)--1.8181818182</f>
        <v>-1000</v>
      </c>
      <c r="G4" s="15" t="e">
        <f>INDEX('Daten effMJM'!$C$2:$C$187,Auswertung!$K$2+Auswertung!A4,1)</f>
        <v>#VALUE!</v>
      </c>
      <c r="H4" s="1" t="e">
        <f t="shared" si="0"/>
        <v>#VALUE!</v>
      </c>
      <c r="I4" s="1"/>
      <c r="M4">
        <f t="shared" ref="M4:M67" si="2">B6</f>
        <v>0.90909090910000001</v>
      </c>
      <c r="N4" s="1">
        <f t="shared" ref="N4:N67" si="3">D6-$D$5</f>
        <v>8.8532773499881007E-8</v>
      </c>
      <c r="O4" s="1">
        <f t="shared" ref="O4:O67" si="4">E6-$E$5</f>
        <v>-1.5026280464000563E-6</v>
      </c>
      <c r="P4" s="4">
        <f t="shared" ref="P4:P67" si="5">ABS((O4-N4)/N4)</f>
        <v>17.972562668016675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3.2579034116970999E-3</v>
      </c>
      <c r="E5" s="1">
        <f>IF(A5&gt;=-$K$2,INDEX('Daten effMJM'!$B$2:$B$187,Auswertung!$K$2+Auswertung!A5,1),E6)</f>
        <v>2.7704121522537E-3</v>
      </c>
      <c r="F5" s="15">
        <f>INDEX('Daten MJM'!$D$2:$D$191,Auswertung!$J$2+Auswertung!A5,1)--1.8181818182</f>
        <v>0</v>
      </c>
      <c r="G5" s="15">
        <f>INDEX('Daten effMJM'!$C$2:$C$187,Auswertung!$K$2+Auswertung!A5,1)</f>
        <v>45</v>
      </c>
      <c r="H5" s="1" t="str">
        <f t="shared" si="0"/>
        <v>NEIN</v>
      </c>
      <c r="I5" s="1"/>
      <c r="M5">
        <f t="shared" si="2"/>
        <v>1.8181818182</v>
      </c>
      <c r="N5" s="1">
        <f t="shared" si="3"/>
        <v>1.250737666999048E-7</v>
      </c>
      <c r="O5" s="1">
        <f t="shared" si="4"/>
        <v>-5.4125397609986955E-7</v>
      </c>
      <c r="P5" s="4">
        <f t="shared" si="5"/>
        <v>5.3274780186202033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3.2579919444705998E-3</v>
      </c>
      <c r="E6" s="1">
        <f>IF(A6&gt;=-$K$2,INDEX('Daten effMJM'!$B$2:$B$187,Auswertung!$K$2+Auswertung!A6,1),E7)</f>
        <v>2.7689095242072999E-3</v>
      </c>
      <c r="F6" s="15">
        <f>INDEX('Daten MJM'!$D$2:$D$191,Auswertung!$J$2+Auswertung!A6,1)--1.8181818182</f>
        <v>0.90909090910000001</v>
      </c>
      <c r="G6" s="15">
        <f>INDEX('Daten effMJM'!$C$2:$C$187,Auswertung!$K$2+Auswertung!A6,1)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1.4497643850003294E-7</v>
      </c>
      <c r="O6" s="1">
        <f t="shared" si="4"/>
        <v>-1.4449156969997476E-7</v>
      </c>
      <c r="P6" s="4">
        <f t="shared" si="5"/>
        <v>1.9966555337882848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3.2580284854637999E-3</v>
      </c>
      <c r="E7" s="1">
        <f>IF(A7&gt;=-$K$2,INDEX('Daten effMJM'!$B$2:$B$187,Auswertung!$K$2+Auswertung!A7,1),E8)</f>
        <v>2.7698708982776001E-3</v>
      </c>
      <c r="F7" s="15">
        <f>INDEX('Daten MJM'!$D$2:$D$191,Auswertung!$J$2+Auswertung!A7,1)--1.8181818182</f>
        <v>1.8181818182</v>
      </c>
      <c r="G7" s="15">
        <f>INDEX('Daten effMJM'!$C$2:$C$187,Auswertung!$K$2+Auswertung!A7,1)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1.6934703369990423E-7</v>
      </c>
      <c r="O7" s="1">
        <f t="shared" si="4"/>
        <v>0</v>
      </c>
      <c r="P7" s="4">
        <f t="shared" si="5"/>
        <v>1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3.2580483881356E-3</v>
      </c>
      <c r="E8" s="1">
        <f>IF(A8&gt;=-$K$2,INDEX('Daten effMJM'!$B$2:$B$187,Auswertung!$K$2+Auswertung!A8,1),E9)</f>
        <v>2.770267660684E-3</v>
      </c>
      <c r="F8" s="15">
        <f>INDEX('Daten MJM'!$D$2:$D$191,Auswertung!$J$2+Auswertung!A8,1)--1.8181818182</f>
        <v>2.7272727272999999</v>
      </c>
      <c r="G8" s="15">
        <f>INDEX('Daten effMJM'!$C$2:$C$187,Auswertung!$K$2+Auswertung!A8,1)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2.3365344449998923E-7</v>
      </c>
      <c r="O8" s="1">
        <f t="shared" si="4"/>
        <v>4.8580088899980584E-8</v>
      </c>
      <c r="P8" s="4">
        <f t="shared" si="5"/>
        <v>0.79208485882183166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3.2580727587307999E-3</v>
      </c>
      <c r="E9" s="1">
        <f>IF(A9&gt;=-$K$2,INDEX('Daten effMJM'!$B$2:$B$187,Auswertung!$K$2+Auswertung!A9,1),E10)</f>
        <v>2.7704121522537E-3</v>
      </c>
      <c r="F9" s="15">
        <f>INDEX('Daten MJM'!$D$2:$D$191,Auswertung!$J$2+Auswertung!A9,1)--1.8181818182</f>
        <v>3.6363636364</v>
      </c>
      <c r="G9" s="15">
        <f>INDEX('Daten effMJM'!$C$2:$C$187,Auswertung!$K$2+Auswertung!A9,1)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4.5462949850019405E-7</v>
      </c>
      <c r="O9" s="1">
        <f t="shared" si="4"/>
        <v>6.7381092999901221E-8</v>
      </c>
      <c r="P9" s="4">
        <f t="shared" si="5"/>
        <v>0.85178899912524597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3.2581370651415999E-3</v>
      </c>
      <c r="E10" s="1">
        <f>IF(A10&gt;=-$K$2,INDEX('Daten effMJM'!$B$2:$B$187,Auswertung!$K$2+Auswertung!A10,1),E11)</f>
        <v>2.7704607323426E-3</v>
      </c>
      <c r="F10" s="15">
        <f>INDEX('Daten MJM'!$D$2:$D$191,Auswertung!$J$2+Auswertung!A10,1)--1.8181818182</f>
        <v>4.5454545455000002</v>
      </c>
      <c r="G10" s="15">
        <f>INDEX('Daten effMJM'!$C$2:$C$187,Auswertung!$K$2+Auswertung!A10,1)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1.2158667342001932E-6</v>
      </c>
      <c r="O10" s="1">
        <f t="shared" si="4"/>
        <v>8.4714983199837141E-8</v>
      </c>
      <c r="P10" s="4">
        <f t="shared" si="5"/>
        <v>0.93032543714129712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3.2583580411956001E-3</v>
      </c>
      <c r="E11" s="1">
        <f>IF(A11&gt;=-$K$2,INDEX('Daten effMJM'!$B$2:$B$187,Auswertung!$K$2+Auswertung!A11,1),E12)</f>
        <v>2.7704795333466999E-3</v>
      </c>
      <c r="F11" s="15">
        <f>INDEX('Daten MJM'!$D$2:$D$191,Auswertung!$J$2+Auswertung!A11,1)--1.8181818182</f>
        <v>5.4545454545999998</v>
      </c>
      <c r="G11" s="15">
        <f>INDEX('Daten effMJM'!$C$2:$C$187,Auswertung!$K$2+Auswertung!A11,1)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3.6096067920999772E-6</v>
      </c>
      <c r="O11" s="1">
        <f t="shared" si="4"/>
        <v>1.3943540610019192E-7</v>
      </c>
      <c r="P11" s="4">
        <f t="shared" si="5"/>
        <v>0.96137102622774262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3.2591192784313001E-3</v>
      </c>
      <c r="E12" s="1">
        <f>IF(A12&gt;=-$K$2,INDEX('Daten effMJM'!$B$2:$B$187,Auswertung!$K$2+Auswertung!A12,1),E13)</f>
        <v>2.7704968672368998E-3</v>
      </c>
      <c r="F12" s="15">
        <f>INDEX('Daten MJM'!$D$2:$D$191,Auswertung!$J$2+Auswertung!A12,1)--1.8181818182</f>
        <v>6.3636363637000004</v>
      </c>
      <c r="G12" s="15">
        <f>INDEX('Daten effMJM'!$C$2:$C$187,Auswertung!$K$2+Auswertung!A12,1)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1.0157046099400126E-5</v>
      </c>
      <c r="O12" s="1">
        <f t="shared" si="4"/>
        <v>3.9348291199989283E-7</v>
      </c>
      <c r="P12" s="4">
        <f t="shared" si="5"/>
        <v>0.96126010375958304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3.2615130184891999E-3</v>
      </c>
      <c r="E13" s="1">
        <f>IF(A13&gt;=-$K$2,INDEX('Daten effMJM'!$B$2:$B$187,Auswertung!$K$2+Auswertung!A13,1),E14)</f>
        <v>2.7705515876598002E-3</v>
      </c>
      <c r="F13" s="15">
        <f>INDEX('Daten MJM'!$D$2:$D$191,Auswertung!$J$2+Auswertung!A13,1)--1.8181818182</f>
        <v>7.2727272727000001</v>
      </c>
      <c r="G13" s="15">
        <f>INDEX('Daten effMJM'!$C$2:$C$187,Auswertung!$K$2+Auswertung!A13,1)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2.5171964609499962E-5</v>
      </c>
      <c r="O13" s="1">
        <f t="shared" si="4"/>
        <v>1.4812027315002155E-6</v>
      </c>
      <c r="P13" s="4">
        <f t="shared" si="5"/>
        <v>0.94115664969029844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3.2680604577965001E-3</v>
      </c>
      <c r="E14" s="1">
        <f>IF(A14&gt;=-$K$2,INDEX('Daten effMJM'!$B$2:$B$187,Auswertung!$K$2+Auswertung!A14,1),E15)</f>
        <v>2.7708056351656999E-3</v>
      </c>
      <c r="F14" s="15">
        <f>INDEX('Daten MJM'!$D$2:$D$191,Auswertung!$J$2+Auswertung!A14,1)--1.8181818182</f>
        <v>8.1818181818000006</v>
      </c>
      <c r="G14" s="15">
        <f>INDEX('Daten effMJM'!$C$2:$C$187,Auswertung!$K$2+Auswertung!A14,1)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5.3767022270000218E-5</v>
      </c>
      <c r="O14" s="1">
        <f t="shared" si="4"/>
        <v>5.2666505217999204E-6</v>
      </c>
      <c r="P14" s="4">
        <f t="shared" si="5"/>
        <v>0.90204682536904235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3.2830753763065999E-3</v>
      </c>
      <c r="E15" s="1">
        <f>IF(A15&gt;=-$K$2,INDEX('Daten effMJM'!$B$2:$B$187,Auswertung!$K$2+Auswertung!A15,1),E16)</f>
        <v>2.7718933549852002E-3</v>
      </c>
      <c r="F15" s="15">
        <f>INDEX('Daten MJM'!$D$2:$D$191,Auswertung!$J$2+Auswertung!A15,1)--1.8181818182</f>
        <v>9.0909090909000003</v>
      </c>
      <c r="G15" s="15">
        <f>INDEX('Daten effMJM'!$C$2:$C$187,Auswertung!$K$2+Auswertung!A15,1)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1.002614314235999E-4</v>
      </c>
      <c r="O15" s="1">
        <f t="shared" si="4"/>
        <v>1.5615915619499997E-5</v>
      </c>
      <c r="P15" s="4">
        <f t="shared" si="5"/>
        <v>0.84424802840163449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3.3116704339671002E-3</v>
      </c>
      <c r="E16" s="1">
        <f>IF(A16&gt;=-$K$2,INDEX('Daten effMJM'!$B$2:$B$187,Auswertung!$K$2+Auswertung!A16,1),E17)</f>
        <v>2.7756788027754999E-3</v>
      </c>
      <c r="F16" s="15">
        <f>INDEX('Daten MJM'!$D$2:$D$191,Auswertung!$J$2+Auswertung!A16,1)--1.8181818182</f>
        <v>10</v>
      </c>
      <c r="G16" s="15">
        <f>INDEX('Daten effMJM'!$C$2:$C$187,Auswertung!$K$2+Auswertung!A16,1)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1.6689319380169994E-4</v>
      </c>
      <c r="O16" s="1">
        <f t="shared" si="4"/>
        <v>3.7876749524999847E-5</v>
      </c>
      <c r="P16" s="4">
        <f t="shared" si="5"/>
        <v>0.77304796761212169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3.3581648431206998E-3</v>
      </c>
      <c r="E17" s="1">
        <f>IF(A17&gt;=-$K$2,INDEX('Daten effMJM'!$B$2:$B$187,Auswertung!$K$2+Auswertung!A17,1),E18)</f>
        <v>2.7860280678732E-3</v>
      </c>
      <c r="F17" s="15">
        <f>INDEX('Daten MJM'!$D$2:$D$191,Auswertung!$J$2+Auswertung!A17,1)--1.8181818182</f>
        <v>10.9090909091</v>
      </c>
      <c r="G17" s="15">
        <f>INDEX('Daten effMJM'!$C$2:$C$187,Auswertung!$K$2+Auswertung!A17,1)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2.5328573675620011E-4</v>
      </c>
      <c r="O17" s="1">
        <f t="shared" si="4"/>
        <v>7.7016153160100118E-5</v>
      </c>
      <c r="P17" s="4">
        <f t="shared" si="5"/>
        <v>0.69593174038760841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3.4247966054987999E-3</v>
      </c>
      <c r="E18" s="1">
        <f>IF(A18&gt;=-$K$2,INDEX('Daten effMJM'!$B$2:$B$187,Auswertung!$K$2+Auswertung!A18,1),E19)</f>
        <v>2.8082889017786998E-3</v>
      </c>
      <c r="F18" s="15">
        <f>INDEX('Daten MJM'!$D$2:$D$191,Auswertung!$J$2+Auswertung!A18,1)--1.8181818182</f>
        <v>11.818181818199999</v>
      </c>
      <c r="G18" s="15">
        <f>INDEX('Daten effMJM'!$C$2:$C$187,Auswertung!$K$2+Auswertung!A18,1)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3.5702340201179987E-4</v>
      </c>
      <c r="O18" s="1">
        <f t="shared" si="4"/>
        <v>1.3617030383189987E-4</v>
      </c>
      <c r="P18" s="4">
        <f t="shared" si="5"/>
        <v>0.61859557926850028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3.5111891484533001E-3</v>
      </c>
      <c r="E19" s="1">
        <f>IF(A19&gt;=-$K$2,INDEX('Daten effMJM'!$B$2:$B$187,Auswertung!$K$2+Auswertung!A19,1),E20)</f>
        <v>2.8474283054138001E-3</v>
      </c>
      <c r="F19" s="15">
        <f>INDEX('Daten MJM'!$D$2:$D$191,Auswertung!$J$2+Auswertung!A19,1)--1.8181818182</f>
        <v>12.727272727299999</v>
      </c>
      <c r="G19" s="15">
        <f>INDEX('Daten effMJM'!$C$2:$C$187,Auswertung!$K$2+Auswertung!A19,1)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4.7478705387400027E-4</v>
      </c>
      <c r="O19" s="1">
        <f t="shared" si="4"/>
        <v>2.1599917888520019E-4</v>
      </c>
      <c r="P19" s="4">
        <f t="shared" si="5"/>
        <v>0.5450609339012803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3.6149268137088998E-3</v>
      </c>
      <c r="E20" s="1">
        <f>IF(A20&gt;=-$K$2,INDEX('Daten effMJM'!$B$2:$B$187,Auswertung!$K$2+Auswertung!A20,1),E21)</f>
        <v>2.9065824560855998E-3</v>
      </c>
      <c r="F20" s="15">
        <f>INDEX('Daten MJM'!$D$2:$D$191,Auswertung!$J$2+Auswertung!A20,1)--1.8181818182</f>
        <v>13.636363636399999</v>
      </c>
      <c r="G20" s="15">
        <f>INDEX('Daten effMJM'!$C$2:$C$187,Auswertung!$K$2+Auswertung!A20,1)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6.0269191012800013E-4</v>
      </c>
      <c r="O20" s="1">
        <f t="shared" si="4"/>
        <v>3.1447302403289981E-4</v>
      </c>
      <c r="P20" s="4">
        <f t="shared" si="5"/>
        <v>0.47821927132535791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3.7326904655711002E-3</v>
      </c>
      <c r="E21" s="1">
        <f>IF(A21&gt;=-$K$2,INDEX('Daten effMJM'!$B$2:$B$187,Auswertung!$K$2+Auswertung!A21,1),E22)</f>
        <v>2.9864113311389002E-3</v>
      </c>
      <c r="F21" s="15">
        <f>INDEX('Daten MJM'!$D$2:$D$191,Auswertung!$J$2+Auswertung!A21,1)--1.8181818182</f>
        <v>14.5454545455</v>
      </c>
      <c r="G21" s="15">
        <f>INDEX('Daten effMJM'!$C$2:$C$187,Auswertung!$K$2+Auswertung!A21,1)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7.3743158158079978E-4</v>
      </c>
      <c r="O21" s="1">
        <f t="shared" si="4"/>
        <v>4.2802451697969987E-4</v>
      </c>
      <c r="P21" s="4">
        <f t="shared" si="5"/>
        <v>0.41957392703176277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3.8605953218251001E-3</v>
      </c>
      <c r="E22" s="1">
        <f>IF(A22&gt;=-$K$2,INDEX('Daten effMJM'!$B$2:$B$187,Auswertung!$K$2+Auswertung!A22,1),E23)</f>
        <v>3.0848851762865998E-3</v>
      </c>
      <c r="F22" s="15">
        <f>INDEX('Daten MJM'!$D$2:$D$191,Auswertung!$J$2+Auswertung!A22,1)--1.8181818182</f>
        <v>15.4545454546</v>
      </c>
      <c r="G22" s="15">
        <f>INDEX('Daten effMJM'!$C$2:$C$187,Auswertung!$K$2+Auswertung!A22,1)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8.7783771987499969E-4</v>
      </c>
      <c r="O22" s="1">
        <f t="shared" si="4"/>
        <v>5.5410982468899993E-4</v>
      </c>
      <c r="P22" s="4">
        <f t="shared" si="5"/>
        <v>0.36877874788986875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3.9953349932778997E-3</v>
      </c>
      <c r="E23" s="1">
        <f>IF(A23&gt;=-$K$2,INDEX('Daten effMJM'!$B$2:$B$187,Auswertung!$K$2+Auswertung!A23,1),E24)</f>
        <v>3.1984366692333998E-3</v>
      </c>
      <c r="F23" s="15">
        <f>INDEX('Daten MJM'!$D$2:$D$191,Auswertung!$J$2+Auswertung!A23,1)--1.8181818182</f>
        <v>16.363636363600001</v>
      </c>
      <c r="G23" s="15">
        <f>INDEX('Daten effMJM'!$C$2:$C$187,Auswertung!$K$2+Auswertung!A23,1)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1.0222689254123997E-3</v>
      </c>
      <c r="O23" s="1">
        <f t="shared" si="4"/>
        <v>6.8865452711399993E-4</v>
      </c>
      <c r="P23" s="4">
        <f t="shared" si="5"/>
        <v>0.32634700126858923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4.1357411315720996E-3</v>
      </c>
      <c r="E24" s="1">
        <f>IF(A24&gt;=-$K$2,INDEX('Daten effMJM'!$B$2:$B$187,Auswertung!$K$2+Auswertung!A24,1),E25)</f>
        <v>3.3245219769426999E-3</v>
      </c>
      <c r="F24" s="15">
        <f>INDEX('Daten MJM'!$D$2:$D$191,Auswertung!$J$2+Auswertung!A24,1)--1.8181818182</f>
        <v>17.272727272699999</v>
      </c>
      <c r="G24" s="15">
        <f>INDEX('Daten effMJM'!$C$2:$C$187,Auswertung!$K$2+Auswertung!A24,1)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1.6067604554537997E-3</v>
      </c>
      <c r="O24" s="1">
        <f t="shared" si="4"/>
        <v>1.2542306907585999E-3</v>
      </c>
      <c r="P24" s="4">
        <f t="shared" si="5"/>
        <v>0.21940405833278634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4.2801723371094997E-3</v>
      </c>
      <c r="E25" s="1">
        <f>IF(A25&gt;=-$K$2,INDEX('Daten effMJM'!$B$2:$B$187,Auswertung!$K$2+Auswertung!A25,1),E26)</f>
        <v>3.4590666793676999E-3</v>
      </c>
      <c r="F25" s="15">
        <f>INDEX('Daten MJM'!$D$2:$D$191,Auswertung!$J$2+Auswertung!A25,1)--1.8181818182</f>
        <v>18.181818181800001</v>
      </c>
      <c r="G25" s="15">
        <f>INDEX('Daten effMJM'!$C$2:$C$187,Auswertung!$K$2+Auswertung!A25,1)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1.6067606771624997E-3</v>
      </c>
      <c r="O25" s="1">
        <f t="shared" si="4"/>
        <v>1.2542308630851002E-3</v>
      </c>
      <c r="P25" s="4">
        <f t="shared" si="5"/>
        <v>0.21940405879235148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4.8646638671508997E-3</v>
      </c>
      <c r="E26" s="1">
        <f>IF(A26&gt;=-$K$2,INDEX('Daten effMJM'!$B$2:$B$187,Auswertung!$K$2+Auswertung!A26,1),E27)</f>
        <v>4.0246428430122999E-3</v>
      </c>
      <c r="F26" s="15">
        <f>INDEX('Daten MJM'!$D$2:$D$191,Auswertung!$J$2+Auswertung!A26,1)--1.8181818182</f>
        <v>1788.1818181818001</v>
      </c>
      <c r="G26" s="15">
        <f>INDEX('Daten effMJM'!$C$2:$C$187,Auswertung!$K$2+Auswertung!A26,1)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1.6067616191880996E-3</v>
      </c>
      <c r="O26" s="1">
        <f t="shared" si="4"/>
        <v>1.2542316189702004E-3</v>
      </c>
      <c r="P26" s="4">
        <f t="shared" si="5"/>
        <v>0.2194040460065467</v>
      </c>
      <c r="R26" t="s">
        <v>9</v>
      </c>
      <c r="U26" s="8">
        <f>U89</f>
        <v>1.1838225013355051E-2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4.8646640888595997E-3</v>
      </c>
      <c r="E27" s="1">
        <f>IF(A27&gt;=-$K$2,INDEX('Daten effMJM'!$B$2:$B$187,Auswertung!$K$2+Auswertung!A27,1),E28)</f>
        <v>4.0246430153388002E-3</v>
      </c>
      <c r="F27" s="15">
        <f>INDEX('Daten MJM'!$D$2:$D$191,Auswertung!$J$2+Auswertung!A27,1)--1.8181818182</f>
        <v>1789.1818181818001</v>
      </c>
      <c r="G27" s="15">
        <f>INDEX('Daten effMJM'!$C$2:$C$187,Auswertung!$K$2+Auswertung!A27,1)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1.6068175362728998E-3</v>
      </c>
      <c r="O27" s="1">
        <f t="shared" si="4"/>
        <v>1.2542892524133997E-3</v>
      </c>
      <c r="P27" s="4">
        <f t="shared" si="5"/>
        <v>0.21939534259578006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4.8646650308851996E-3</v>
      </c>
      <c r="E28" s="1">
        <f>IF(A28&gt;=-$K$2,INDEX('Daten effMJM'!$B$2:$B$187,Auswertung!$K$2+Auswertung!A28,1),E29)</f>
        <v>4.0246437712239003E-3</v>
      </c>
      <c r="F28" s="15">
        <f>INDEX('Daten MJM'!$D$2:$D$191,Auswertung!$J$2+Auswertung!A28,1)--1.8181818182</f>
        <v>1790.1818181818001</v>
      </c>
      <c r="G28" s="15">
        <f>INDEX('Daten effMJM'!$C$2:$C$187,Auswertung!$K$2+Auswertung!A28,1)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1.6074714171722998E-3</v>
      </c>
      <c r="O28" s="1">
        <f t="shared" si="4"/>
        <v>1.2550002270850999E-3</v>
      </c>
      <c r="P28" s="4">
        <f t="shared" si="5"/>
        <v>0.21927058006868413</v>
      </c>
      <c r="R28">
        <f t="shared" si="6"/>
        <v>0.90909090910008672</v>
      </c>
      <c r="S28" s="1">
        <f t="shared" ref="S28:S87" si="7">N128-$N$127</f>
        <v>1.4492168240003156E-6</v>
      </c>
      <c r="T28" s="1">
        <f t="shared" ref="T28:T87" si="8">O128-$O$127</f>
        <v>1.4642484509989895E-6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4.8647209479699997E-3</v>
      </c>
      <c r="E29" s="1">
        <f>IF(A29&gt;=-$K$2,INDEX('Daten effMJM'!$B$2:$B$187,Auswertung!$K$2+Auswertung!A29,1),E30)</f>
        <v>4.0247014046670996E-3</v>
      </c>
      <c r="F29" s="15">
        <f>INDEX('Daten MJM'!$D$2:$D$191,Auswertung!$J$2+Auswertung!A29,1)--1.8181818182</f>
        <v>1791.1818181818001</v>
      </c>
      <c r="G29" s="15">
        <f>INDEX('Daten effMJM'!$C$2:$C$187,Auswertung!$K$2+Auswertung!A29,1)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1.6107269130412002E-3</v>
      </c>
      <c r="O29" s="1">
        <f t="shared" si="4"/>
        <v>1.2585992671883001E-3</v>
      </c>
      <c r="P29" s="4">
        <f t="shared" si="5"/>
        <v>0.2186141195021388</v>
      </c>
      <c r="R29">
        <f t="shared" si="6"/>
        <v>1.8181818182001734</v>
      </c>
      <c r="S29" s="1">
        <f t="shared" si="7"/>
        <v>5.0720474160000084E-6</v>
      </c>
      <c r="T29" s="1">
        <f t="shared" si="8"/>
        <v>5.1385105959977917E-6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4.8653748288693998E-3</v>
      </c>
      <c r="E30" s="1">
        <f>IF(A30&gt;=-$K$2,INDEX('Daten effMJM'!$B$2:$B$187,Auswertung!$K$2+Auswertung!A30,1),E31)</f>
        <v>4.0254123793387999E-3</v>
      </c>
      <c r="F30" s="15">
        <f>INDEX('Daten MJM'!$D$2:$D$191,Auswertung!$J$2+Auswertung!A30,1)--1.8181818182</f>
        <v>1792.1818181818001</v>
      </c>
      <c r="G30" s="15">
        <f>INDEX('Daten effMJM'!$C$2:$C$187,Auswertung!$K$2+Auswertung!A30,1)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1.6203542784314997E-3</v>
      </c>
      <c r="O30" s="1">
        <f t="shared" si="4"/>
        <v>1.2692465684831997E-3</v>
      </c>
      <c r="P30" s="4">
        <f t="shared" si="5"/>
        <v>0.21668576719417912</v>
      </c>
      <c r="R30">
        <f t="shared" si="6"/>
        <v>2.7272727273002602</v>
      </c>
      <c r="S30" s="1">
        <f t="shared" si="7"/>
        <v>1.308572482799919E-5</v>
      </c>
      <c r="T30" s="1">
        <f t="shared" si="8"/>
        <v>1.3289417924999825E-5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4.8686303247383001E-3</v>
      </c>
      <c r="E31" s="1">
        <f>IF(A31&gt;=-$K$2,INDEX('Daten effMJM'!$B$2:$B$187,Auswertung!$K$2+Auswertung!A31,1),E32)</f>
        <v>4.0290114194420001E-3</v>
      </c>
      <c r="F31" s="15">
        <f>INDEX('Daten MJM'!$D$2:$D$191,Auswertung!$J$2+Auswertung!A31,1)--1.8181818182</f>
        <v>1793.1818181818001</v>
      </c>
      <c r="G31" s="15">
        <f>INDEX('Daten effMJM'!$C$2:$C$187,Auswertung!$K$2+Auswertung!A31,1)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1.6405094700383004E-3</v>
      </c>
      <c r="O31" s="1">
        <f t="shared" si="4"/>
        <v>1.2913165217373996E-3</v>
      </c>
      <c r="P31" s="4">
        <f t="shared" si="5"/>
        <v>0.21285640508539602</v>
      </c>
      <c r="R31">
        <f t="shared" si="6"/>
        <v>3.6363636364003469</v>
      </c>
      <c r="S31" s="1">
        <f t="shared" si="7"/>
        <v>2.8505799069000054E-5</v>
      </c>
      <c r="T31" s="1">
        <f t="shared" si="8"/>
        <v>2.9026179261999047E-5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4.8782576901285997E-3</v>
      </c>
      <c r="E32" s="1">
        <f>IF(A32&gt;=-$K$2,INDEX('Daten effMJM'!$B$2:$B$187,Auswertung!$K$2+Auswertung!A32,1),E33)</f>
        <v>4.0396587207368996E-3</v>
      </c>
      <c r="F32" s="15">
        <f>INDEX('Daten MJM'!$D$2:$D$191,Auswertung!$J$2+Auswertung!A32,1)--1.8181818182</f>
        <v>1794.1818181818001</v>
      </c>
      <c r="G32" s="15">
        <f>INDEX('Daten effMJM'!$C$2:$C$187,Auswertung!$K$2+Auswertung!A32,1)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1.6738070178462E-3</v>
      </c>
      <c r="O32" s="1">
        <f t="shared" si="4"/>
        <v>1.3273918120841003E-3</v>
      </c>
      <c r="P32" s="4">
        <f t="shared" si="5"/>
        <v>0.20696245270130093</v>
      </c>
      <c r="R32">
        <f t="shared" si="6"/>
        <v>4.5454545455004336</v>
      </c>
      <c r="S32" s="1">
        <f t="shared" si="7"/>
        <v>5.440332940899982E-5</v>
      </c>
      <c r="T32" s="1">
        <f t="shared" si="8"/>
        <v>5.5553538821997289E-5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4.8984128817354004E-3</v>
      </c>
      <c r="E33" s="1">
        <f>IF(A33&gt;=-$K$2,INDEX('Daten effMJM'!$B$2:$B$187,Auswertung!$K$2+Auswertung!A33,1),E34)</f>
        <v>4.0617286739910996E-3</v>
      </c>
      <c r="F33" s="15">
        <f>INDEX('Daten MJM'!$D$2:$D$191,Auswertung!$J$2+Auswertung!A33,1)--1.8181818182</f>
        <v>1795.1818181818001</v>
      </c>
      <c r="G33" s="15">
        <f>INDEX('Daten effMJM'!$C$2:$C$187,Auswertung!$K$2+Auswertung!A33,1)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1.7207781569391002E-3</v>
      </c>
      <c r="O33" s="1">
        <f t="shared" si="4"/>
        <v>1.3777337650922004E-3</v>
      </c>
      <c r="P33" s="4">
        <f t="shared" si="5"/>
        <v>0.19935422265999883</v>
      </c>
      <c r="R33">
        <f t="shared" si="6"/>
        <v>5.4545454546005203</v>
      </c>
      <c r="S33" s="1">
        <f t="shared" si="7"/>
        <v>9.331799453500024E-5</v>
      </c>
      <c r="T33" s="1">
        <f t="shared" si="8"/>
        <v>9.5556119029997777E-5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4.9317104295433E-3</v>
      </c>
      <c r="E34" s="1">
        <f>IF(A34&gt;=-$K$2,INDEX('Daten effMJM'!$B$2:$B$187,Auswertung!$K$2+Auswertung!A34,1),E35)</f>
        <v>4.0978039643378003E-3</v>
      </c>
      <c r="F34" s="15">
        <f>INDEX('Daten MJM'!$D$2:$D$191,Auswertung!$J$2+Auswertung!A34,1)--1.8181818182</f>
        <v>1796.1818181818001</v>
      </c>
      <c r="G34" s="15">
        <f>INDEX('Daten effMJM'!$C$2:$C$187,Auswertung!$K$2+Auswertung!A34,1)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1.7799868811083004E-3</v>
      </c>
      <c r="O34" s="1">
        <f t="shared" si="4"/>
        <v>1.4405545066461002E-3</v>
      </c>
      <c r="P34" s="4">
        <f t="shared" si="5"/>
        <v>0.19069375064767566</v>
      </c>
      <c r="R34">
        <f t="shared" si="6"/>
        <v>6.363636363700607</v>
      </c>
      <c r="S34" s="1">
        <f t="shared" si="7"/>
        <v>1.4717025741600026E-4</v>
      </c>
      <c r="T34" s="1">
        <f t="shared" si="8"/>
        <v>1.5106478609899776E-4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4.9786815686362002E-3</v>
      </c>
      <c r="E35" s="1">
        <f>IF(A35&gt;=-$K$2,INDEX('Daten effMJM'!$B$2:$B$187,Auswertung!$K$2+Auswertung!A35,1),E36)</f>
        <v>4.1481459173459004E-3</v>
      </c>
      <c r="F35" s="15">
        <f>INDEX('Daten MJM'!$D$2:$D$191,Auswertung!$J$2+Auswertung!A35,1)--1.8181818182</f>
        <v>1797.1818181818001</v>
      </c>
      <c r="G35" s="15">
        <f>INDEX('Daten effMJM'!$C$2:$C$187,Auswertung!$K$2+Auswertung!A35,1)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1.8492860845258003E-3</v>
      </c>
      <c r="O35" s="1">
        <f t="shared" si="4"/>
        <v>1.5134186788152999E-3</v>
      </c>
      <c r="P35" s="4">
        <f t="shared" si="5"/>
        <v>0.1816200362512459</v>
      </c>
      <c r="R35">
        <f t="shared" si="6"/>
        <v>7.2727272727006493</v>
      </c>
      <c r="S35" s="1">
        <f t="shared" si="7"/>
        <v>2.1711236882199919E-4</v>
      </c>
      <c r="T35" s="1">
        <f t="shared" si="8"/>
        <v>2.2326386832399736E-4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5.0378902928054003E-3</v>
      </c>
      <c r="E36" s="1">
        <f>IF(A36&gt;=-$K$2,INDEX('Daten effMJM'!$B$2:$B$187,Auswertung!$K$2+Auswertung!A36,1),E37)</f>
        <v>4.2109666588998002E-3</v>
      </c>
      <c r="F36" s="15">
        <f>INDEX('Daten MJM'!$D$2:$D$191,Auswertung!$J$2+Auswertung!A36,1)--1.8181818182</f>
        <v>1798.1818181818001</v>
      </c>
      <c r="G36" s="15">
        <f>INDEX('Daten effMJM'!$C$2:$C$187,Auswertung!$K$2+Auswertung!A36,1)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1.9262887921651004E-3</v>
      </c>
      <c r="O36" s="1">
        <f t="shared" si="4"/>
        <v>1.5937557310314E-3</v>
      </c>
      <c r="P36" s="4">
        <f t="shared" si="5"/>
        <v>0.17262887189409515</v>
      </c>
      <c r="R36">
        <f t="shared" si="6"/>
        <v>8.1818181817998266</v>
      </c>
      <c r="S36" s="1">
        <f t="shared" si="7"/>
        <v>3.0317789720499949E-4</v>
      </c>
      <c r="T36" s="1">
        <f t="shared" si="8"/>
        <v>3.1214072242199964E-4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5.1071894962229003E-3</v>
      </c>
      <c r="E37" s="1">
        <f>IF(A37&gt;=-$K$2,INDEX('Daten effMJM'!$B$2:$B$187,Auswertung!$K$2+Auswertung!A37,1),E38)</f>
        <v>4.2838308310689998E-3</v>
      </c>
      <c r="F37" s="15">
        <f>INDEX('Daten MJM'!$D$2:$D$191,Auswertung!$J$2+Auswertung!A37,1)--1.8181818182</f>
        <v>1799.1818181818001</v>
      </c>
      <c r="G37" s="15">
        <f>INDEX('Daten effMJM'!$C$2:$C$187,Auswertung!$K$2+Auswertung!A37,1)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2.0087201916040996E-3</v>
      </c>
      <c r="O37" s="1">
        <f t="shared" si="4"/>
        <v>1.6792044425011999E-3</v>
      </c>
      <c r="P37" s="4">
        <f t="shared" si="5"/>
        <v>0.16404263295614063</v>
      </c>
      <c r="R37">
        <f t="shared" si="6"/>
        <v>9.0909090908999133</v>
      </c>
      <c r="S37" s="1">
        <f t="shared" si="7"/>
        <v>4.0427802688399947E-4</v>
      </c>
      <c r="T37" s="1">
        <f t="shared" si="8"/>
        <v>4.1652070042899961E-4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5.1841922038622004E-3</v>
      </c>
      <c r="E38" s="1">
        <f>IF(A38&gt;=-$K$2,INDEX('Daten effMJM'!$B$2:$B$187,Auswertung!$K$2+Auswertung!A38,1),E39)</f>
        <v>4.3641678832851E-3</v>
      </c>
      <c r="F38" s="15">
        <f>INDEX('Daten MJM'!$D$2:$D$191,Auswertung!$J$2+Auswertung!A38,1)--1.8181818182</f>
        <v>1800.1818181818001</v>
      </c>
      <c r="G38" s="15">
        <f>INDEX('Daten effMJM'!$C$2:$C$187,Auswertung!$K$2+Auswertung!A38,1)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2.0945945320914997E-3</v>
      </c>
      <c r="O38" s="1">
        <f t="shared" si="4"/>
        <v>1.7677561221219997E-3</v>
      </c>
      <c r="P38" s="4">
        <f t="shared" si="5"/>
        <v>0.156038987480381</v>
      </c>
      <c r="R38">
        <f t="shared" si="6"/>
        <v>10</v>
      </c>
      <c r="S38" s="1">
        <f t="shared" si="7"/>
        <v>5.1897999374799983E-4</v>
      </c>
      <c r="T38" s="1">
        <f t="shared" si="8"/>
        <v>5.3451882474299731E-4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5.2666236033011996E-3</v>
      </c>
      <c r="E39" s="1">
        <f>IF(A39&gt;=-$K$2,INDEX('Daten effMJM'!$B$2:$B$187,Auswertung!$K$2+Auswertung!A39,1),E40)</f>
        <v>4.4496165947548998E-3</v>
      </c>
      <c r="F39" s="15">
        <f>INDEX('Daten MJM'!$D$2:$D$191,Auswertung!$J$2+Auswertung!A39,1)--1.8181818182</f>
        <v>1801.1818181818001</v>
      </c>
      <c r="G39" s="15">
        <f>INDEX('Daten effMJM'!$C$2:$C$187,Auswertung!$K$2+Auswertung!A39,1)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2.1822556309948004E-3</v>
      </c>
      <c r="O39" s="1">
        <f t="shared" si="4"/>
        <v>1.8577656297635E-3</v>
      </c>
      <c r="P39" s="4">
        <f t="shared" si="5"/>
        <v>0.14869477096199715</v>
      </c>
      <c r="R39">
        <f t="shared" si="6"/>
        <v>10.909090909100087</v>
      </c>
      <c r="S39" s="1">
        <f t="shared" si="7"/>
        <v>6.4501380908599942E-4</v>
      </c>
      <c r="T39" s="1">
        <f t="shared" si="8"/>
        <v>6.6403748507099999E-4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5.3524979437885997E-3</v>
      </c>
      <c r="E40" s="1">
        <f>IF(A40&gt;=-$K$2,INDEX('Daten effMJM'!$B$2:$B$187,Auswertung!$K$2+Auswertung!A40,1),E41)</f>
        <v>4.5381682743756997E-3</v>
      </c>
      <c r="F40" s="15">
        <f>INDEX('Daten MJM'!$D$2:$D$191,Auswertung!$J$2+Auswertung!A40,1)--1.8181818182</f>
        <v>1802.1818181818001</v>
      </c>
      <c r="G40" s="15">
        <f>INDEX('Daten effMJM'!$C$2:$C$187,Auswertung!$K$2+Auswertung!A40,1)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2.2703542515052004E-3</v>
      </c>
      <c r="O40" s="1">
        <f t="shared" si="4"/>
        <v>1.9479127734046003E-3</v>
      </c>
      <c r="P40" s="4">
        <f t="shared" si="5"/>
        <v>0.14202254026517125</v>
      </c>
      <c r="R40">
        <f t="shared" si="6"/>
        <v>11.818181818200173</v>
      </c>
      <c r="S40" s="1">
        <f t="shared" si="7"/>
        <v>7.8017248450499947E-4</v>
      </c>
      <c r="T40" s="1">
        <f t="shared" si="8"/>
        <v>8.0268672180499809E-4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5.4401590426919003E-3</v>
      </c>
      <c r="E41" s="1">
        <f>IF(A41&gt;=-$K$2,INDEX('Daten effMJM'!$B$2:$B$187,Auswertung!$K$2+Auswertung!A41,1),E42)</f>
        <v>4.6281777820171999E-3</v>
      </c>
      <c r="F41" s="15">
        <f>INDEX('Daten MJM'!$D$2:$D$191,Auswertung!$J$2+Auswertung!A41,1)--1.8181818182</f>
        <v>1803.1818181818001</v>
      </c>
      <c r="G41" s="15">
        <f>INDEX('Daten effMJM'!$C$2:$C$187,Auswertung!$K$2+Auswertung!A41,1)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2.3578049798499002E-3</v>
      </c>
      <c r="O41" s="1">
        <f t="shared" si="4"/>
        <v>2.0371499794748001E-3</v>
      </c>
      <c r="P41" s="4">
        <f t="shared" si="5"/>
        <v>0.13599725300245707</v>
      </c>
      <c r="R41">
        <f t="shared" si="6"/>
        <v>12.72727272730026</v>
      </c>
      <c r="S41" s="1">
        <f t="shared" si="7"/>
        <v>9.2226579152500029E-4</v>
      </c>
      <c r="T41" s="1">
        <f t="shared" si="8"/>
        <v>9.4826813245099673E-4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5.5282576632023003E-3</v>
      </c>
      <c r="E42" s="1">
        <f>IF(A42&gt;=-$K$2,INDEX('Daten effMJM'!$B$2:$B$187,Auswertung!$K$2+Auswertung!A42,1),E43)</f>
        <v>4.7183249256583003E-3</v>
      </c>
      <c r="F42" s="15">
        <f>INDEX('Daten MJM'!$D$2:$D$191,Auswertung!$J$2+Auswertung!A42,1)--1.8181818182</f>
        <v>1804.1818181818001</v>
      </c>
      <c r="G42" s="15">
        <f>INDEX('Daten effMJM'!$C$2:$C$187,Auswertung!$K$2+Auswertung!A42,1)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2.4437328661568E-3</v>
      </c>
      <c r="O42" s="1">
        <f t="shared" si="4"/>
        <v>2.1246382669665997E-3</v>
      </c>
      <c r="P42" s="4">
        <f t="shared" si="5"/>
        <v>0.13057671057640302</v>
      </c>
      <c r="R42">
        <f t="shared" si="6"/>
        <v>13.636363636400347</v>
      </c>
      <c r="S42" s="1">
        <f t="shared" si="7"/>
        <v>1.0701630802809996E-3</v>
      </c>
      <c r="T42" s="1">
        <f t="shared" si="8"/>
        <v>1.0996493525949995E-3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5.6157083915470002E-3</v>
      </c>
      <c r="E43" s="1">
        <f>IF(A43&gt;=-$K$2,INDEX('Daten effMJM'!$B$2:$B$187,Auswertung!$K$2+Auswertung!A43,1),E44)</f>
        <v>4.8075621317285001E-3</v>
      </c>
      <c r="F43" s="15">
        <f>INDEX('Daten MJM'!$D$2:$D$191,Auswertung!$J$2+Auswertung!A43,1)--1.8181818182</f>
        <v>1805.1818181818001</v>
      </c>
      <c r="G43" s="15">
        <f>INDEX('Daten effMJM'!$C$2:$C$187,Auswertung!$K$2+Auswertung!A43,1)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2.5265539634967004E-3</v>
      </c>
      <c r="O43" s="1">
        <f t="shared" si="4"/>
        <v>2.2088562030410002E-3</v>
      </c>
      <c r="P43" s="4">
        <f t="shared" si="5"/>
        <v>0.12574350876559659</v>
      </c>
      <c r="R43">
        <f t="shared" si="6"/>
        <v>14.545454545500434</v>
      </c>
      <c r="S43" s="1">
        <f t="shared" si="7"/>
        <v>1.2235029342300002E-3</v>
      </c>
      <c r="T43" s="1">
        <f t="shared" si="8"/>
        <v>1.2563220075759995E-3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5.7016362778539E-3</v>
      </c>
      <c r="E44" s="1">
        <f>IF(A44&gt;=-$K$2,INDEX('Daten effMJM'!$B$2:$B$187,Auswertung!$K$2+Auswertung!A44,1),E45)</f>
        <v>4.8950504192202997E-3</v>
      </c>
      <c r="F44" s="15">
        <f>INDEX('Daten MJM'!$D$2:$D$191,Auswertung!$J$2+Auswertung!A44,1)--1.8181818182</f>
        <v>1806.1818181818001</v>
      </c>
      <c r="G44" s="15">
        <f>INDEX('Daten effMJM'!$C$2:$C$187,Auswertung!$K$2+Auswertung!A44,1)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2.6057153150448003E-3</v>
      </c>
      <c r="O44" s="1">
        <f t="shared" si="4"/>
        <v>2.2892859857582999E-3</v>
      </c>
      <c r="P44" s="4">
        <f t="shared" si="5"/>
        <v>0.12143664638247714</v>
      </c>
      <c r="R44">
        <f t="shared" si="6"/>
        <v>15.45454545460052</v>
      </c>
      <c r="S44" s="1">
        <f t="shared" si="7"/>
        <v>1.3810464591699993E-3</v>
      </c>
      <c r="T44" s="1">
        <f t="shared" si="8"/>
        <v>1.4169557923619999E-3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5.7844573751938003E-3</v>
      </c>
      <c r="E45" s="1">
        <f>IF(A45&gt;=-$K$2,INDEX('Daten effMJM'!$B$2:$B$187,Auswertung!$K$2+Auswertung!A45,1),E46)</f>
        <v>4.9792683552947001E-3</v>
      </c>
      <c r="F45" s="15">
        <f>INDEX('Daten MJM'!$D$2:$D$191,Auswertung!$J$2+Auswertung!A45,1)--1.8181818182</f>
        <v>1807.1818181818001</v>
      </c>
      <c r="G45" s="15">
        <f>INDEX('Daten effMJM'!$C$2:$C$187,Auswertung!$K$2+Auswertung!A45,1)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2.6809462132734003E-3</v>
      </c>
      <c r="O45" s="1">
        <f t="shared" si="4"/>
        <v>2.3656735275133997E-3</v>
      </c>
      <c r="P45" s="4">
        <f t="shared" si="5"/>
        <v>0.11759754231512788</v>
      </c>
      <c r="R45">
        <f t="shared" si="6"/>
        <v>16.363636363700607</v>
      </c>
      <c r="S45" s="1">
        <f t="shared" si="7"/>
        <v>1.5416753527350002E-3</v>
      </c>
      <c r="T45" s="1">
        <f t="shared" si="8"/>
        <v>1.580497948206E-3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5.8636187267419003E-3</v>
      </c>
      <c r="E46" s="1">
        <f>IF(A46&gt;=-$K$2,INDEX('Daten effMJM'!$B$2:$B$187,Auswertung!$K$2+Auswertung!A46,1),E47)</f>
        <v>5.0596981380119999E-3</v>
      </c>
      <c r="F46" s="15">
        <f>INDEX('Daten MJM'!$D$2:$D$191,Auswertung!$J$2+Auswertung!A46,1)--1.8181818182</f>
        <v>1808.1818181818001</v>
      </c>
      <c r="G46" s="15">
        <f>INDEX('Daten effMJM'!$C$2:$C$187,Auswertung!$K$2+Auswertung!A46,1)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2.7519998615903999E-3</v>
      </c>
      <c r="O46" s="1">
        <f t="shared" si="4"/>
        <v>2.4377892068554001E-3</v>
      </c>
      <c r="P46" s="4">
        <f t="shared" si="5"/>
        <v>0.11417538900362273</v>
      </c>
      <c r="R46">
        <f t="shared" si="6"/>
        <v>17.272727272700649</v>
      </c>
      <c r="S46" s="1">
        <f t="shared" si="7"/>
        <v>1.7062325459070004E-3</v>
      </c>
      <c r="T46" s="1">
        <f t="shared" si="8"/>
        <v>1.749464727781997E-3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5.9388496249705002E-3</v>
      </c>
      <c r="E47" s="1">
        <f>IF(A47&gt;=-$K$2,INDEX('Daten effMJM'!$B$2:$B$187,Auswertung!$K$2+Auswertung!A47,1),E48)</f>
        <v>5.1360856797670997E-3</v>
      </c>
      <c r="F47" s="15">
        <f>INDEX('Daten MJM'!$D$2:$D$191,Auswertung!$J$2+Auswertung!A47,1)--1.8181818182</f>
        <v>1809.1818181818001</v>
      </c>
      <c r="G47" s="15">
        <f>INDEX('Daten effMJM'!$C$2:$C$187,Auswertung!$K$2+Auswertung!A47,1)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2.8186627825052004E-3</v>
      </c>
      <c r="O47" s="1">
        <f t="shared" si="4"/>
        <v>2.505430416377E-3</v>
      </c>
      <c r="P47" s="4">
        <f t="shared" si="5"/>
        <v>0.11112800299218568</v>
      </c>
      <c r="R47">
        <f t="shared" si="6"/>
        <v>18.181818181799827</v>
      </c>
      <c r="S47" s="1">
        <f t="shared" si="7"/>
        <v>1.8746943064570001E-3</v>
      </c>
      <c r="T47" s="1">
        <f t="shared" si="8"/>
        <v>1.9212840520819972E-3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6.0099032732874999E-3</v>
      </c>
      <c r="E48" s="1">
        <f>IF(A48&gt;=-$K$2,INDEX('Daten effMJM'!$B$2:$B$187,Auswertung!$K$2+Auswertung!A48,1),E49)</f>
        <v>5.2082013591091001E-3</v>
      </c>
      <c r="F48" s="15">
        <f>INDEX('Daten MJM'!$D$2:$D$191,Auswertung!$J$2+Auswertung!A48,1)--1.8181818182</f>
        <v>1810.1818181818001</v>
      </c>
      <c r="G48" s="15">
        <f>INDEX('Daten effMJM'!$C$2:$C$187,Auswertung!$K$2+Auswertung!A48,1)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2.8807581022955004E-3</v>
      </c>
      <c r="O48" s="1">
        <f t="shared" si="4"/>
        <v>2.5684275911347998E-3</v>
      </c>
      <c r="P48" s="4">
        <f t="shared" si="5"/>
        <v>0.10841955487752458</v>
      </c>
      <c r="R48">
        <f t="shared" si="6"/>
        <v>1788.1818181817998</v>
      </c>
      <c r="S48" s="1">
        <f t="shared" si="7"/>
        <v>2.782908378722998E-3</v>
      </c>
      <c r="T48" s="1">
        <f t="shared" si="8"/>
        <v>2.8251441751659979E-3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6.0765661942023003E-3</v>
      </c>
      <c r="E49" s="1">
        <f>IF(A49&gt;=-$K$2,INDEX('Daten effMJM'!$B$2:$B$187,Auswertung!$K$2+Auswertung!A49,1),E50)</f>
        <v>5.2758425686307E-3</v>
      </c>
      <c r="F49" s="15">
        <f>INDEX('Daten MJM'!$D$2:$D$191,Auswertung!$J$2+Auswertung!A49,1)--1.8181818182</f>
        <v>1811.1818181818001</v>
      </c>
      <c r="G49" s="15">
        <f>INDEX('Daten effMJM'!$C$2:$C$187,Auswertung!$K$2+Auswertung!A49,1)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2.9381536866271E-3</v>
      </c>
      <c r="O49" s="1">
        <f t="shared" si="4"/>
        <v>2.6266527886926998E-3</v>
      </c>
      <c r="P49" s="4">
        <f t="shared" si="5"/>
        <v>0.10601926623245925</v>
      </c>
      <c r="R49">
        <f t="shared" si="6"/>
        <v>1789.1818181817998</v>
      </c>
      <c r="S49" s="1">
        <f t="shared" si="7"/>
        <v>2.7829119297390001E-3</v>
      </c>
      <c r="T49" s="1">
        <f t="shared" si="8"/>
        <v>2.8251475102199983E-3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6.1386615139926003E-3</v>
      </c>
      <c r="E50" s="1">
        <f>IF(A50&gt;=-$K$2,INDEX('Daten effMJM'!$B$2:$B$187,Auswertung!$K$2+Auswertung!A50,1),E51)</f>
        <v>5.3388397433884998E-3</v>
      </c>
      <c r="F50" s="15">
        <f>INDEX('Daten MJM'!$D$2:$D$191,Auswertung!$J$2+Auswertung!A50,1)--1.8181818182</f>
        <v>1812.1818181818001</v>
      </c>
      <c r="G50" s="15">
        <f>INDEX('Daten effMJM'!$C$2:$C$187,Auswertung!$K$2+Auswertung!A50,1)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2.9907575834584002E-3</v>
      </c>
      <c r="O50" s="1">
        <f t="shared" si="4"/>
        <v>2.6800196883567003E-3</v>
      </c>
      <c r="P50" s="4">
        <f t="shared" si="5"/>
        <v>0.10389939218757217</v>
      </c>
      <c r="R50">
        <f t="shared" si="6"/>
        <v>1790.1818181817998</v>
      </c>
      <c r="S50" s="1">
        <f t="shared" si="7"/>
        <v>2.7829271968359999E-3</v>
      </c>
      <c r="T50" s="1">
        <f t="shared" si="8"/>
        <v>2.8251643353839999E-3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6.1960570983242E-3</v>
      </c>
      <c r="E51" s="1">
        <f>IF(A51&gt;=-$K$2,INDEX('Daten effMJM'!$B$2:$B$187,Auswertung!$K$2+Auswertung!A51,1),E52)</f>
        <v>5.3970649409463998E-3</v>
      </c>
      <c r="F51" s="15">
        <f>INDEX('Daten MJM'!$D$2:$D$191,Auswertung!$J$2+Auswertung!A51,1)--1.8181818182</f>
        <v>1813.1818181818001</v>
      </c>
      <c r="G51" s="15">
        <f>INDEX('Daten effMJM'!$C$2:$C$187,Auswertung!$K$2+Auswertung!A51,1)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3.0385222160807996E-3</v>
      </c>
      <c r="O51" s="1">
        <f t="shared" si="4"/>
        <v>2.7284845809204001E-3</v>
      </c>
      <c r="P51" s="4">
        <f t="shared" si="5"/>
        <v>0.10203566507415494</v>
      </c>
      <c r="R51">
        <f t="shared" si="6"/>
        <v>1791.1818181817998</v>
      </c>
      <c r="S51" s="1">
        <f t="shared" si="7"/>
        <v>2.7830803987329983E-3</v>
      </c>
      <c r="T51" s="1">
        <f t="shared" si="8"/>
        <v>2.8253388901229998E-3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6.2486609951555002E-3</v>
      </c>
      <c r="E52" s="1">
        <f>IF(A52&gt;=-$K$2,INDEX('Daten effMJM'!$B$2:$B$187,Auswertung!$K$2+Auswertung!A52,1),E53)</f>
        <v>5.4504318406104002E-3</v>
      </c>
      <c r="F52" s="15">
        <f>INDEX('Daten MJM'!$D$2:$D$191,Auswertung!$J$2+Auswertung!A52,1)--1.8181818182</f>
        <v>1814.1818181818001</v>
      </c>
      <c r="G52" s="15">
        <f>INDEX('Daten effMJM'!$C$2:$C$187,Auswertung!$K$2+Auswertung!A52,1)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3.0814453193801004E-3</v>
      </c>
      <c r="O52" s="1">
        <f t="shared" si="4"/>
        <v>2.7720473388058997E-3</v>
      </c>
      <c r="P52" s="4">
        <f t="shared" si="5"/>
        <v>0.10040677296082698</v>
      </c>
      <c r="R52">
        <f t="shared" si="6"/>
        <v>1792.1818181817998</v>
      </c>
      <c r="S52" s="1">
        <f t="shared" si="7"/>
        <v>2.7840412737960007E-3</v>
      </c>
      <c r="T52" s="1">
        <f t="shared" si="8"/>
        <v>2.8264272177329977E-3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6.2964256277778996E-3</v>
      </c>
      <c r="E53" s="1">
        <f>IF(A53&gt;=-$K$2,INDEX('Daten effMJM'!$B$2:$B$187,Auswertung!$K$2+Auswertung!A53,1),E54)</f>
        <v>5.4988967331741001E-3</v>
      </c>
      <c r="F53" s="15">
        <f>INDEX('Daten MJM'!$D$2:$D$191,Auswertung!$J$2+Auswertung!A53,1)--1.8181818182</f>
        <v>1815.1818181818001</v>
      </c>
      <c r="G53" s="15">
        <f>INDEX('Daten effMJM'!$C$2:$C$187,Auswertung!$K$2+Auswertung!A53,1)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3.1195709450558E-3</v>
      </c>
      <c r="O53" s="1">
        <f t="shared" si="4"/>
        <v>2.8107541988169997E-3</v>
      </c>
      <c r="P53" s="4">
        <f t="shared" si="5"/>
        <v>9.899333968610112E-2</v>
      </c>
      <c r="R53">
        <f t="shared" si="6"/>
        <v>1793.1818181817998</v>
      </c>
      <c r="S53" s="1">
        <f t="shared" si="7"/>
        <v>2.7877143053440002E-3</v>
      </c>
      <c r="T53" s="1">
        <f t="shared" si="8"/>
        <v>2.8305273483659986E-3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6.3393487310772004E-3</v>
      </c>
      <c r="E54" s="1">
        <f>IF(A54&gt;=-$K$2,INDEX('Daten effMJM'!$B$2:$B$187,Auswertung!$K$2+Auswertung!A54,1),E55)</f>
        <v>5.5424594910595997E-3</v>
      </c>
      <c r="F54" s="15">
        <f>INDEX('Daten MJM'!$D$2:$D$191,Auswertung!$J$2+Auswertung!A54,1)--1.8181818182</f>
        <v>1816.1818181818001</v>
      </c>
      <c r="G54" s="15">
        <f>INDEX('Daten effMJM'!$C$2:$C$187,Auswertung!$K$2+Auswertung!A54,1)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3.1529992024243998E-3</v>
      </c>
      <c r="O54" s="1">
        <f t="shared" si="4"/>
        <v>2.8447080161401999E-3</v>
      </c>
      <c r="P54" s="4">
        <f t="shared" si="5"/>
        <v>9.7777121556881161E-2</v>
      </c>
      <c r="R54">
        <f t="shared" si="6"/>
        <v>1794.1818181817998</v>
      </c>
      <c r="S54" s="1">
        <f t="shared" si="7"/>
        <v>2.7972948317089991E-3</v>
      </c>
      <c r="T54" s="1">
        <f t="shared" si="8"/>
        <v>2.8410608719009987E-3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1.4492168240003156E-6</v>
      </c>
      <c r="Y54" s="1">
        <f t="shared" si="11"/>
        <v>1.4642484509989895E-6</v>
      </c>
      <c r="Z54" s="16">
        <f>((Y54-Y53)-(X54-X53))/(X54-X53)</f>
        <v>1.037224157885612E-2</v>
      </c>
      <c r="AA54" s="16"/>
      <c r="AB54" s="16"/>
      <c r="AC54" s="16"/>
      <c r="AD54" s="16"/>
      <c r="AE54">
        <f>R45</f>
        <v>16.363636363700607</v>
      </c>
      <c r="AF54" s="1">
        <f>S45-$S$44</f>
        <v>1.6062889356500097E-4</v>
      </c>
      <c r="AG54" s="1">
        <f>T45-$T$44</f>
        <v>1.6354215584400006E-4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6.3774743567529E-3</v>
      </c>
      <c r="E55" s="1">
        <f>IF(A55&gt;=-$K$2,INDEX('Daten effMJM'!$B$2:$B$187,Auswertung!$K$2+Auswertung!A55,1),E56)</f>
        <v>5.5811663510706997E-3</v>
      </c>
      <c r="F55" s="15">
        <f>INDEX('Daten MJM'!$D$2:$D$191,Auswertung!$J$2+Auswertung!A55,1)--1.8181818182</f>
        <v>1817.1818181818001</v>
      </c>
      <c r="G55" s="15">
        <f>INDEX('Daten effMJM'!$C$2:$C$187,Auswertung!$K$2+Auswertung!A55,1)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4.5076841231761998E-3</v>
      </c>
      <c r="O55" s="1">
        <f t="shared" si="4"/>
        <v>4.1872104577067E-3</v>
      </c>
      <c r="P55" s="4">
        <f t="shared" si="5"/>
        <v>7.1094969548063172E-2</v>
      </c>
      <c r="R55">
        <f t="shared" si="6"/>
        <v>1795.1818181817998</v>
      </c>
      <c r="S55" s="1">
        <f t="shared" si="7"/>
        <v>2.816194350094E-3</v>
      </c>
      <c r="T55" s="1">
        <f t="shared" si="8"/>
        <v>2.8615467137759996E-3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5.0720474160000084E-6</v>
      </c>
      <c r="Y55" s="1">
        <f t="shared" si="12"/>
        <v>5.1385105959977917E-6</v>
      </c>
      <c r="Z55" s="16">
        <f t="shared" ref="Z55:Z70" si="13">((Y55-Y54)-(X55-X54))/(X55-X54)</f>
        <v>1.4196510626990354E-2</v>
      </c>
      <c r="AA55" s="16"/>
      <c r="AB55" s="16"/>
      <c r="AC55" s="16"/>
      <c r="AD55" s="16"/>
      <c r="AG55" s="4">
        <f>(AG54-AF54)/AF54</f>
        <v>1.8136601792753997E-2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6.4109026141214998E-3</v>
      </c>
      <c r="E56" s="1">
        <f>IF(A56&gt;=-$K$2,INDEX('Daten effMJM'!$B$2:$B$187,Auswertung!$K$2+Auswertung!A56,1),E57)</f>
        <v>5.6151201683938999E-3</v>
      </c>
      <c r="F56" s="15">
        <f>INDEX('Daten MJM'!$D$2:$D$191,Auswertung!$J$2+Auswertung!A56,1)--1.8181818182</f>
        <v>1818.1818181818001</v>
      </c>
      <c r="G56" s="15">
        <f>INDEX('Daten effMJM'!$C$2:$C$187,Auswertung!$K$2+Auswertung!A56,1)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4.5078587989702996E-3</v>
      </c>
      <c r="O56" s="1">
        <f t="shared" si="4"/>
        <v>4.1873789056303999E-3</v>
      </c>
      <c r="P56" s="4">
        <f t="shared" si="5"/>
        <v>7.1093596235335677E-2</v>
      </c>
      <c r="R56">
        <f t="shared" si="6"/>
        <v>1796.1818181817998</v>
      </c>
      <c r="S56" s="1">
        <f t="shared" si="7"/>
        <v>2.8467698164580009E-3</v>
      </c>
      <c r="T56" s="1">
        <f t="shared" si="8"/>
        <v>2.8942423974249974E-3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1.308572482799919E-5</v>
      </c>
      <c r="Y56" s="1">
        <f t="shared" si="14"/>
        <v>1.3289417924999825E-5</v>
      </c>
      <c r="Z56" s="16">
        <f t="shared" si="13"/>
        <v>1.7124462334529678E-2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7.7655875348733002E-3</v>
      </c>
      <c r="E57" s="1">
        <f>IF(A57&gt;=-$K$2,INDEX('Daten effMJM'!$B$2:$B$187,Auswertung!$K$2+Auswertung!A57,1),E58)</f>
        <v>6.9576226099604E-3</v>
      </c>
      <c r="F57" s="15">
        <f>INDEX('Daten MJM'!$D$2:$D$191,Auswertung!$J$2+Auswertung!A57,1)--1.8181818182</f>
        <v>3588.1818181818003</v>
      </c>
      <c r="G57" s="15">
        <f>INDEX('Daten effMJM'!$C$2:$C$187,Auswertung!$K$2+Auswertung!A57,1)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4.5079956097657005E-3</v>
      </c>
      <c r="O57" s="1">
        <f t="shared" si="4"/>
        <v>4.1875081343822002E-3</v>
      </c>
      <c r="P57" s="4">
        <f t="shared" si="5"/>
        <v>7.1093120563211321E-2</v>
      </c>
      <c r="R57">
        <f t="shared" si="6"/>
        <v>1797.1818181817998</v>
      </c>
      <c r="S57" s="1">
        <f t="shared" si="7"/>
        <v>2.8897045771510005E-3</v>
      </c>
      <c r="T57" s="1">
        <f t="shared" si="8"/>
        <v>2.9396700396959984E-3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2.8505799069000054E-5</v>
      </c>
      <c r="Y57" s="1">
        <f t="shared" si="15"/>
        <v>2.9026179261999047E-5</v>
      </c>
      <c r="Z57" s="16">
        <f t="shared" si="13"/>
        <v>2.0537326283184162E-2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7.7657622106674E-3</v>
      </c>
      <c r="E58" s="1">
        <f>IF(A58&gt;=-$K$2,INDEX('Daten effMJM'!$B$2:$B$187,Auswertung!$K$2+Auswertung!A58,1),E59)</f>
        <v>6.9577910578840999E-3</v>
      </c>
      <c r="F58" s="15">
        <f>INDEX('Daten MJM'!$D$2:$D$191,Auswertung!$J$2+Auswertung!A58,1)--1.8181818182</f>
        <v>3589.3636363636001</v>
      </c>
      <c r="G58" s="15">
        <f>INDEX('Daten effMJM'!$C$2:$C$187,Auswertung!$K$2+Auswertung!A58,1)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4.5080953667582004E-3</v>
      </c>
      <c r="O58" s="1">
        <f t="shared" si="4"/>
        <v>4.1875999398747997E-3</v>
      </c>
      <c r="P58" s="4">
        <f t="shared" si="5"/>
        <v>7.1093311212240592E-2</v>
      </c>
      <c r="R58">
        <f t="shared" si="6"/>
        <v>1798.1818181817998</v>
      </c>
      <c r="S58" s="1">
        <f t="shared" si="7"/>
        <v>2.9440456437460003E-3</v>
      </c>
      <c r="T58" s="1">
        <f t="shared" si="8"/>
        <v>2.9966643588349995E-3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5.440332940899982E-5</v>
      </c>
      <c r="Y58" s="1">
        <f t="shared" si="16"/>
        <v>5.5553538821997289E-5</v>
      </c>
      <c r="Z58" s="16">
        <f t="shared" si="13"/>
        <v>2.4320049507797269E-2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7.7658990214628E-3</v>
      </c>
      <c r="E59" s="1">
        <f>IF(A59&gt;=-$K$2,INDEX('Daten effMJM'!$B$2:$B$187,Auswertung!$K$2+Auswertung!A59,1),E60)</f>
        <v>6.9579202866359002E-3</v>
      </c>
      <c r="F59" s="15">
        <f>INDEX('Daten MJM'!$D$2:$D$191,Auswertung!$J$2+Auswertung!A59,1)--1.8181818182</f>
        <v>3590.5454545454004</v>
      </c>
      <c r="G59" s="15">
        <f>INDEX('Daten effMJM'!$C$2:$C$187,Auswertung!$K$2+Auswertung!A59,1)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4.5081640681176992E-3</v>
      </c>
      <c r="O59" s="1">
        <f t="shared" si="4"/>
        <v>4.1876611939537997E-3</v>
      </c>
      <c r="P59" s="4">
        <f t="shared" si="5"/>
        <v>7.1093879752632788E-2</v>
      </c>
      <c r="R59">
        <f t="shared" ref="R59:R89" si="17">M159-$M$127</f>
        <v>1799.1818181817998</v>
      </c>
      <c r="S59" s="1">
        <f t="shared" si="7"/>
        <v>3.0080874256359982E-3</v>
      </c>
      <c r="T59" s="1">
        <f t="shared" si="8"/>
        <v>3.0633332536049995E-3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9.331799453500024E-5</v>
      </c>
      <c r="Y59" s="1">
        <f t="shared" si="18"/>
        <v>9.5556119029997777E-5</v>
      </c>
      <c r="Z59" s="16">
        <f t="shared" si="13"/>
        <v>2.7956429240173247E-2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7.7659987784552999E-3</v>
      </c>
      <c r="E60" s="1">
        <f>IF(A60&gt;=-$K$2,INDEX('Daten effMJM'!$B$2:$B$187,Auswertung!$K$2+Auswertung!A60,1),E61)</f>
        <v>6.9580120921284997E-3</v>
      </c>
      <c r="F60" s="15">
        <f>INDEX('Daten MJM'!$D$2:$D$191,Auswertung!$J$2+Auswertung!A60,1)--1.8181818182</f>
        <v>3591.7272727273003</v>
      </c>
      <c r="G60" s="15">
        <f>INDEX('Daten effMJM'!$C$2:$C$187,Auswertung!$K$2+Auswertung!A60,1)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4.5082105312477007E-3</v>
      </c>
      <c r="O60" s="1">
        <f t="shared" si="4"/>
        <v>4.1877011903164998E-3</v>
      </c>
      <c r="P60" s="4">
        <f t="shared" si="5"/>
        <v>7.1094581477430724E-2</v>
      </c>
      <c r="R60">
        <f t="shared" si="17"/>
        <v>1800.1818181817998</v>
      </c>
      <c r="S60" s="1">
        <f t="shared" si="7"/>
        <v>3.0797786601960003E-3</v>
      </c>
      <c r="T60" s="1">
        <f t="shared" si="8"/>
        <v>3.137500109753999E-3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1.4717025741600026E-4</v>
      </c>
      <c r="Y60" s="1">
        <f t="shared" si="19"/>
        <v>1.5106478609899776E-4</v>
      </c>
      <c r="Z60" s="16">
        <f t="shared" si="13"/>
        <v>3.0758302425660373E-2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1.6455719317200017E-4</v>
      </c>
      <c r="AG60" s="1">
        <f t="shared" si="21"/>
        <v>1.6896677957599707E-4</v>
      </c>
      <c r="AH60" s="16">
        <f>((AG60-AG59)-(AF60-AF59))/(AF60-AF59)</f>
        <v>2.6796679737894319E-2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7.7660674798147996E-3</v>
      </c>
      <c r="E61" s="1">
        <f>IF(A61&gt;=-$K$2,INDEX('Daten effMJM'!$B$2:$B$187,Auswertung!$K$2+Auswertung!A61,1),E62)</f>
        <v>6.9580733462074997E-3</v>
      </c>
      <c r="F61" s="15">
        <f>INDEX('Daten MJM'!$D$2:$D$191,Auswertung!$J$2+Auswertung!A61,1)--1.8181818182</f>
        <v>3592.9090909091001</v>
      </c>
      <c r="G61" s="15">
        <f>INDEX('Daten effMJM'!$C$2:$C$187,Auswertung!$K$2+Auswertung!A61,1)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4.5082447286004003E-3</v>
      </c>
      <c r="O61" s="1">
        <f t="shared" si="4"/>
        <v>4.1877299724993001E-3</v>
      </c>
      <c r="P61" s="4">
        <f t="shared" si="5"/>
        <v>7.1095243358850452E-2</v>
      </c>
      <c r="R61">
        <f t="shared" si="17"/>
        <v>1801.1818181817998</v>
      </c>
      <c r="S61" s="1">
        <f t="shared" si="7"/>
        <v>3.1570660021339979E-3</v>
      </c>
      <c r="T61" s="1">
        <f t="shared" si="8"/>
        <v>3.2170499727759982E-3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2.1711236882199919E-4</v>
      </c>
      <c r="Y61" s="1">
        <f t="shared" si="22"/>
        <v>2.2326386832399736E-4</v>
      </c>
      <c r="Z61" s="16">
        <f t="shared" si="13"/>
        <v>3.2269126190649852E-2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3.3301895372199984E-4</v>
      </c>
      <c r="AG61" s="1">
        <f t="shared" si="23"/>
        <v>3.4078610387599725E-4</v>
      </c>
      <c r="AH61" s="16">
        <f t="shared" ref="AH61:AH89" si="24">((AG61-AG60)-(AF61-AF60))/(AF61-AF60)</f>
        <v>1.9930717446135112E-2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7.7661139429448002E-3</v>
      </c>
      <c r="E62" s="1">
        <f>IF(A62&gt;=-$K$2,INDEX('Daten effMJM'!$B$2:$B$187,Auswertung!$K$2+Auswertung!A62,1),E63)</f>
        <v>6.9581133425701998E-3</v>
      </c>
      <c r="F62" s="15">
        <f>INDEX('Daten MJM'!$D$2:$D$191,Auswertung!$J$2+Auswertung!A62,1)--1.8181818182</f>
        <v>3594.0909090909004</v>
      </c>
      <c r="G62" s="15">
        <f>INDEX('Daten effMJM'!$C$2:$C$187,Auswertung!$K$2+Auswertung!A62,1)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4.5082802813585995E-3</v>
      </c>
      <c r="O62" s="1">
        <f t="shared" si="4"/>
        <v>4.1877608485300002E-3</v>
      </c>
      <c r="P62" s="4">
        <f t="shared" si="5"/>
        <v>7.109572005847177E-2</v>
      </c>
      <c r="R62">
        <f t="shared" si="17"/>
        <v>1802.1818181817998</v>
      </c>
      <c r="S62" s="1">
        <f t="shared" si="7"/>
        <v>3.2380937976140001E-3</v>
      </c>
      <c r="T62" s="1">
        <f t="shared" si="8"/>
        <v>3.3001074459559979E-3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3.0317789720499949E-4</v>
      </c>
      <c r="Y62" s="1">
        <f t="shared" ref="Y62:Y70" si="27">T36</f>
        <v>3.1214072242199964E-4</v>
      </c>
      <c r="Z62" s="16">
        <f t="shared" si="13"/>
        <v>3.266494458142747E-2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1.2412330259879978E-3</v>
      </c>
      <c r="AG62" s="1">
        <f t="shared" si="28"/>
        <v>1.244646226959998E-3</v>
      </c>
      <c r="AH62" s="16">
        <f t="shared" si="24"/>
        <v>-4.7939679806260991E-3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7.7661481402974998E-3</v>
      </c>
      <c r="E63" s="1">
        <f>IF(A63&gt;=-$K$2,INDEX('Daten effMJM'!$B$2:$B$187,Auswertung!$K$2+Auswertung!A63,1),E64)</f>
        <v>6.9581421247530001E-3</v>
      </c>
      <c r="F63" s="15">
        <f>INDEX('Daten MJM'!$D$2:$D$191,Auswertung!$J$2+Auswertung!A63,1)--1.8181818182</f>
        <v>3595.2727272727002</v>
      </c>
      <c r="G63" s="15">
        <f>INDEX('Daten effMJM'!$C$2:$C$187,Auswertung!$K$2+Auswertung!A63,1)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4.5083513503535004E-3</v>
      </c>
      <c r="O63" s="1">
        <f t="shared" si="4"/>
        <v>4.1878277114378998E-3</v>
      </c>
      <c r="P63" s="4">
        <f t="shared" si="5"/>
        <v>7.1095532270453662E-2</v>
      </c>
      <c r="R63">
        <f t="shared" si="17"/>
        <v>1803.1818181817998</v>
      </c>
      <c r="S63" s="1">
        <f t="shared" si="7"/>
        <v>3.3212737091740004E-3</v>
      </c>
      <c r="T63" s="1">
        <f t="shared" si="8"/>
        <v>3.3850865756589986E-3</v>
      </c>
      <c r="V63">
        <f t="shared" si="9"/>
        <v>75</v>
      </c>
      <c r="W63" s="15">
        <f t="shared" si="25"/>
        <v>9.0909090908999133</v>
      </c>
      <c r="X63" s="1">
        <f t="shared" si="26"/>
        <v>4.0427802688399947E-4</v>
      </c>
      <c r="Y63" s="1">
        <f t="shared" si="27"/>
        <v>4.1652070042899961E-4</v>
      </c>
      <c r="Z63" s="16">
        <f t="shared" si="13"/>
        <v>3.2441583788406003E-2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1.2412365770039999E-3</v>
      </c>
      <c r="AG63" s="1">
        <f t="shared" si="29"/>
        <v>1.2446495620139983E-3</v>
      </c>
      <c r="AH63" s="16">
        <f t="shared" si="24"/>
        <v>-6.0816961012692045E-2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7.7661836930556999E-3</v>
      </c>
      <c r="E64" s="1">
        <f>IF(A64&gt;=-$K$2,INDEX('Daten effMJM'!$B$2:$B$187,Auswertung!$K$2+Auswertung!A64,1),E65)</f>
        <v>6.9581730007837002E-3</v>
      </c>
      <c r="F64" s="15">
        <f>INDEX('Daten MJM'!$D$2:$D$191,Auswertung!$J$2+Auswertung!A64,1)--1.8181818182</f>
        <v>3596.4545454545</v>
      </c>
      <c r="G64" s="15">
        <f>INDEX('Daten effMJM'!$C$2:$C$187,Auswertung!$K$2+Auswertung!A64,1)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4.5085816326132996E-3</v>
      </c>
      <c r="O64" s="1">
        <f t="shared" si="4"/>
        <v>4.1880546431655999E-3</v>
      </c>
      <c r="P64" s="4">
        <f t="shared" si="5"/>
        <v>7.109264410987573E-2</v>
      </c>
      <c r="R64">
        <f t="shared" si="17"/>
        <v>1804.1818181817998</v>
      </c>
      <c r="S64" s="1">
        <f t="shared" si="7"/>
        <v>3.4052835774019997E-3</v>
      </c>
      <c r="T64" s="1">
        <f t="shared" si="8"/>
        <v>3.4706807700349979E-3</v>
      </c>
      <c r="V64">
        <f t="shared" si="9"/>
        <v>80</v>
      </c>
      <c r="W64" s="15">
        <f t="shared" si="25"/>
        <v>10</v>
      </c>
      <c r="X64" s="1">
        <f t="shared" si="26"/>
        <v>5.1897999374799983E-4</v>
      </c>
      <c r="Y64" s="1">
        <f t="shared" si="27"/>
        <v>5.3451882474299731E-4</v>
      </c>
      <c r="Z64" s="16">
        <f t="shared" si="13"/>
        <v>2.8736712543957696E-2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1.2412518441009997E-3</v>
      </c>
      <c r="AG64" s="1">
        <f t="shared" si="30"/>
        <v>1.2446663871779999E-3</v>
      </c>
      <c r="AH64" s="16">
        <f t="shared" si="24"/>
        <v>0.10205391384000276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7.7662547620505999E-3</v>
      </c>
      <c r="E65" s="1">
        <f>IF(A65&gt;=-$K$2,INDEX('Daten effMJM'!$B$2:$B$187,Auswertung!$K$2+Auswertung!A65,1),E66)</f>
        <v>6.9582398636915998E-3</v>
      </c>
      <c r="F65" s="15">
        <f>INDEX('Daten MJM'!$D$2:$D$191,Auswertung!$J$2+Auswertung!A65,1)--1.8181818182</f>
        <v>3597.6363636363003</v>
      </c>
      <c r="G65" s="15">
        <f>INDEX('Daten effMJM'!$C$2:$C$187,Auswertung!$K$2+Auswertung!A65,1)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4.5094176312020003E-3</v>
      </c>
      <c r="O65" s="1">
        <f t="shared" si="4"/>
        <v>4.1888894400932998E-3</v>
      </c>
      <c r="P65" s="4">
        <f t="shared" si="5"/>
        <v>7.1079730759659676E-2</v>
      </c>
      <c r="R65">
        <f t="shared" si="17"/>
        <v>1805.1818181817998</v>
      </c>
      <c r="S65" s="1">
        <f t="shared" si="7"/>
        <v>3.4890388468220013E-3</v>
      </c>
      <c r="T65" s="1">
        <f t="shared" si="8"/>
        <v>3.5558296567560002E-3</v>
      </c>
      <c r="V65">
        <f t="shared" si="9"/>
        <v>85</v>
      </c>
      <c r="W65" s="15">
        <f t="shared" si="25"/>
        <v>10.909090909100087</v>
      </c>
      <c r="X65" s="1">
        <f t="shared" si="26"/>
        <v>6.4501380908599942E-4</v>
      </c>
      <c r="Y65" s="1">
        <f t="shared" si="27"/>
        <v>6.6403748507099999E-4</v>
      </c>
      <c r="Z65" s="16">
        <f t="shared" si="13"/>
        <v>2.7650079311313226E-2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1.2414050459979981E-3</v>
      </c>
      <c r="AG65" s="1">
        <f t="shared" si="31"/>
        <v>1.2448409419169998E-3</v>
      </c>
      <c r="AH65" s="16">
        <f t="shared" si="24"/>
        <v>0.13937713840269095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7.7664850443104E-3</v>
      </c>
      <c r="E66" s="1">
        <f>IF(A66&gt;=-$K$2,INDEX('Daten effMJM'!$B$2:$B$187,Auswertung!$K$2+Auswertung!A66,1),E67)</f>
        <v>6.9584667954192998E-3</v>
      </c>
      <c r="F66" s="15">
        <f>INDEX('Daten MJM'!$D$2:$D$191,Auswertung!$J$2+Auswertung!A66,1)--1.8181818182</f>
        <v>3598.8181818181001</v>
      </c>
      <c r="G66" s="15">
        <f>INDEX('Daten effMJM'!$C$2:$C$187,Auswertung!$K$2+Auswertung!A66,1)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4.5110791809661998E-3</v>
      </c>
      <c r="O66" s="1">
        <f t="shared" si="4"/>
        <v>4.1905531699239999E-3</v>
      </c>
      <c r="P66" s="4">
        <f t="shared" si="5"/>
        <v>7.1053066945623522E-2</v>
      </c>
      <c r="R66">
        <f t="shared" si="17"/>
        <v>1806.1818181817998</v>
      </c>
      <c r="S66" s="1">
        <f t="shared" si="7"/>
        <v>3.5716507685890006E-3</v>
      </c>
      <c r="T66" s="1">
        <f t="shared" si="8"/>
        <v>3.6396688242119994E-3</v>
      </c>
      <c r="V66">
        <f t="shared" si="9"/>
        <v>90</v>
      </c>
      <c r="W66" s="15">
        <f t="shared" si="25"/>
        <v>11.818181818200173</v>
      </c>
      <c r="X66" s="1">
        <f t="shared" si="26"/>
        <v>7.8017248450499947E-4</v>
      </c>
      <c r="Y66" s="1">
        <f t="shared" si="27"/>
        <v>8.0268672180499809E-4</v>
      </c>
      <c r="Z66" s="16">
        <f t="shared" si="13"/>
        <v>2.5825654950946315E-2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1.2423659210610005E-3</v>
      </c>
      <c r="AG66" s="1">
        <f t="shared" ref="AG66:AG79" si="34">T52-T$45</f>
        <v>1.2459292695269977E-3</v>
      </c>
      <c r="AH66" s="16">
        <f t="shared" si="24"/>
        <v>0.13264216327690248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7.7673210428990998E-3</v>
      </c>
      <c r="E67" s="1">
        <f>IF(A67&gt;=-$K$2,INDEX('Daten effMJM'!$B$2:$B$187,Auswertung!$K$2+Auswertung!A67,1),E68)</f>
        <v>6.9593015923469998E-3</v>
      </c>
      <c r="F67" s="15">
        <f>INDEX('Daten MJM'!$D$2:$D$191,Auswertung!$J$2+Auswertung!A67,1)--1.8181818182</f>
        <v>3599.9999999999</v>
      </c>
      <c r="G67" s="15">
        <f>INDEX('Daten effMJM'!$C$2:$C$187,Auswertung!$K$2+Auswertung!A67,1)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4.5150367218961002E-3</v>
      </c>
      <c r="O67" s="1">
        <f t="shared" si="4"/>
        <v>4.1945187572271E-3</v>
      </c>
      <c r="P67" s="4">
        <f t="shared" si="5"/>
        <v>7.0989005053849932E-2</v>
      </c>
      <c r="R67">
        <f t="shared" si="17"/>
        <v>1807.1818181817998</v>
      </c>
      <c r="S67" s="1">
        <f t="shared" si="7"/>
        <v>3.6516105312049997E-3</v>
      </c>
      <c r="T67" s="1">
        <f t="shared" si="8"/>
        <v>3.7207436148609975E-3</v>
      </c>
      <c r="V67">
        <f t="shared" si="9"/>
        <v>95</v>
      </c>
      <c r="W67" s="15">
        <f t="shared" si="25"/>
        <v>12.72727272730026</v>
      </c>
      <c r="X67" s="1">
        <f t="shared" si="26"/>
        <v>9.2226579152500029E-4</v>
      </c>
      <c r="Y67" s="1">
        <f t="shared" si="27"/>
        <v>9.4826813245099673E-4</v>
      </c>
      <c r="Z67" s="16">
        <f t="shared" si="13"/>
        <v>2.4547979768722222E-2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1.246038952609E-3</v>
      </c>
      <c r="AG67" s="1">
        <f t="shared" si="34"/>
        <v>1.2500294001599986E-3</v>
      </c>
      <c r="AH67" s="16">
        <f t="shared" si="24"/>
        <v>0.1162797213745683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7.7689825926633002E-3</v>
      </c>
      <c r="E68" s="1">
        <f>IF(A68&gt;=-$K$2,INDEX('Daten effMJM'!$B$2:$B$187,Auswertung!$K$2+Auswertung!A68,1),E69)</f>
        <v>6.9609653221776998E-3</v>
      </c>
      <c r="F68" s="15">
        <f>INDEX('Daten MJM'!$D$2:$D$191,Auswertung!$J$2+Auswertung!A68,1)--1.8181818182</f>
        <v>3600.909090909</v>
      </c>
      <c r="G68" s="15">
        <f>INDEX('Daten effMJM'!$C$2:$C$187,Auswertung!$K$2+Auswertung!A68,1)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4.5234949833654007E-3</v>
      </c>
      <c r="O68" s="1">
        <f t="shared" ref="O68:O131" si="39">E70-$E$5</f>
        <v>4.203014262032E-3</v>
      </c>
      <c r="P68" s="4">
        <f t="shared" ref="P68:P131" si="40">ABS((O68-N68)/N68)</f>
        <v>7.0848032884291756E-2</v>
      </c>
      <c r="R68">
        <f t="shared" si="17"/>
        <v>1808.1818181817998</v>
      </c>
      <c r="S68" s="1">
        <f t="shared" si="7"/>
        <v>3.7283223985600002E-3</v>
      </c>
      <c r="T68" s="1">
        <f t="shared" si="8"/>
        <v>3.7984827771649979E-3</v>
      </c>
      <c r="V68">
        <f t="shared" si="9"/>
        <v>100</v>
      </c>
      <c r="W68" s="15">
        <f t="shared" si="25"/>
        <v>13.636363636400347</v>
      </c>
      <c r="X68" s="1">
        <f t="shared" si="26"/>
        <v>1.0701630802809996E-3</v>
      </c>
      <c r="Y68" s="1">
        <f t="shared" si="27"/>
        <v>1.0996493525949995E-3</v>
      </c>
      <c r="Z68" s="16">
        <f t="shared" si="13"/>
        <v>2.3556424984580149E-2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1.2556194789739988E-3</v>
      </c>
      <c r="AG68" s="1">
        <f t="shared" si="34"/>
        <v>1.2605629236949988E-3</v>
      </c>
      <c r="AH68" s="16">
        <f t="shared" si="24"/>
        <v>9.9472318502559373E-2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7.7729401335931998E-3</v>
      </c>
      <c r="E69" s="1">
        <f>IF(A69&gt;=-$K$2,INDEX('Daten effMJM'!$B$2:$B$187,Auswertung!$K$2+Auswertung!A69,1),E70)</f>
        <v>6.9649309094808E-3</v>
      </c>
      <c r="F69" s="15">
        <f>INDEX('Daten MJM'!$D$2:$D$191,Auswertung!$J$2+Auswertung!A69,1)--1.8181818182</f>
        <v>3601.8181818181001</v>
      </c>
      <c r="G69" s="15">
        <f>INDEX('Daten effMJM'!$C$2:$C$187,Auswertung!$K$2+Auswertung!A69,1)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4.5394119260002003E-3</v>
      </c>
      <c r="O69" s="1">
        <f t="shared" si="39"/>
        <v>4.2190732243946004E-3</v>
      </c>
      <c r="P69" s="4">
        <f t="shared" si="40"/>
        <v>7.0568326212214691E-2</v>
      </c>
      <c r="R69">
        <f t="shared" si="17"/>
        <v>1809.1818181817998</v>
      </c>
      <c r="S69" s="1">
        <f t="shared" si="7"/>
        <v>3.8014555498739992E-3</v>
      </c>
      <c r="T69" s="1">
        <f t="shared" si="8"/>
        <v>3.8725677892610007E-3</v>
      </c>
      <c r="V69">
        <f t="shared" si="9"/>
        <v>105</v>
      </c>
      <c r="W69" s="15">
        <f t="shared" si="25"/>
        <v>14.545454545500434</v>
      </c>
      <c r="X69" s="1">
        <f t="shared" si="26"/>
        <v>1.2235029342300002E-3</v>
      </c>
      <c r="Y69" s="1">
        <f t="shared" si="27"/>
        <v>1.2563220075759995E-3</v>
      </c>
      <c r="Z69" s="16">
        <f t="shared" si="13"/>
        <v>2.173473461835862E-2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1.2745189973589997E-3</v>
      </c>
      <c r="AG69" s="1">
        <f t="shared" si="34"/>
        <v>1.2810487655699997E-3</v>
      </c>
      <c r="AH69" s="16">
        <f t="shared" si="24"/>
        <v>8.3934598632892002E-2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7.7813983950625002E-3</v>
      </c>
      <c r="E70" s="1">
        <f>IF(A70&gt;=-$K$2,INDEX('Daten effMJM'!$B$2:$B$187,Auswertung!$K$2+Auswertung!A70,1),E71)</f>
        <v>6.9734264142856999E-3</v>
      </c>
      <c r="F70" s="15">
        <f>INDEX('Daten MJM'!$D$2:$D$191,Auswertung!$J$2+Auswertung!A70,1)--1.8181818182</f>
        <v>3602.7272727272002</v>
      </c>
      <c r="G70" s="15">
        <f>INDEX('Daten effMJM'!$C$2:$C$187,Auswertung!$K$2+Auswertung!A70,1)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4.5657880284020007E-3</v>
      </c>
      <c r="O70" s="1">
        <f t="shared" si="39"/>
        <v>4.2458303595175996E-3</v>
      </c>
      <c r="P70" s="4">
        <f t="shared" si="40"/>
        <v>7.0077206145810575E-2</v>
      </c>
      <c r="R70">
        <f t="shared" si="17"/>
        <v>1810.1818181817998</v>
      </c>
      <c r="S70" s="1">
        <f t="shared" si="7"/>
        <v>3.8707181495129979E-3</v>
      </c>
      <c r="T70" s="1">
        <f t="shared" si="8"/>
        <v>3.9427153779579976E-3</v>
      </c>
      <c r="V70">
        <f t="shared" si="9"/>
        <v>110</v>
      </c>
      <c r="W70" s="15">
        <f t="shared" si="25"/>
        <v>15.45454545460052</v>
      </c>
      <c r="X70" s="1">
        <f t="shared" si="26"/>
        <v>1.3810464591699993E-3</v>
      </c>
      <c r="Y70" s="1">
        <f t="shared" si="27"/>
        <v>1.4169557923619999E-3</v>
      </c>
      <c r="Z70" s="16">
        <f t="shared" si="13"/>
        <v>1.9615276776232385E-2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1.3050944637230007E-3</v>
      </c>
      <c r="AG70" s="1">
        <f t="shared" si="34"/>
        <v>1.3137444492189974E-3</v>
      </c>
      <c r="AH70" s="16">
        <f t="shared" si="24"/>
        <v>6.9343743109447686E-2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7.7973153376972998E-3</v>
      </c>
      <c r="E71" s="1">
        <f>IF(A71&gt;=-$K$2,INDEX('Daten effMJM'!$B$2:$B$187,Auswertung!$K$2+Auswertung!A71,1),E72)</f>
        <v>6.9894853766483004E-3</v>
      </c>
      <c r="F71" s="15">
        <f>INDEX('Daten MJM'!$D$2:$D$191,Auswertung!$J$2+Auswertung!A71,1)--1.8181818182</f>
        <v>3603.6363636363003</v>
      </c>
      <c r="G71" s="15">
        <f>INDEX('Daten effMJM'!$C$2:$C$187,Auswertung!$K$2+Auswertung!A71,1)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4.6051065348166002E-3</v>
      </c>
      <c r="O71" s="1">
        <f t="shared" si="39"/>
        <v>4.2859263863635E-3</v>
      </c>
      <c r="P71" s="4">
        <f t="shared" si="40"/>
        <v>6.9310046584147397E-2</v>
      </c>
      <c r="R71">
        <f t="shared" si="17"/>
        <v>1811.1818181817998</v>
      </c>
      <c r="S71" s="1">
        <f t="shared" si="7"/>
        <v>3.935858298255001E-3</v>
      </c>
      <c r="T71" s="1">
        <f t="shared" si="8"/>
        <v>4.0086788376169982E-3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1.5416753527350002E-3</v>
      </c>
      <c r="Y71" s="1">
        <f t="shared" ref="Y71:Y72" si="44">T45</f>
        <v>1.580497948206E-3</v>
      </c>
      <c r="Z71" s="16">
        <f t="shared" ref="Z71:Z72" si="45">((Y71-Y70)-(X71-X70))/(X71-X70)</f>
        <v>1.8136601792753997E-2</v>
      </c>
      <c r="AE71">
        <f t="shared" si="32"/>
        <v>1797.1818181817998</v>
      </c>
      <c r="AF71" s="1">
        <f t="shared" si="33"/>
        <v>1.3480292244160003E-3</v>
      </c>
      <c r="AG71" s="1">
        <f t="shared" si="34"/>
        <v>1.3591720914899984E-3</v>
      </c>
      <c r="AH71" s="16">
        <f t="shared" si="24"/>
        <v>5.8062081580620102E-2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7.8236914400991002E-3</v>
      </c>
      <c r="E72" s="1">
        <f>IF(A72&gt;=-$K$2,INDEX('Daten effMJM'!$B$2:$B$187,Auswertung!$K$2+Auswertung!A72,1),E73)</f>
        <v>7.0162425117712996E-3</v>
      </c>
      <c r="F72" s="15">
        <f>INDEX('Daten MJM'!$D$2:$D$191,Auswertung!$J$2+Auswertung!A72,1)--1.8181818182</f>
        <v>3604.5454545454004</v>
      </c>
      <c r="G72" s="15">
        <f>INDEX('Daten effMJM'!$C$2:$C$187,Auswertung!$K$2+Auswertung!A72,1)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4.6592393032831008E-3</v>
      </c>
      <c r="O72" s="1">
        <f t="shared" si="39"/>
        <v>4.3413638894287997E-3</v>
      </c>
      <c r="P72" s="4">
        <f t="shared" si="40"/>
        <v>6.8224745105990234E-2</v>
      </c>
      <c r="R72">
        <f t="shared" si="17"/>
        <v>1812.1818181817998</v>
      </c>
      <c r="S72" s="1">
        <f t="shared" si="7"/>
        <v>3.9966661809959989E-3</v>
      </c>
      <c r="T72" s="1">
        <f t="shared" si="8"/>
        <v>4.0702508356569994E-3</v>
      </c>
      <c r="V72">
        <f t="shared" si="41"/>
        <v>120</v>
      </c>
      <c r="W72" s="15">
        <f t="shared" si="42"/>
        <v>17.272727272700649</v>
      </c>
      <c r="X72" s="1">
        <f t="shared" si="43"/>
        <v>1.7062325459070004E-3</v>
      </c>
      <c r="Y72" s="1">
        <f t="shared" si="44"/>
        <v>1.749464727781997E-3</v>
      </c>
      <c r="Z72" s="16">
        <f t="shared" si="45"/>
        <v>2.6796679737894319E-2</v>
      </c>
      <c r="AE72">
        <f t="shared" si="32"/>
        <v>1798.1818181817998</v>
      </c>
      <c r="AF72" s="1">
        <f t="shared" si="33"/>
        <v>1.402370291011E-3</v>
      </c>
      <c r="AG72" s="1">
        <f t="shared" si="34"/>
        <v>1.4161664106289995E-3</v>
      </c>
      <c r="AH72" s="16">
        <f t="shared" si="24"/>
        <v>4.8825919516373786E-2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7.8630099465136997E-3</v>
      </c>
      <c r="E73" s="1">
        <f>IF(A73&gt;=-$K$2,INDEX('Daten effMJM'!$B$2:$B$187,Auswertung!$K$2+Auswertung!A73,1),E74)</f>
        <v>7.0563385386172E-3</v>
      </c>
      <c r="F73" s="15">
        <f>INDEX('Daten MJM'!$D$2:$D$191,Auswertung!$J$2+Auswertung!A73,1)--1.8181818182</f>
        <v>3605.4545454545</v>
      </c>
      <c r="G73" s="15">
        <f>INDEX('Daten effMJM'!$C$2:$C$187,Auswertung!$K$2+Auswertung!A73,1)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4.7292888802117003E-3</v>
      </c>
      <c r="O73" s="1">
        <f t="shared" si="39"/>
        <v>4.4133114865635998E-3</v>
      </c>
      <c r="P73" s="4">
        <f t="shared" si="40"/>
        <v>6.681287644961037E-2</v>
      </c>
      <c r="R73">
        <f t="shared" si="17"/>
        <v>1813.1818181817998</v>
      </c>
      <c r="S73" s="1">
        <f t="shared" si="7"/>
        <v>4.0529784568389994E-3</v>
      </c>
      <c r="T73" s="1">
        <f t="shared" si="8"/>
        <v>4.1272702978890005E-3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1.8746943064570001E-3</v>
      </c>
      <c r="Y73" s="1">
        <f t="shared" ref="Y73" si="49">T47</f>
        <v>1.9212840520819972E-3</v>
      </c>
      <c r="Z73" s="16">
        <f t="shared" ref="Z73" si="50">((Y73-Y72)-(X73-X72))/(X73-X72)</f>
        <v>1.9930717446135112E-2</v>
      </c>
      <c r="AE73">
        <f t="shared" si="32"/>
        <v>1799.1818181817998</v>
      </c>
      <c r="AF73" s="1">
        <f t="shared" si="33"/>
        <v>1.466412072900998E-3</v>
      </c>
      <c r="AG73" s="1">
        <f t="shared" si="34"/>
        <v>1.4828353053989995E-3</v>
      </c>
      <c r="AH73" s="16">
        <f t="shared" si="24"/>
        <v>4.102185795695918E-2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7.9171427149802003E-3</v>
      </c>
      <c r="E74" s="1">
        <f>IF(A74&gt;=-$K$2,INDEX('Daten effMJM'!$B$2:$B$187,Auswertung!$K$2+Auswertung!A74,1),E75)</f>
        <v>7.1117760416824997E-3</v>
      </c>
      <c r="F74" s="15">
        <f>INDEX('Daten MJM'!$D$2:$D$191,Auswertung!$J$2+Auswertung!A74,1)--1.8181818182</f>
        <v>3606.3636363636001</v>
      </c>
      <c r="G74" s="15">
        <f>INDEX('Daten effMJM'!$C$2:$C$187,Auswertung!$K$2+Auswertung!A74,1)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4.8152393161770002E-3</v>
      </c>
      <c r="O74" s="1">
        <f t="shared" si="39"/>
        <v>4.5017497418174002E-3</v>
      </c>
      <c r="P74" s="4">
        <f t="shared" si="40"/>
        <v>6.5103633230942121E-2</v>
      </c>
      <c r="R74">
        <f t="shared" si="17"/>
        <v>1814.1818181817998</v>
      </c>
      <c r="S74" s="1">
        <f t="shared" si="7"/>
        <v>4.1046787093920005E-3</v>
      </c>
      <c r="T74" s="1">
        <f t="shared" si="8"/>
        <v>4.1796241400790003E-3</v>
      </c>
      <c r="AE74">
        <f t="shared" si="32"/>
        <v>1800.1818181817998</v>
      </c>
      <c r="AF74" s="1">
        <f t="shared" si="33"/>
        <v>1.5381033074610001E-3</v>
      </c>
      <c r="AG74" s="1">
        <f t="shared" si="34"/>
        <v>1.557002161547999E-3</v>
      </c>
      <c r="AH74" s="16">
        <f t="shared" si="24"/>
        <v>3.4531719312566156E-2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7.9871922919087998E-3</v>
      </c>
      <c r="E75" s="1">
        <f>IF(A75&gt;=-$K$2,INDEX('Daten effMJM'!$B$2:$B$187,Auswertung!$K$2+Auswertung!A75,1),E76)</f>
        <v>7.1837236388172998E-3</v>
      </c>
      <c r="F75" s="15">
        <f>INDEX('Daten MJM'!$D$2:$D$191,Auswertung!$J$2+Auswertung!A75,1)--1.8181818182</f>
        <v>3607.2727272726002</v>
      </c>
      <c r="G75" s="15">
        <f>INDEX('Daten effMJM'!$C$2:$C$187,Auswertung!$K$2+Auswertung!A75,1)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4.9159658442097E-3</v>
      </c>
      <c r="O75" s="1">
        <f t="shared" si="39"/>
        <v>4.6055025432796999E-3</v>
      </c>
      <c r="P75" s="4">
        <f t="shared" si="40"/>
        <v>6.3154080147989872E-2</v>
      </c>
      <c r="R75">
        <f t="shared" si="17"/>
        <v>1815.1818181817998</v>
      </c>
      <c r="S75" s="1">
        <f t="shared" si="7"/>
        <v>4.1516962749469991E-3</v>
      </c>
      <c r="T75" s="1">
        <f t="shared" si="8"/>
        <v>4.2272440554009978E-3</v>
      </c>
      <c r="AE75">
        <f t="shared" si="32"/>
        <v>1801.1818181817998</v>
      </c>
      <c r="AF75" s="1">
        <f t="shared" si="33"/>
        <v>1.6153906493989977E-3</v>
      </c>
      <c r="AG75" s="1">
        <f t="shared" si="34"/>
        <v>1.6365520245699983E-3</v>
      </c>
      <c r="AH75" s="16">
        <f t="shared" si="24"/>
        <v>2.9274147968716642E-2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8.0731427278740997E-3</v>
      </c>
      <c r="E76" s="1">
        <f>IF(A76&gt;=-$K$2,INDEX('Daten effMJM'!$B$2:$B$187,Auswertung!$K$2+Auswertung!A76,1),E77)</f>
        <v>7.2721618940711002E-3</v>
      </c>
      <c r="F76" s="15">
        <f>INDEX('Daten MJM'!$D$2:$D$191,Auswertung!$J$2+Auswertung!A76,1)--1.8181818182</f>
        <v>3608.1818181817002</v>
      </c>
      <c r="G76" s="15">
        <f>INDEX('Daten effMJM'!$C$2:$C$187,Auswertung!$K$2+Auswertung!A76,1)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5.0300259664113004E-3</v>
      </c>
      <c r="O76" s="1">
        <f t="shared" si="39"/>
        <v>4.7227081131580003E-3</v>
      </c>
      <c r="P76" s="4">
        <f t="shared" si="40"/>
        <v>6.1096673318479455E-2</v>
      </c>
      <c r="R76">
        <f t="shared" si="17"/>
        <v>1816.1818181817998</v>
      </c>
      <c r="S76" s="1">
        <f t="shared" si="7"/>
        <v>4.1940089135439999E-3</v>
      </c>
      <c r="T76" s="1">
        <f t="shared" si="8"/>
        <v>4.270108810364999E-3</v>
      </c>
      <c r="AE76">
        <f t="shared" si="32"/>
        <v>1802.1818181817998</v>
      </c>
      <c r="AF76" s="1">
        <f t="shared" si="33"/>
        <v>1.6964184448789998E-3</v>
      </c>
      <c r="AG76" s="1">
        <f t="shared" si="34"/>
        <v>1.7196094977499979E-3</v>
      </c>
      <c r="AH76" s="16">
        <f t="shared" si="24"/>
        <v>2.5049153663551871E-2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8.1738692559067995E-3</v>
      </c>
      <c r="E77" s="1">
        <f>IF(A77&gt;=-$K$2,INDEX('Daten effMJM'!$B$2:$B$187,Auswertung!$K$2+Auswertung!A77,1),E78)</f>
        <v>7.3759146955333999E-3</v>
      </c>
      <c r="F77" s="15">
        <f>INDEX('Daten MJM'!$D$2:$D$191,Auswertung!$J$2+Auswertung!A77,1)--1.8181818182</f>
        <v>3609.0909090908003</v>
      </c>
      <c r="G77" s="15">
        <f>INDEX('Daten effMJM'!$C$2:$C$187,Auswertung!$K$2+Auswertung!A77,1)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5.1551533459373005E-3</v>
      </c>
      <c r="O77" s="1">
        <f t="shared" si="39"/>
        <v>4.8512650175701003E-3</v>
      </c>
      <c r="P77" s="4">
        <f t="shared" si="40"/>
        <v>5.8948455647141906E-2</v>
      </c>
      <c r="R77">
        <f t="shared" si="17"/>
        <v>1817.1818181817998</v>
      </c>
      <c r="S77" s="1">
        <f t="shared" si="7"/>
        <v>4.2316447076060013E-3</v>
      </c>
      <c r="T77" s="1">
        <f t="shared" si="8"/>
        <v>4.3082478051169985E-3</v>
      </c>
      <c r="AE77">
        <f t="shared" si="32"/>
        <v>1803.1818181817998</v>
      </c>
      <c r="AF77" s="1">
        <f t="shared" si="33"/>
        <v>1.7795983564390001E-3</v>
      </c>
      <c r="AG77" s="1">
        <f t="shared" si="34"/>
        <v>1.8045886274529986E-3</v>
      </c>
      <c r="AH77" s="16">
        <f t="shared" si="24"/>
        <v>2.1630440682815628E-2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8.2879293781083999E-3</v>
      </c>
      <c r="E78" s="1">
        <f>IF(A78&gt;=-$K$2,INDEX('Daten effMJM'!$B$2:$B$187,Auswertung!$K$2+Auswertung!A78,1),E79)</f>
        <v>7.4931202654117002E-3</v>
      </c>
      <c r="F78" s="15">
        <f>INDEX('Daten MJM'!$D$2:$D$191,Auswertung!$J$2+Auswertung!A78,1)--1.8181818182</f>
        <v>3609.9999999999</v>
      </c>
      <c r="G78" s="15">
        <f>INDEX('Daten effMJM'!$C$2:$C$187,Auswertung!$K$2+Auswertung!A78,1)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5.2891353583095005E-3</v>
      </c>
      <c r="O78" s="1">
        <f t="shared" si="39"/>
        <v>4.9887642562304003E-3</v>
      </c>
      <c r="P78" s="4">
        <f t="shared" si="40"/>
        <v>5.6790208934093908E-2</v>
      </c>
      <c r="R78">
        <f t="shared" si="17"/>
        <v>1818.1818181817998</v>
      </c>
      <c r="S78" s="1">
        <f t="shared" si="7"/>
        <v>4.2646835786250004E-3</v>
      </c>
      <c r="T78" s="1">
        <f t="shared" si="8"/>
        <v>4.341743113582E-3</v>
      </c>
      <c r="AE78">
        <f t="shared" si="32"/>
        <v>1804.1818181817998</v>
      </c>
      <c r="AF78" s="1">
        <f t="shared" si="33"/>
        <v>1.8636082246669995E-3</v>
      </c>
      <c r="AG78" s="1">
        <f t="shared" si="34"/>
        <v>1.8901828218289979E-3</v>
      </c>
      <c r="AH78" s="16">
        <f t="shared" si="24"/>
        <v>1.8858810059076511E-2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8.4130567576344E-3</v>
      </c>
      <c r="E79" s="1">
        <f>IF(A79&gt;=-$K$2,INDEX('Daten effMJM'!$B$2:$B$187,Auswertung!$K$2+Auswertung!A79,1),E80)</f>
        <v>7.6216771698238003E-3</v>
      </c>
      <c r="F79" s="15">
        <f>INDEX('Daten MJM'!$D$2:$D$191,Auswertung!$J$2+Auswertung!A79,1)--1.8181818182</f>
        <v>3610.909090909</v>
      </c>
      <c r="G79" s="15">
        <f>INDEX('Daten effMJM'!$C$2:$C$187,Auswertung!$K$2+Auswertung!A79,1)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5.429770068939601E-3</v>
      </c>
      <c r="O79" s="1">
        <f t="shared" si="39"/>
        <v>5.1329846962722995E-3</v>
      </c>
      <c r="P79" s="4">
        <f t="shared" si="40"/>
        <v>5.4658920893359622E-2</v>
      </c>
      <c r="R79">
        <f t="shared" si="17"/>
        <v>3588.1818181817998</v>
      </c>
      <c r="S79" s="1">
        <f t="shared" si="7"/>
        <v>5.5906349891319991E-3</v>
      </c>
      <c r="T79" s="1">
        <f t="shared" si="8"/>
        <v>5.6568662260319987E-3</v>
      </c>
      <c r="AE79">
        <f t="shared" si="32"/>
        <v>1805.1818181817998</v>
      </c>
      <c r="AF79" s="1">
        <f t="shared" si="33"/>
        <v>1.947363494087001E-3</v>
      </c>
      <c r="AG79" s="1">
        <f t="shared" si="34"/>
        <v>1.9753317085500002E-3</v>
      </c>
      <c r="AH79" s="16">
        <f t="shared" si="24"/>
        <v>1.6639159669015555E-2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8.5470387700066E-3</v>
      </c>
      <c r="E80" s="1">
        <f>IF(A80&gt;=-$K$2,INDEX('Daten effMJM'!$B$2:$B$187,Auswertung!$K$2+Auswertung!A80,1),E81)</f>
        <v>7.7591764084841003E-3</v>
      </c>
      <c r="F80" s="15">
        <f>INDEX('Daten MJM'!$D$2:$D$191,Auswertung!$J$2+Auswertung!A80,1)--1.8181818182</f>
        <v>3611.8181818181001</v>
      </c>
      <c r="G80" s="15">
        <f>INDEX('Daten effMJM'!$C$2:$C$187,Auswertung!$K$2+Auswertung!A80,1)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5.5759332839475997E-3</v>
      </c>
      <c r="O80" s="1">
        <f t="shared" si="39"/>
        <v>5.2827944600836998E-3</v>
      </c>
      <c r="P80" s="4">
        <f t="shared" si="40"/>
        <v>5.2572154101593931E-2</v>
      </c>
      <c r="R80">
        <f t="shared" si="17"/>
        <v>3589.3636363635997</v>
      </c>
      <c r="S80" s="1">
        <f t="shared" si="7"/>
        <v>5.5908026320510007E-3</v>
      </c>
      <c r="T80" s="1">
        <f t="shared" si="8"/>
        <v>5.6570285274210007E-3</v>
      </c>
      <c r="AE80">
        <f t="shared" ref="AE80:AE89" si="51">R66</f>
        <v>1806.1818181817998</v>
      </c>
      <c r="AF80" s="1">
        <f t="shared" ref="AF80:AF89" si="52">S66-S$45</f>
        <v>2.0299754158540004E-3</v>
      </c>
      <c r="AG80" s="1">
        <f t="shared" ref="AG80:AG89" si="53">T66-T$45</f>
        <v>2.0591708760059994E-3</v>
      </c>
      <c r="AH80" s="16">
        <f t="shared" si="24"/>
        <v>1.4855551871329496E-2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8.6876734806367005E-3</v>
      </c>
      <c r="E81" s="1">
        <f>IF(A81&gt;=-$K$2,INDEX('Daten effMJM'!$B$2:$B$187,Auswertung!$K$2+Auswertung!A81,1),E82)</f>
        <v>7.9033968485259995E-3</v>
      </c>
      <c r="F81" s="15">
        <f>INDEX('Daten MJM'!$D$2:$D$191,Auswertung!$J$2+Auswertung!A81,1)--1.8181818182</f>
        <v>3612.7272727272002</v>
      </c>
      <c r="G81" s="15">
        <f>INDEX('Daten effMJM'!$C$2:$C$187,Auswertung!$K$2+Auswertung!A81,1)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5.7272837941553002E-3</v>
      </c>
      <c r="O81" s="1">
        <f t="shared" si="39"/>
        <v>5.4376978739987996E-3</v>
      </c>
      <c r="P81" s="4">
        <f t="shared" si="40"/>
        <v>5.0562523277094013E-2</v>
      </c>
      <c r="R81">
        <f t="shared" si="17"/>
        <v>3590.5454545454995</v>
      </c>
      <c r="S81" s="1">
        <f t="shared" si="7"/>
        <v>5.5909317276239996E-3</v>
      </c>
      <c r="T81" s="1">
        <f t="shared" si="8"/>
        <v>5.6571511690740005E-3</v>
      </c>
      <c r="AE81">
        <f t="shared" si="51"/>
        <v>1807.1818181817998</v>
      </c>
      <c r="AF81" s="1">
        <f t="shared" si="52"/>
        <v>2.1099351784699995E-3</v>
      </c>
      <c r="AG81" s="1">
        <f t="shared" si="53"/>
        <v>2.1402456666549975E-3</v>
      </c>
      <c r="AH81" s="16">
        <f t="shared" si="24"/>
        <v>1.3944864223194645E-2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8.8338366956446993E-3</v>
      </c>
      <c r="E82" s="1">
        <f>IF(A82&gt;=-$K$2,INDEX('Daten effMJM'!$B$2:$B$187,Auswertung!$K$2+Auswertung!A82,1),E83)</f>
        <v>8.0532066123373998E-3</v>
      </c>
      <c r="F82" s="15">
        <f>INDEX('Daten MJM'!$D$2:$D$191,Auswertung!$J$2+Auswertung!A82,1)--1.8181818182</f>
        <v>3613.6363636363003</v>
      </c>
      <c r="G82" s="15">
        <f>INDEX('Daten effMJM'!$C$2:$C$187,Auswertung!$K$2+Auswertung!A82,1)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5.8825541131502998E-3</v>
      </c>
      <c r="O82" s="1">
        <f t="shared" si="39"/>
        <v>5.5963271518045992E-3</v>
      </c>
      <c r="P82" s="4">
        <f t="shared" si="40"/>
        <v>4.8656919399321388E-2</v>
      </c>
      <c r="R82">
        <f t="shared" si="17"/>
        <v>3591.7272727273012</v>
      </c>
      <c r="S82" s="1">
        <f t="shared" si="7"/>
        <v>5.5910234882899992E-3</v>
      </c>
      <c r="T82" s="1">
        <f t="shared" si="8"/>
        <v>5.6572362387359992E-3</v>
      </c>
      <c r="AE82">
        <f t="shared" si="51"/>
        <v>1808.1818181817998</v>
      </c>
      <c r="AF82" s="1">
        <f t="shared" si="52"/>
        <v>2.1866470458249999E-3</v>
      </c>
      <c r="AG82" s="1">
        <f t="shared" si="53"/>
        <v>2.2179848289589979E-3</v>
      </c>
      <c r="AH82" s="16">
        <f t="shared" si="24"/>
        <v>1.3391603990630194E-2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8.9851872058523997E-3</v>
      </c>
      <c r="E83" s="1">
        <f>IF(A83&gt;=-$K$2,INDEX('Daten effMJM'!$B$2:$B$187,Auswertung!$K$2+Auswertung!A83,1),E84)</f>
        <v>8.2081100262524995E-3</v>
      </c>
      <c r="F83" s="15">
        <f>INDEX('Daten MJM'!$D$2:$D$191,Auswertung!$J$2+Auswertung!A83,1)--1.8181818182</f>
        <v>3614.5454545454004</v>
      </c>
      <c r="G83" s="15">
        <f>INDEX('Daten effMJM'!$C$2:$C$187,Auswertung!$K$2+Auswertung!A83,1)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6.0405735076121004E-3</v>
      </c>
      <c r="O83" s="1">
        <f t="shared" si="39"/>
        <v>5.7575798522428003E-3</v>
      </c>
      <c r="P83" s="4">
        <f t="shared" si="40"/>
        <v>4.6848805831546013E-2</v>
      </c>
      <c r="R83">
        <f t="shared" si="17"/>
        <v>3592.909090909101</v>
      </c>
      <c r="S83" s="1">
        <f t="shared" si="7"/>
        <v>5.5910842121189991E-3</v>
      </c>
      <c r="T83" s="1">
        <f t="shared" si="8"/>
        <v>5.6572908615670006E-3</v>
      </c>
      <c r="AE83">
        <f t="shared" si="51"/>
        <v>1809.1818181817998</v>
      </c>
      <c r="AF83" s="1">
        <f t="shared" si="52"/>
        <v>2.259780197138999E-3</v>
      </c>
      <c r="AG83" s="1">
        <f t="shared" si="53"/>
        <v>2.2920698410550007E-3</v>
      </c>
      <c r="AH83" s="16">
        <f t="shared" si="24"/>
        <v>1.3015448738382677E-2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9.1404575248473993E-3</v>
      </c>
      <c r="E84" s="1">
        <f>IF(A84&gt;=-$K$2,INDEX('Daten effMJM'!$B$2:$B$187,Auswertung!$K$2+Auswertung!A84,1),E85)</f>
        <v>8.3667393040582991E-3</v>
      </c>
      <c r="F84" s="15">
        <f>INDEX('Daten MJM'!$D$2:$D$191,Auswertung!$J$2+Auswertung!A84,1)--1.8181818182</f>
        <v>3615.4545454545</v>
      </c>
      <c r="G84" s="15">
        <f>INDEX('Daten effMJM'!$C$2:$C$187,Auswertung!$K$2+Auswertung!A84,1)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6.2022185053315013E-3</v>
      </c>
      <c r="O84" s="1">
        <f t="shared" si="39"/>
        <v>5.9222220071055995E-3</v>
      </c>
      <c r="P84" s="4">
        <f t="shared" si="40"/>
        <v>4.5144571734325935E-2</v>
      </c>
      <c r="R84">
        <f t="shared" si="17"/>
        <v>3594.0909090909008</v>
      </c>
      <c r="S84" s="1">
        <f t="shared" si="7"/>
        <v>5.5911226987570006E-3</v>
      </c>
      <c r="T84" s="1">
        <f t="shared" si="8"/>
        <v>5.6573241960079998E-3</v>
      </c>
      <c r="AE84">
        <f t="shared" si="51"/>
        <v>1810.1818181817998</v>
      </c>
      <c r="AF84" s="1">
        <f t="shared" si="52"/>
        <v>2.3290427967779977E-3</v>
      </c>
      <c r="AG84" s="1">
        <f t="shared" si="53"/>
        <v>2.3622174297519977E-3</v>
      </c>
      <c r="AH84" s="16">
        <f t="shared" si="24"/>
        <v>1.2777300629934854E-2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9.2984769193091999E-3</v>
      </c>
      <c r="E85" s="1">
        <f>IF(A85&gt;=-$K$2,INDEX('Daten effMJM'!$B$2:$B$187,Auswertung!$K$2+Auswertung!A85,1),E86)</f>
        <v>8.5279920044965003E-3</v>
      </c>
      <c r="F85" s="15">
        <f>INDEX('Daten MJM'!$D$2:$D$191,Auswertung!$J$2+Auswertung!A85,1)--1.8181818182</f>
        <v>3616.3636363635001</v>
      </c>
      <c r="G85" s="15">
        <f>INDEX('Daten effMJM'!$C$2:$C$187,Auswertung!$K$2+Auswertung!A85,1)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6.3674556912283013E-3</v>
      </c>
      <c r="O85" s="1">
        <f t="shared" si="39"/>
        <v>6.0919655460670999E-3</v>
      </c>
      <c r="P85" s="4">
        <f t="shared" si="40"/>
        <v>4.3265341530481623E-2</v>
      </c>
      <c r="R85">
        <f t="shared" si="17"/>
        <v>3595.2727272727006</v>
      </c>
      <c r="S85" s="1">
        <f t="shared" si="7"/>
        <v>5.5911480428589982E-3</v>
      </c>
      <c r="T85" s="1">
        <f t="shared" si="8"/>
        <v>5.657345479830999E-3</v>
      </c>
      <c r="AE85">
        <f t="shared" si="51"/>
        <v>1811.1818181817998</v>
      </c>
      <c r="AF85" s="1">
        <f t="shared" si="52"/>
        <v>2.3941829455200007E-3</v>
      </c>
      <c r="AG85" s="1">
        <f t="shared" si="53"/>
        <v>2.4281808894109982E-3</v>
      </c>
      <c r="AH85" s="16">
        <f t="shared" si="24"/>
        <v>1.26390702646127E-2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9.4601219170286008E-3</v>
      </c>
      <c r="E86" s="1">
        <f>IF(A86&gt;=-$K$2,INDEX('Daten effMJM'!$B$2:$B$187,Auswertung!$K$2+Auswertung!A86,1),E87)</f>
        <v>8.6926341593592995E-3</v>
      </c>
      <c r="F86" s="15">
        <f>INDEX('Daten MJM'!$D$2:$D$191,Auswertung!$J$2+Auswertung!A86,1)--1.8181818182</f>
        <v>3617.2727272726002</v>
      </c>
      <c r="G86" s="15">
        <f>INDEX('Daten effMJM'!$C$2:$C$187,Auswertung!$K$2+Auswertung!A86,1)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7.2002019749609E-3</v>
      </c>
      <c r="O86" s="1">
        <f t="shared" si="39"/>
        <v>6.9294119337391007E-3</v>
      </c>
      <c r="P86" s="4">
        <f t="shared" si="40"/>
        <v>3.7608672946048825E-2</v>
      </c>
      <c r="R86">
        <f t="shared" si="17"/>
        <v>3596.4545454545005</v>
      </c>
      <c r="S86" s="1">
        <f t="shared" si="7"/>
        <v>5.591170876621001E-3</v>
      </c>
      <c r="T86" s="1">
        <f t="shared" si="8"/>
        <v>5.6573648311529987E-3</v>
      </c>
      <c r="AE86">
        <f t="shared" si="51"/>
        <v>1812.1818181817998</v>
      </c>
      <c r="AF86" s="1">
        <f t="shared" si="52"/>
        <v>2.4549908282609986E-3</v>
      </c>
      <c r="AG86" s="1">
        <f t="shared" si="53"/>
        <v>2.4897528874509994E-3</v>
      </c>
      <c r="AH86" s="16">
        <f t="shared" si="24"/>
        <v>1.2566056645286258E-2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9.6253591029254008E-3</v>
      </c>
      <c r="E87" s="1">
        <f>IF(A87&gt;=-$K$2,INDEX('Daten effMJM'!$B$2:$B$187,Auswertung!$K$2+Auswertung!A87,1),E88)</f>
        <v>8.8623776983207999E-3</v>
      </c>
      <c r="F87" s="15">
        <f>INDEX('Daten MJM'!$D$2:$D$191,Auswertung!$J$2+Auswertung!A87,1)--1.8181818182</f>
        <v>3618.1818181817002</v>
      </c>
      <c r="G87" s="15">
        <f>INDEX('Daten effMJM'!$C$2:$C$187,Auswertung!$K$2+Auswertung!A87,1)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7.2002037059459012E-3</v>
      </c>
      <c r="O87" s="1">
        <f t="shared" si="39"/>
        <v>6.9294136022575005E-3</v>
      </c>
      <c r="P87" s="4">
        <f t="shared" si="40"/>
        <v>3.7608672580302586E-2</v>
      </c>
      <c r="R87">
        <f t="shared" si="17"/>
        <v>3597.6363636363003</v>
      </c>
      <c r="S87" s="9">
        <f t="shared" si="7"/>
        <v>5.5912145872209981E-3</v>
      </c>
      <c r="T87" s="13">
        <f t="shared" si="8"/>
        <v>5.6574055222999992E-3</v>
      </c>
      <c r="U87" s="6"/>
      <c r="AE87">
        <f t="shared" si="51"/>
        <v>1813.1818181817998</v>
      </c>
      <c r="AF87" s="1">
        <f t="shared" si="52"/>
        <v>2.5113031041039992E-3</v>
      </c>
      <c r="AG87" s="1">
        <f t="shared" si="53"/>
        <v>2.5467723496830005E-3</v>
      </c>
      <c r="AH87" s="16">
        <f t="shared" si="24"/>
        <v>1.2558298850719487E-2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1.0458105386658E-2</v>
      </c>
      <c r="E88" s="1">
        <f>IF(A88&gt;=-$K$2,INDEX('Daten effMJM'!$B$2:$B$187,Auswertung!$K$2+Auswertung!A88,1),E89)</f>
        <v>9.6998240859928007E-3</v>
      </c>
      <c r="F88" s="15">
        <f>INDEX('Daten MJM'!$D$2:$D$191,Auswertung!$J$2+Auswertung!A88,1)--1.8181818182</f>
        <v>5388.1818181816998</v>
      </c>
      <c r="G88" s="15">
        <f>INDEX('Daten effMJM'!$C$2:$C$187,Auswertung!$K$2+Auswertung!A88,1)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7.2002117814448999E-3</v>
      </c>
      <c r="O88" s="1">
        <f t="shared" si="39"/>
        <v>6.9294225652357004E-3</v>
      </c>
      <c r="P88" s="4">
        <f t="shared" si="40"/>
        <v>3.7608507142391154E-2</v>
      </c>
      <c r="R88">
        <f t="shared" si="17"/>
        <v>3598.8181818181001</v>
      </c>
      <c r="S88" s="9">
        <f t="shared" ref="S88:S89" si="54">N188-$N$127</f>
        <v>5.5913711956760009E-3</v>
      </c>
      <c r="T88" s="13">
        <f t="shared" ref="T88:T89" si="55">O188-$O$127</f>
        <v>5.6575609153699975E-3</v>
      </c>
      <c r="AE88">
        <f t="shared" si="51"/>
        <v>1814.1818181817998</v>
      </c>
      <c r="AF88" s="1">
        <f t="shared" si="52"/>
        <v>2.5630033566570003E-3</v>
      </c>
      <c r="AG88" s="1">
        <f t="shared" si="53"/>
        <v>2.5991261918730003E-3</v>
      </c>
      <c r="AH88" s="16">
        <f t="shared" si="24"/>
        <v>1.2641904144059626E-2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1.0458107117643001E-2</v>
      </c>
      <c r="E89" s="1">
        <f>IF(A89&gt;=-$K$2,INDEX('Daten effMJM'!$B$2:$B$187,Auswertung!$K$2+Auswertung!A89,1),E90)</f>
        <v>9.6998257545112005E-3</v>
      </c>
      <c r="F89" s="15">
        <f>INDEX('Daten MJM'!$D$2:$D$191,Auswertung!$J$2+Auswertung!A89,1)--1.8181818182</f>
        <v>5389.1818181816998</v>
      </c>
      <c r="G89" s="15">
        <f>INDEX('Daten effMJM'!$C$2:$C$187,Auswertung!$K$2+Auswertung!A89,1)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7.2003261313628997E-3</v>
      </c>
      <c r="O89" s="1">
        <f t="shared" si="39"/>
        <v>6.9295542557513004E-3</v>
      </c>
      <c r="P89" s="4">
        <f t="shared" si="40"/>
        <v>3.7605501566405672E-2</v>
      </c>
      <c r="R89">
        <f t="shared" si="17"/>
        <v>3599.9999999999</v>
      </c>
      <c r="S89" s="9">
        <f t="shared" si="54"/>
        <v>5.5920134610819988E-3</v>
      </c>
      <c r="T89" s="13">
        <f t="shared" si="55"/>
        <v>5.6582129747119979E-3</v>
      </c>
      <c r="U89" s="4">
        <f>((T89-S89)/S89)</f>
        <v>1.1838225013355051E-2</v>
      </c>
      <c r="AE89">
        <f t="shared" si="51"/>
        <v>1815.1818181817998</v>
      </c>
      <c r="AF89" s="1">
        <f t="shared" si="52"/>
        <v>2.6100209222119988E-3</v>
      </c>
      <c r="AG89" s="1">
        <f t="shared" si="53"/>
        <v>2.6467461071949978E-3</v>
      </c>
      <c r="AH89" s="16">
        <f t="shared" si="24"/>
        <v>1.2811164506047065E-2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1.0458115193141999E-2</v>
      </c>
      <c r="E90" s="1">
        <f>IF(A90&gt;=-$K$2,INDEX('Daten effMJM'!$B$2:$B$187,Auswertung!$K$2+Auswertung!A90,1),E91)</f>
        <v>9.6998347174894004E-3</v>
      </c>
      <c r="F90" s="15">
        <f>INDEX('Daten MJM'!$D$2:$D$191,Auswertung!$J$2+Auswertung!A90,1)--1.8181818182</f>
        <v>5390.1818181816998</v>
      </c>
      <c r="G90" s="15">
        <f>INDEX('Daten effMJM'!$C$2:$C$187,Auswertung!$K$2+Auswertung!A90,1)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7.2011797788349013E-3</v>
      </c>
      <c r="O90" s="1">
        <f t="shared" si="39"/>
        <v>6.9305327941725997E-3</v>
      </c>
      <c r="P90" s="4">
        <f t="shared" si="40"/>
        <v>3.7583700584418726E-2</v>
      </c>
      <c r="S90" s="9"/>
      <c r="T90" s="13"/>
      <c r="AF90" s="1"/>
      <c r="AG90" s="4">
        <f>(AG89-AF89)/AF89</f>
        <v>1.4070839306481241E-2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1.0458229543059999E-2</v>
      </c>
      <c r="E91" s="1">
        <f>IF(A91&gt;=-$K$2,INDEX('Daten effMJM'!$B$2:$B$187,Auswertung!$K$2+Auswertung!A91,1),E92)</f>
        <v>9.6999664080050004E-3</v>
      </c>
      <c r="F91" s="15">
        <f>INDEX('Daten MJM'!$D$2:$D$191,Auswertung!$J$2+Auswertung!A91,1)--1.8181818182</f>
        <v>5391.1818181816998</v>
      </c>
      <c r="G91" s="15">
        <f>INDEX('Daten effMJM'!$C$2:$C$187,Auswertung!$K$2+Auswertung!A91,1)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7.2047111924499006E-3</v>
      </c>
      <c r="O91" s="1">
        <f t="shared" si="39"/>
        <v>6.9345238890881006E-3</v>
      </c>
      <c r="P91" s="4">
        <f t="shared" si="40"/>
        <v>3.7501475929380738E-2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1.0459083190532001E-2</v>
      </c>
      <c r="E92" s="1">
        <f>IF(A92&gt;=-$K$2,INDEX('Daten effMJM'!$B$2:$B$187,Auswertung!$K$2+Auswertung!A92,1),E93)</f>
        <v>9.7009449464262997E-3</v>
      </c>
      <c r="F92" s="15">
        <f>INDEX('Daten MJM'!$D$2:$D$191,Auswertung!$J$2+Auswertung!A92,1)--1.8181818182</f>
        <v>5392.1818181816998</v>
      </c>
      <c r="G92" s="15">
        <f>INDEX('Daten effMJM'!$C$2:$C$187,Auswertung!$K$2+Auswertung!A92,1)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7.2142568538509002E-3</v>
      </c>
      <c r="O92" s="1">
        <f t="shared" si="39"/>
        <v>6.9451323331422002E-3</v>
      </c>
      <c r="P92" s="4">
        <f t="shared" si="40"/>
        <v>3.7304538244302181E-2</v>
      </c>
      <c r="R92" t="s">
        <v>12</v>
      </c>
      <c r="S92" s="2">
        <f>S47/$S$89</f>
        <v>0.33524495595442744</v>
      </c>
      <c r="T92" s="1">
        <f>S47</f>
        <v>1.8746943064570001E-3</v>
      </c>
      <c r="U92" s="1">
        <f>T47</f>
        <v>1.9212840520819972E-3</v>
      </c>
      <c r="V92" s="3">
        <f>(U92-T92)/T92</f>
        <v>2.4851916104150069E-2</v>
      </c>
      <c r="W92" s="14">
        <f>(T92-U92)/($T$98-$U$98)</f>
        <v>0.70377776316296814</v>
      </c>
      <c r="X92" s="8">
        <f>W92*$U$89</f>
        <v>8.3314795197189165E-3</v>
      </c>
      <c r="Y92" s="7">
        <f>X92/2</f>
        <v>4.1657397598594582E-3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1.0462614604147E-2</v>
      </c>
      <c r="E93" s="1">
        <f>IF(A93&gt;=-$K$2,INDEX('Daten effMJM'!$B$2:$B$187,Auswertung!$K$2+Auswertung!A93,1),E94)</f>
        <v>9.7049360413418006E-3</v>
      </c>
      <c r="F93" s="15">
        <f>INDEX('Daten MJM'!$D$2:$D$191,Auswertung!$J$2+Auswertung!A93,1)--1.8181818182</f>
        <v>5393.1818181816998</v>
      </c>
      <c r="G93" s="15">
        <f>INDEX('Daten effMJM'!$C$2:$C$187,Auswertung!$K$2+Auswertung!A93,1)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7.2333698338398998E-3</v>
      </c>
      <c r="O93" s="1">
        <f t="shared" si="39"/>
        <v>6.9660223590926997E-3</v>
      </c>
      <c r="P93" s="4">
        <f t="shared" si="40"/>
        <v>3.6960293872500133E-2</v>
      </c>
      <c r="R93" t="s">
        <v>13</v>
      </c>
      <c r="S93" s="2">
        <f>(S48-S47)/$S$89</f>
        <v>0.16241271209140967</v>
      </c>
      <c r="T93" s="1">
        <f>(S48-S47)</f>
        <v>9.0821407226599794E-4</v>
      </c>
      <c r="U93" s="1">
        <f>(T48-T47)</f>
        <v>9.0386012308400071E-4</v>
      </c>
      <c r="V93" s="3">
        <f t="shared" ref="V93:V96" si="56">(U93-T93)/T93</f>
        <v>-4.7939679806260991E-3</v>
      </c>
      <c r="W93" s="14">
        <f t="shared" ref="W93:W96" si="57">(T93-U93)/($T$98-$U$98)</f>
        <v>-6.5770108317294199E-2</v>
      </c>
      <c r="X93" s="8">
        <f t="shared" ref="X93:X96" si="58">W93*$U$89</f>
        <v>-7.7860134141286323E-4</v>
      </c>
      <c r="Y93" s="7">
        <f t="shared" ref="Y93:Y96" si="59">X93</f>
        <v>-7.7860134141286323E-4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1.0472160265548E-2</v>
      </c>
      <c r="E94" s="1">
        <f>IF(A94&gt;=-$K$2,INDEX('Daten effMJM'!$B$2:$B$187,Auswertung!$K$2+Auswertung!A94,1),E95)</f>
        <v>9.7155444853959001E-3</v>
      </c>
      <c r="F94" s="15">
        <f>INDEX('Daten MJM'!$D$2:$D$191,Auswertung!$J$2+Auswertung!A94,1)--1.8181818182</f>
        <v>5394.1818181816998</v>
      </c>
      <c r="G94" s="15">
        <f>INDEX('Daten effMJM'!$C$2:$C$187,Auswertung!$K$2+Auswertung!A94,1)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7.264449490917901E-3</v>
      </c>
      <c r="O94" s="1">
        <f t="shared" si="39"/>
        <v>6.9994607025291996E-3</v>
      </c>
      <c r="P94" s="4">
        <f t="shared" si="40"/>
        <v>3.6477476885205612E-2</v>
      </c>
      <c r="R94" t="s">
        <v>14</v>
      </c>
      <c r="S94" s="2">
        <f>(S78-S48)/$S$89</f>
        <v>0.26498062106154047</v>
      </c>
      <c r="T94" s="1">
        <f>(S78-S48)</f>
        <v>1.4817751999020023E-3</v>
      </c>
      <c r="U94" s="1">
        <f>(T78-T48)</f>
        <v>1.5165989384160021E-3</v>
      </c>
      <c r="V94" s="3">
        <f t="shared" si="56"/>
        <v>2.3501364118054365E-2</v>
      </c>
      <c r="W94" s="14">
        <f t="shared" si="57"/>
        <v>0.52604221095393333</v>
      </c>
      <c r="X94" s="8">
        <f t="shared" si="58"/>
        <v>6.2274060597954477E-3</v>
      </c>
      <c r="Y94" s="7">
        <f>X94/2</f>
        <v>3.1137030298977238E-3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1.0491273245536999E-2</v>
      </c>
      <c r="E95" s="1">
        <f>IF(A95&gt;=-$K$2,INDEX('Daten effMJM'!$B$2:$B$187,Auswertung!$K$2+Auswertung!A95,1),E96)</f>
        <v>9.7364345113463997E-3</v>
      </c>
      <c r="F95" s="15">
        <f>INDEX('Daten MJM'!$D$2:$D$191,Auswertung!$J$2+Auswertung!A95,1)--1.8181818182</f>
        <v>5395.1818181816998</v>
      </c>
      <c r="G95" s="15">
        <f>INDEX('Daten effMJM'!$C$2:$C$187,Auswertung!$K$2+Auswertung!A95,1)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7.3081293676149003E-3</v>
      </c>
      <c r="O95" s="1">
        <f t="shared" si="39"/>
        <v>7.0458798113185997E-3</v>
      </c>
      <c r="P95" s="4">
        <f t="shared" si="40"/>
        <v>3.5884635192478691E-2</v>
      </c>
      <c r="R95" t="s">
        <v>15</v>
      </c>
      <c r="S95" s="2">
        <f>(S79-S78)/$S$89</f>
        <v>0.2371152036265736</v>
      </c>
      <c r="T95" s="1">
        <f>(S79-S78)</f>
        <v>1.3259514105069987E-3</v>
      </c>
      <c r="U95" s="1">
        <f>(T79-T78)</f>
        <v>1.3151231124499986E-3</v>
      </c>
      <c r="V95" s="3">
        <f t="shared" si="56"/>
        <v>-8.1664365460117176E-3</v>
      </c>
      <c r="W95" s="14">
        <f t="shared" si="57"/>
        <v>-0.16357065880455612</v>
      </c>
      <c r="X95" s="8">
        <f t="shared" si="58"/>
        <v>-1.9363862645110609E-3</v>
      </c>
      <c r="Y95" s="7">
        <f t="shared" si="59"/>
        <v>-1.9363862645110609E-3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1.0522352902615001E-2</v>
      </c>
      <c r="E96" s="1">
        <f>IF(A96&gt;=-$K$2,INDEX('Daten effMJM'!$B$2:$B$187,Auswertung!$K$2+Auswertung!A96,1),E97)</f>
        <v>9.7698728547828996E-3</v>
      </c>
      <c r="F96" s="15">
        <f>INDEX('Daten MJM'!$D$2:$D$191,Auswertung!$J$2+Auswertung!A96,1)--1.8181818182</f>
        <v>5396.1818181816998</v>
      </c>
      <c r="G96" s="15">
        <f>INDEX('Daten effMJM'!$C$2:$C$187,Auswertung!$K$2+Auswertung!A96,1)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7.3633585841049003E-3</v>
      </c>
      <c r="O96" s="1">
        <f t="shared" si="39"/>
        <v>7.1039840614143005E-3</v>
      </c>
      <c r="P96" s="4">
        <f t="shared" si="40"/>
        <v>3.5225029411239742E-2</v>
      </c>
      <c r="R96" t="s">
        <v>16</v>
      </c>
      <c r="S96" s="3">
        <f>(S89-S79)/$S$89</f>
        <v>2.4650726604885344E-4</v>
      </c>
      <c r="T96" s="9">
        <f>(S89-S79)</f>
        <v>1.37847194999971E-6</v>
      </c>
      <c r="U96" s="9">
        <f>(T89-T79)</f>
        <v>1.3467486799992323E-6</v>
      </c>
      <c r="V96" s="3">
        <f t="shared" si="56"/>
        <v>-2.3013359104248999E-2</v>
      </c>
      <c r="W96" s="14">
        <f t="shared" si="57"/>
        <v>-4.792069950511228E-4</v>
      </c>
      <c r="X96" s="8">
        <f t="shared" si="58"/>
        <v>-5.6729602353889122E-6</v>
      </c>
      <c r="Y96" s="7">
        <f t="shared" si="59"/>
        <v>-5.6729602353889122E-6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1.0566032779312E-2</v>
      </c>
      <c r="E97" s="1">
        <f>IF(A97&gt;=-$K$2,INDEX('Daten effMJM'!$B$2:$B$187,Auswertung!$K$2+Auswertung!A97,1),E98)</f>
        <v>9.8162919635722996E-3</v>
      </c>
      <c r="F97" s="15">
        <f>INDEX('Daten MJM'!$D$2:$D$191,Auswertung!$J$2+Auswertung!A97,1)--1.8181818182</f>
        <v>5397.1818181816998</v>
      </c>
      <c r="G97" s="15">
        <f>INDEX('Daten effMJM'!$C$2:$C$187,Auswertung!$K$2+Auswertung!A97,1)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7.4283521078579006E-3</v>
      </c>
      <c r="O97" s="1">
        <f t="shared" si="39"/>
        <v>7.1717849420504997E-3</v>
      </c>
      <c r="P97" s="4">
        <f t="shared" si="40"/>
        <v>3.4538907429549223E-2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1.0621261995802E-2</v>
      </c>
      <c r="E98" s="1">
        <f>IF(A98&gt;=-$K$2,INDEX('Daten effMJM'!$B$2:$B$187,Auswertung!$K$2+Auswertung!A98,1),E99)</f>
        <v>9.8743962136680005E-3</v>
      </c>
      <c r="F98" s="15">
        <f>INDEX('Daten MJM'!$D$2:$D$191,Auswertung!$J$2+Auswertung!A98,1)--1.8181818182</f>
        <v>5398.1818181816998</v>
      </c>
      <c r="G98" s="15">
        <f>INDEX('Daten effMJM'!$C$2:$C$187,Auswertung!$K$2+Auswertung!A98,1)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7.5010029160759006E-3</v>
      </c>
      <c r="O98" s="1">
        <f t="shared" si="39"/>
        <v>7.2470459926093E-3</v>
      </c>
      <c r="P98" s="4">
        <f t="shared" si="40"/>
        <v>3.3856395779066892E-2</v>
      </c>
      <c r="R98" t="s">
        <v>17</v>
      </c>
      <c r="S98" s="7">
        <f>SUM(S92:S96)</f>
        <v>0.99999999999999989</v>
      </c>
      <c r="T98" s="9">
        <f t="shared" ref="T98:U98" si="60">SUM(T92:T96)</f>
        <v>5.5920134610819988E-3</v>
      </c>
      <c r="U98" s="13">
        <f t="shared" si="60"/>
        <v>5.6582129747119979E-3</v>
      </c>
      <c r="W98" s="7">
        <f>SUM(W92:W96)</f>
        <v>1</v>
      </c>
      <c r="Y98" s="7">
        <f>SUM(Y92:Y96)</f>
        <v>4.5587822235978693E-3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1.0686255519555E-2</v>
      </c>
      <c r="E99" s="1">
        <f>IF(A99&gt;=-$K$2,INDEX('Daten effMJM'!$B$2:$B$187,Auswertung!$K$2+Auswertung!A99,1),E100)</f>
        <v>9.9421970943041997E-3</v>
      </c>
      <c r="F99" s="15">
        <f>INDEX('Daten MJM'!$D$2:$D$191,Auswertung!$J$2+Auswertung!A99,1)--1.8181818182</f>
        <v>5399.1818181816998</v>
      </c>
      <c r="G99" s="15">
        <f>INDEX('Daten effMJM'!$C$2:$C$187,Auswertung!$K$2+Auswertung!A99,1)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7.5792225861119004E-3</v>
      </c>
      <c r="O99" s="1">
        <f t="shared" si="39"/>
        <v>7.3276203525703002E-3</v>
      </c>
      <c r="P99" s="4">
        <f t="shared" si="40"/>
        <v>3.3196311453187015E-2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1.0758906327773E-2</v>
      </c>
      <c r="E100" s="1">
        <f>IF(A100&gt;=-$K$2,INDEX('Daten effMJM'!$B$2:$B$187,Auswertung!$K$2+Auswertung!A100,1),E101)</f>
        <v>1.0017458144863E-2</v>
      </c>
      <c r="F100" s="15">
        <f>INDEX('Daten MJM'!$D$2:$D$191,Auswertung!$J$2+Auswertung!A100,1)--1.8181818182</f>
        <v>5400.1818181816998</v>
      </c>
      <c r="G100" s="15">
        <f>INDEX('Daten effMJM'!$C$2:$C$187,Auswertung!$K$2+Auswertung!A100,1)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7.6611348130379009E-3</v>
      </c>
      <c r="O100" s="1">
        <f t="shared" si="39"/>
        <v>7.4116190224862996E-3</v>
      </c>
      <c r="P100" s="4">
        <f t="shared" si="40"/>
        <v>3.2569037961186813E-2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1.0837125997809E-2</v>
      </c>
      <c r="E101" s="1">
        <f>IF(A101&gt;=-$K$2,INDEX('Daten effMJM'!$B$2:$B$187,Auswertung!$K$2+Auswertung!A101,1),E102)</f>
        <v>1.0098032504824E-2</v>
      </c>
      <c r="F101" s="15">
        <f>INDEX('Daten MJM'!$D$2:$D$191,Auswertung!$J$2+Auswertung!A101,1)--1.8181818182</f>
        <v>5401.1818181816998</v>
      </c>
      <c r="G101" s="15">
        <f>INDEX('Daten effMJM'!$C$2:$C$187,Auswertung!$K$2+Auswertung!A101,1)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7.745139656293901E-3</v>
      </c>
      <c r="O101" s="1">
        <f t="shared" si="39"/>
        <v>7.4974525705212994E-3</v>
      </c>
      <c r="P101" s="4">
        <f t="shared" si="40"/>
        <v>3.1979679742937195E-2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1.0919038224735E-2</v>
      </c>
      <c r="E102" s="1">
        <f>IF(A102&gt;=-$K$2,INDEX('Daten effMJM'!$B$2:$B$187,Auswertung!$K$2+Auswertung!A102,1),E103)</f>
        <v>1.018203117474E-2</v>
      </c>
      <c r="F102" s="15">
        <f>INDEX('Daten MJM'!$D$2:$D$191,Auswertung!$J$2+Auswertung!A102,1)--1.8181818182</f>
        <v>5402.1818181816998</v>
      </c>
      <c r="G102" s="15">
        <f>INDEX('Daten effMJM'!$C$2:$C$187,Auswertung!$K$2+Auswertung!A102,1)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7.8299093520509001E-3</v>
      </c>
      <c r="O102" s="1">
        <f t="shared" si="39"/>
        <v>7.5838164043862998E-3</v>
      </c>
      <c r="P102" s="4">
        <f t="shared" si="40"/>
        <v>3.1429859095385412E-2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1.1003043067991001E-2</v>
      </c>
      <c r="E103" s="1">
        <f>IF(A103&gt;=-$K$2,INDEX('Daten effMJM'!$B$2:$B$187,Auswertung!$K$2+Auswertung!A103,1),E104)</f>
        <v>1.0267864722774999E-2</v>
      </c>
      <c r="F103" s="15">
        <f>INDEX('Daten MJM'!$D$2:$D$191,Auswertung!$J$2+Auswertung!A103,1)--1.8181818182</f>
        <v>5403.1818181816998</v>
      </c>
      <c r="G103" s="15">
        <f>INDEX('Daten effMJM'!$C$2:$C$187,Auswertung!$K$2+Auswertung!A103,1)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7.914357729806901E-3</v>
      </c>
      <c r="O103" s="1">
        <f t="shared" si="39"/>
        <v>7.6696551129072999E-3</v>
      </c>
      <c r="P103" s="4">
        <f t="shared" si="40"/>
        <v>3.0918821874579522E-2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1.5941385063842538E-6</v>
      </c>
      <c r="U103">
        <f t="shared" si="63"/>
        <v>1.6106732960826281E-6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1.1087812763748E-2</v>
      </c>
      <c r="E104" s="1">
        <f>IF(A104&gt;=-$K$2,INDEX('Daten effMJM'!$B$2:$B$187,Auswertung!$K$2+Auswertung!A104,1),E105)</f>
        <v>1.035422855664E-2</v>
      </c>
      <c r="F104" s="15">
        <f>INDEX('Daten MJM'!$D$2:$D$191,Auswertung!$J$2+Auswertung!A104,1)--1.8181818182</f>
        <v>5404.1818181816998</v>
      </c>
      <c r="G104" s="15">
        <f>INDEX('Daten effMJM'!$C$2:$C$187,Auswertung!$K$2+Auswertung!A104,1)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7.9975970878599003E-3</v>
      </c>
      <c r="O104" s="1">
        <f t="shared" si="39"/>
        <v>7.7541103972872992E-3</v>
      </c>
      <c r="P104" s="4">
        <f t="shared" si="40"/>
        <v>3.0444980898350852E-2</v>
      </c>
      <c r="R104">
        <f t="shared" si="61"/>
        <v>32.5</v>
      </c>
      <c r="S104">
        <f t="shared" si="62"/>
        <v>1.8181818182001734</v>
      </c>
      <c r="T104">
        <f t="shared" si="63"/>
        <v>3.9851136511594309E-6</v>
      </c>
      <c r="U104">
        <f t="shared" si="63"/>
        <v>4.0416883594578802E-6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1.1172261141504001E-2</v>
      </c>
      <c r="E105" s="1">
        <f>IF(A105&gt;=-$K$2,INDEX('Daten effMJM'!$B$2:$B$187,Auswertung!$K$2+Auswertung!A105,1),E106)</f>
        <v>1.0440067265161E-2</v>
      </c>
      <c r="F105" s="15">
        <f>INDEX('Daten MJM'!$D$2:$D$191,Auswertung!$J$2+Auswertung!A105,1)--1.8181818182</f>
        <v>5405.1818181816998</v>
      </c>
      <c r="G105" s="15">
        <f>INDEX('Daten effMJM'!$C$2:$C$187,Auswertung!$K$2+Auswertung!A105,1)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8.0780994776138999E-3</v>
      </c>
      <c r="O105" s="1">
        <f t="shared" si="39"/>
        <v>7.8357131813803008E-3</v>
      </c>
      <c r="P105" s="4">
        <f t="shared" si="40"/>
        <v>3.0005361645434315E-2</v>
      </c>
      <c r="R105">
        <f t="shared" si="61"/>
        <v>37.5</v>
      </c>
      <c r="S105">
        <f t="shared" si="62"/>
        <v>2.7272727273002602</v>
      </c>
      <c r="T105">
        <f t="shared" si="63"/>
        <v>8.8150451531101084E-6</v>
      </c>
      <c r="U105">
        <f t="shared" si="63"/>
        <v>8.9659980618117208E-6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1.1255500499557E-2</v>
      </c>
      <c r="E106" s="1">
        <f>IF(A106&gt;=-$K$2,INDEX('Daten effMJM'!$B$2:$B$187,Auswertung!$K$2+Auswertung!A106,1),E107)</f>
        <v>1.0524522549540999E-2</v>
      </c>
      <c r="F106" s="15">
        <f>INDEX('Daten MJM'!$D$2:$D$191,Auswertung!$J$2+Auswertung!A106,1)--1.8181818182</f>
        <v>5406.1818181816998</v>
      </c>
      <c r="G106" s="15">
        <f>INDEX('Daten effMJM'!$C$2:$C$187,Auswertung!$K$2+Auswertung!A106,1)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8.1552756135369001E-3</v>
      </c>
      <c r="O106" s="1">
        <f t="shared" si="39"/>
        <v>7.9139015420123006E-3</v>
      </c>
      <c r="P106" s="4">
        <f t="shared" si="40"/>
        <v>2.9597291736399928E-2</v>
      </c>
      <c r="R106">
        <f t="shared" si="61"/>
        <v>42.5</v>
      </c>
      <c r="S106">
        <f t="shared" si="62"/>
        <v>3.6363636364003469</v>
      </c>
      <c r="T106">
        <f t="shared" si="63"/>
        <v>1.6962081664929713E-5</v>
      </c>
      <c r="U106">
        <f t="shared" si="63"/>
        <v>1.7310437470524387E-5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1.1336002889310999E-2</v>
      </c>
      <c r="E107" s="1">
        <f>IF(A107&gt;=-$K$2,INDEX('Daten effMJM'!$B$2:$B$187,Auswertung!$K$2+Auswertung!A107,1),E108)</f>
        <v>1.0606125333634E-2</v>
      </c>
      <c r="F107" s="15">
        <f>INDEX('Daten MJM'!$D$2:$D$191,Auswertung!$J$2+Auswertung!A107,1)--1.8181818182</f>
        <v>5407.1818181816998</v>
      </c>
      <c r="G107" s="15">
        <f>INDEX('Daten effMJM'!$C$2:$C$187,Auswertung!$K$2+Auswertung!A107,1)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8.2288051230069003E-3</v>
      </c>
      <c r="O107" s="1">
        <f t="shared" si="39"/>
        <v>7.9883690835033001E-3</v>
      </c>
      <c r="P107" s="4">
        <f t="shared" si="40"/>
        <v>2.9218827753177131E-2</v>
      </c>
      <c r="R107">
        <f t="shared" si="61"/>
        <v>47.5</v>
      </c>
      <c r="S107">
        <f t="shared" si="62"/>
        <v>4.5454545455004336</v>
      </c>
      <c r="T107">
        <f t="shared" si="63"/>
        <v>2.8487283373712154E-5</v>
      </c>
      <c r="U107">
        <f t="shared" si="63"/>
        <v>2.9180095515703482E-5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1.1413179025234E-2</v>
      </c>
      <c r="E108" s="1">
        <f>IF(A108&gt;=-$K$2,INDEX('Daten effMJM'!$B$2:$B$187,Auswertung!$K$2+Auswertung!A108,1),E109)</f>
        <v>1.0684313694266E-2</v>
      </c>
      <c r="F108" s="15">
        <f>INDEX('Daten MJM'!$D$2:$D$191,Auswertung!$J$2+Auswertung!A108,1)--1.8181818182</f>
        <v>5408.1818181816998</v>
      </c>
      <c r="G108" s="15">
        <f>INDEX('Daten effMJM'!$C$2:$C$187,Auswertung!$K$2+Auswertung!A108,1)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8.2984048625539004E-3</v>
      </c>
      <c r="O108" s="1">
        <f t="shared" si="39"/>
        <v>8.0588421687743002E-3</v>
      </c>
      <c r="P108" s="4">
        <f t="shared" si="40"/>
        <v>2.8868523258079849E-2</v>
      </c>
      <c r="R108">
        <f t="shared" si="61"/>
        <v>52.5</v>
      </c>
      <c r="S108">
        <f t="shared" si="62"/>
        <v>5.4545454546005203</v>
      </c>
      <c r="T108">
        <f t="shared" si="63"/>
        <v>4.2806131638168319E-5</v>
      </c>
      <c r="U108">
        <f t="shared" si="63"/>
        <v>4.400283822835631E-5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1.1486708534704E-2</v>
      </c>
      <c r="E109" s="1">
        <f>IF(A109&gt;=-$K$2,INDEX('Daten effMJM'!$B$2:$B$187,Auswertung!$K$2+Auswertung!A109,1),E110)</f>
        <v>1.0758781235756999E-2</v>
      </c>
      <c r="F109" s="15">
        <f>INDEX('Daten MJM'!$D$2:$D$191,Auswertung!$J$2+Auswertung!A109,1)--1.8181818182</f>
        <v>5409.1818181816998</v>
      </c>
      <c r="G109" s="15">
        <f>INDEX('Daten effMJM'!$C$2:$C$187,Auswertung!$K$2+Auswertung!A109,1)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8.3638302123169011E-3</v>
      </c>
      <c r="O109" s="1">
        <f t="shared" si="39"/>
        <v>8.1250818698263005E-3</v>
      </c>
      <c r="P109" s="4">
        <f t="shared" si="40"/>
        <v>2.854533586047819E-2</v>
      </c>
      <c r="R109">
        <f t="shared" si="61"/>
        <v>57.5</v>
      </c>
      <c r="S109">
        <f t="shared" si="62"/>
        <v>6.363636363700607</v>
      </c>
      <c r="T109">
        <f t="shared" si="63"/>
        <v>5.9237489168501999E-5</v>
      </c>
      <c r="U109">
        <f t="shared" si="63"/>
        <v>6.1059533775283562E-5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1.1556308274251E-2</v>
      </c>
      <c r="E110" s="1">
        <f>IF(A110&gt;=-$K$2,INDEX('Daten effMJM'!$B$2:$B$187,Auswertung!$K$2+Auswertung!A110,1),E111)</f>
        <v>1.0829254321027999E-2</v>
      </c>
      <c r="F110" s="15">
        <f>INDEX('Daten MJM'!$D$2:$D$191,Auswertung!$J$2+Auswertung!A110,1)--1.8181818182</f>
        <v>5410.1818181816998</v>
      </c>
      <c r="G110" s="15">
        <f>INDEX('Daten effMJM'!$C$2:$C$187,Auswertung!$K$2+Auswertung!A110,1)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8.4248776604109003E-3</v>
      </c>
      <c r="O110" s="1">
        <f t="shared" si="39"/>
        <v>8.186887273370299E-3</v>
      </c>
      <c r="P110" s="4">
        <f t="shared" si="40"/>
        <v>2.8248527353570384E-2</v>
      </c>
      <c r="R110">
        <f t="shared" si="61"/>
        <v>62.5</v>
      </c>
      <c r="S110">
        <f t="shared" si="62"/>
        <v>7.2727272727006493</v>
      </c>
      <c r="T110">
        <f t="shared" si="63"/>
        <v>7.6936322554288871E-5</v>
      </c>
      <c r="U110">
        <f t="shared" si="63"/>
        <v>7.9418990455437763E-5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1.1621733624014001E-2</v>
      </c>
      <c r="E111" s="1">
        <f>IF(A111&gt;=-$K$2,INDEX('Daten effMJM'!$B$2:$B$187,Auswertung!$K$2+Auswertung!A111,1),E112)</f>
        <v>1.089549402208E-2</v>
      </c>
      <c r="F111" s="15">
        <f>INDEX('Daten MJM'!$D$2:$D$191,Auswertung!$J$2+Auswertung!A111,1)--1.8181818182</f>
        <v>5411.1818181816998</v>
      </c>
      <c r="G111" s="15">
        <f>INDEX('Daten effMJM'!$C$2:$C$187,Auswertung!$K$2+Auswertung!A111,1)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8.4813892873319002E-3</v>
      </c>
      <c r="O111" s="1">
        <f t="shared" si="39"/>
        <v>8.2441028274873006E-3</v>
      </c>
      <c r="P111" s="4">
        <f t="shared" si="40"/>
        <v>2.7977310297384771E-2</v>
      </c>
      <c r="R111">
        <f t="shared" si="61"/>
        <v>67.5</v>
      </c>
      <c r="S111">
        <f t="shared" si="62"/>
        <v>8.1818181817998266</v>
      </c>
      <c r="T111">
        <f t="shared" si="63"/>
        <v>9.4672081220439287E-5</v>
      </c>
      <c r="U111">
        <f t="shared" si="63"/>
        <v>9.7764539506913341E-5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1.1682781072108E-2</v>
      </c>
      <c r="E112" s="1">
        <f>IF(A112&gt;=-$K$2,INDEX('Daten effMJM'!$B$2:$B$187,Auswertung!$K$2+Auswertung!A112,1),E113)</f>
        <v>1.0957299425624E-2</v>
      </c>
      <c r="F112" s="15">
        <f>INDEX('Daten MJM'!$D$2:$D$191,Auswertung!$J$2+Auswertung!A112,1)--1.8181818182</f>
        <v>5412.1818181816998</v>
      </c>
      <c r="G112" s="15">
        <f>INDEX('Daten effMJM'!$C$2:$C$187,Auswertung!$K$2+Auswertung!A112,1)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8.533253735172901E-3</v>
      </c>
      <c r="O112" s="1">
        <f t="shared" si="39"/>
        <v>8.2966202295112999E-3</v>
      </c>
      <c r="P112" s="4">
        <f t="shared" si="40"/>
        <v>2.7730747614620934E-2</v>
      </c>
      <c r="R112">
        <f t="shared" si="61"/>
        <v>72.5</v>
      </c>
      <c r="S112">
        <f t="shared" si="62"/>
        <v>9.0909090908999133</v>
      </c>
      <c r="T112">
        <f t="shared" si="63"/>
        <v>1.1121014264577727E-4</v>
      </c>
      <c r="U112">
        <f t="shared" si="63"/>
        <v>1.1481797580654083E-4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1.1739292699029E-2</v>
      </c>
      <c r="E113" s="1">
        <f>IF(A113&gt;=-$K$2,INDEX('Daten effMJM'!$B$2:$B$187,Auswertung!$K$2+Auswertung!A113,1),E114)</f>
        <v>1.1014514979741E-2</v>
      </c>
      <c r="F113" s="15">
        <f>INDEX('Daten MJM'!$D$2:$D$191,Auswertung!$J$2+Auswertung!A113,1)--1.8181818182</f>
        <v>5413.1818181816998</v>
      </c>
      <c r="G113" s="15">
        <f>INDEX('Daten effMJM'!$C$2:$C$187,Auswertung!$K$2+Auswertung!A113,1)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8.5804050429489007E-3</v>
      </c>
      <c r="O113" s="1">
        <f t="shared" si="39"/>
        <v>8.344375461018301E-3</v>
      </c>
      <c r="P113" s="4">
        <f t="shared" si="40"/>
        <v>2.7507976692144751E-2</v>
      </c>
      <c r="R113">
        <f t="shared" si="61"/>
        <v>77.5</v>
      </c>
      <c r="S113">
        <f t="shared" si="62"/>
        <v>10</v>
      </c>
      <c r="T113">
        <f t="shared" si="63"/>
        <v>1.2617216354912663E-4</v>
      </c>
      <c r="U113">
        <f t="shared" si="63"/>
        <v>1.297979367440871E-4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1.1791157146870001E-2</v>
      </c>
      <c r="E114" s="1">
        <f>IF(A114&gt;=-$K$2,INDEX('Daten effMJM'!$B$2:$B$187,Auswertung!$K$2+Auswertung!A114,1),E115)</f>
        <v>1.1067032381765001E-2</v>
      </c>
      <c r="F114" s="15">
        <f>INDEX('Daten MJM'!$D$2:$D$191,Auswertung!$J$2+Auswertung!A114,1)--1.8181818182</f>
        <v>5414.1818181816998</v>
      </c>
      <c r="G114" s="15">
        <f>INDEX('Daten effMJM'!$C$2:$C$187,Auswertung!$K$2+Auswertung!A114,1)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8.6228250716689006E-3</v>
      </c>
      <c r="O114" s="1">
        <f t="shared" si="39"/>
        <v>8.3873510515032994E-3</v>
      </c>
      <c r="P114" s="4">
        <f t="shared" si="40"/>
        <v>2.7308221865624201E-2</v>
      </c>
      <c r="R114">
        <f t="shared" si="61"/>
        <v>82.5</v>
      </c>
      <c r="S114">
        <f t="shared" si="62"/>
        <v>10.909090909100087</v>
      </c>
      <c r="T114">
        <f t="shared" si="63"/>
        <v>1.3863719687039997E-4</v>
      </c>
      <c r="U114">
        <f t="shared" si="63"/>
        <v>1.4247052635936466E-4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1.1838308454646E-2</v>
      </c>
      <c r="E115" s="1">
        <f>IF(A115&gt;=-$K$2,INDEX('Daten effMJM'!$B$2:$B$187,Auswertung!$K$2+Auswertung!A115,1),E116)</f>
        <v>1.1114787613272E-2</v>
      </c>
      <c r="F115" s="15">
        <f>INDEX('Daten MJM'!$D$2:$D$191,Auswertung!$J$2+Auswertung!A115,1)--1.8181818182</f>
        <v>5415.1818181816998</v>
      </c>
      <c r="G115" s="15">
        <f>INDEX('Daten effMJM'!$C$2:$C$187,Auswertung!$K$2+Auswertung!A115,1)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8.6605457369098998E-3</v>
      </c>
      <c r="O115" s="1">
        <f t="shared" si="39"/>
        <v>8.4255797273692992E-3</v>
      </c>
      <c r="P115" s="4">
        <f t="shared" si="40"/>
        <v>2.7130623944310112E-2</v>
      </c>
      <c r="R115">
        <f t="shared" si="61"/>
        <v>87.5</v>
      </c>
      <c r="S115">
        <f t="shared" si="62"/>
        <v>11.818181818200173</v>
      </c>
      <c r="T115">
        <f t="shared" si="63"/>
        <v>1.4867454295939913E-4</v>
      </c>
      <c r="U115">
        <f t="shared" si="63"/>
        <v>1.5251416040585822E-4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1.1880728483366E-2</v>
      </c>
      <c r="E116" s="1">
        <f>IF(A116&gt;=-$K$2,INDEX('Daten effMJM'!$B$2:$B$187,Auswertung!$K$2+Auswertung!A116,1),E117)</f>
        <v>1.1157763203757E-2</v>
      </c>
      <c r="F116" s="15">
        <f>INDEX('Daten MJM'!$D$2:$D$191,Auswertung!$J$2+Auswertung!A116,1)--1.8181818182</f>
        <v>5416.1818181816998</v>
      </c>
      <c r="G116" s="15">
        <f>INDEX('Daten effMJM'!$C$2:$C$187,Auswertung!$K$2+Auswertung!A116,1)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8.6936502035699012E-3</v>
      </c>
      <c r="O116" s="1">
        <f t="shared" si="39"/>
        <v>8.4591461075842998E-3</v>
      </c>
      <c r="P116" s="4">
        <f t="shared" si="40"/>
        <v>2.6974181212088128E-2</v>
      </c>
      <c r="R116">
        <f t="shared" si="61"/>
        <v>92.5</v>
      </c>
      <c r="S116">
        <f t="shared" si="62"/>
        <v>12.72727272730026</v>
      </c>
      <c r="T116">
        <f t="shared" si="63"/>
        <v>1.5630263772042297E-4</v>
      </c>
      <c r="U116">
        <f t="shared" si="63"/>
        <v>1.6013955170898184E-4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1.1918449148606999E-2</v>
      </c>
      <c r="E117" s="1">
        <f>IF(A117&gt;=-$K$2,INDEX('Daten effMJM'!$B$2:$B$187,Auswertung!$K$2+Auswertung!A117,1),E118)</f>
        <v>1.1195991879623E-2</v>
      </c>
      <c r="F117" s="15">
        <f>INDEX('Daten MJM'!$D$2:$D$191,Auswertung!$J$2+Auswertung!A117,1)--1.8181818182</f>
        <v>5417.1818181816998</v>
      </c>
      <c r="G117" s="15">
        <f>INDEX('Daten effMJM'!$C$2:$C$187,Auswertung!$K$2+Auswertung!A117,1)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1.00257371249919E-2</v>
      </c>
      <c r="O117" s="1">
        <f t="shared" si="39"/>
        <v>9.7791409645053007E-3</v>
      </c>
      <c r="P117" s="4">
        <f t="shared" si="40"/>
        <v>2.4596312212484716E-2</v>
      </c>
      <c r="R117">
        <f t="shared" si="61"/>
        <v>97.5</v>
      </c>
      <c r="S117">
        <f t="shared" si="62"/>
        <v>13.636363636400347</v>
      </c>
      <c r="T117">
        <f t="shared" si="63"/>
        <v>1.6268701762995683E-4</v>
      </c>
      <c r="U117">
        <f t="shared" si="63"/>
        <v>1.6651934215672196E-4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1.1951553615267001E-2</v>
      </c>
      <c r="E118" s="1">
        <f>IF(A118&gt;=-$K$2,INDEX('Daten effMJM'!$B$2:$B$187,Auswertung!$K$2+Auswertung!A118,1),E119)</f>
        <v>1.1229558259838001E-2</v>
      </c>
      <c r="F118" s="15">
        <f>INDEX('Daten MJM'!$D$2:$D$191,Auswertung!$J$2+Auswertung!A118,1)--1.8181818182</f>
        <v>5418.1818181816998</v>
      </c>
      <c r="G118" s="15">
        <f>INDEX('Daten effMJM'!$C$2:$C$187,Auswertung!$K$2+Auswertung!A118,1)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1.00259064223229E-2</v>
      </c>
      <c r="O118" s="1">
        <f t="shared" si="39"/>
        <v>9.779304450346301E-3</v>
      </c>
      <c r="P118" s="4">
        <f t="shared" si="40"/>
        <v>2.459647652680403E-2</v>
      </c>
      <c r="R118">
        <f t="shared" si="61"/>
        <v>102.5</v>
      </c>
      <c r="S118">
        <f t="shared" si="62"/>
        <v>14.545454545500434</v>
      </c>
      <c r="T118">
        <f t="shared" si="63"/>
        <v>1.6867383934219789E-4</v>
      </c>
      <c r="U118">
        <f t="shared" si="63"/>
        <v>1.7233992047736022E-4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1.3283640536689E-2</v>
      </c>
      <c r="E119" s="1">
        <f>IF(A119&gt;=-$K$2,INDEX('Daten effMJM'!$B$2:$B$187,Auswertung!$K$2+Auswertung!A119,1),E120)</f>
        <v>1.2549553116759E-2</v>
      </c>
      <c r="F119" s="15">
        <f>INDEX('Daten MJM'!$D$2:$D$191,Auswertung!$J$2+Auswertung!A119,1)--1.8181818182</f>
        <v>7188.1818181816998</v>
      </c>
      <c r="G119" s="15">
        <f>INDEX('Daten effMJM'!$C$2:$C$187,Auswertung!$K$2+Auswertung!A119,1)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1.0026037360753901E-2</v>
      </c>
      <c r="O119" s="1">
        <f t="shared" si="39"/>
        <v>9.7794284122332993E-3</v>
      </c>
      <c r="P119" s="4">
        <f t="shared" si="40"/>
        <v>2.4596851143397058E-2</v>
      </c>
      <c r="R119">
        <f t="shared" si="61"/>
        <v>107.5</v>
      </c>
      <c r="S119">
        <f t="shared" si="62"/>
        <v>15.45454545460052</v>
      </c>
      <c r="T119">
        <f t="shared" si="63"/>
        <v>1.7329787743224941E-4</v>
      </c>
      <c r="U119">
        <f t="shared" si="63"/>
        <v>1.7669716326281659E-4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1.3283809834019999E-2</v>
      </c>
      <c r="E120" s="1">
        <f>IF(A120&gt;=-$K$2,INDEX('Daten effMJM'!$B$2:$B$187,Auswertung!$K$2+Auswertung!A120,1),E121)</f>
        <v>1.25497166026E-2</v>
      </c>
      <c r="F120" s="15">
        <f>INDEX('Daten MJM'!$D$2:$D$191,Auswertung!$J$2+Auswertung!A120,1)--1.8181818182</f>
        <v>7189.3636363635005</v>
      </c>
      <c r="G120" s="15">
        <f>INDEX('Daten effMJM'!$C$2:$C$187,Auswertung!$K$2+Auswertung!A120,1)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1.0026131042648901E-2</v>
      </c>
      <c r="O120" s="1">
        <f t="shared" si="39"/>
        <v>9.7795148413503015E-3</v>
      </c>
      <c r="P120" s="4">
        <f t="shared" si="40"/>
        <v>2.4597344703510202E-2</v>
      </c>
      <c r="R120">
        <f t="shared" si="61"/>
        <v>112.5</v>
      </c>
      <c r="S120">
        <f t="shared" si="62"/>
        <v>16.363636363700607</v>
      </c>
      <c r="T120">
        <f t="shared" si="63"/>
        <v>1.7669178291971729E-4</v>
      </c>
      <c r="U120">
        <f t="shared" si="63"/>
        <v>1.7989637142658393E-4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1.3283940772451E-2</v>
      </c>
      <c r="E121" s="1">
        <f>IF(A121&gt;=-$K$2,INDEX('Daten effMJM'!$B$2:$B$187,Auswertung!$K$2+Auswertung!A121,1),E122)</f>
        <v>1.2549840564487E-2</v>
      </c>
      <c r="F121" s="15">
        <f>INDEX('Daten MJM'!$D$2:$D$191,Auswertung!$J$2+Auswertung!A121,1)--1.8181818182</f>
        <v>7190.5454545453003</v>
      </c>
      <c r="G121" s="15">
        <f>INDEX('Daten effMJM'!$C$2:$C$187,Auswertung!$K$2+Auswertung!A121,1)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1.00261936734899E-2</v>
      </c>
      <c r="O121" s="1">
        <f t="shared" si="39"/>
        <v>9.7795707873903001E-3</v>
      </c>
      <c r="P121" s="4">
        <f t="shared" si="40"/>
        <v>2.4597857784424391E-2</v>
      </c>
      <c r="R121">
        <f t="shared" si="61"/>
        <v>117.5</v>
      </c>
      <c r="S121">
        <f t="shared" si="62"/>
        <v>17.272727272700649</v>
      </c>
      <c r="T121">
        <f t="shared" si="63"/>
        <v>1.8101291250729304E-4</v>
      </c>
      <c r="U121">
        <f t="shared" si="63"/>
        <v>1.8586345755217446E-4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1.3284034454346E-2</v>
      </c>
      <c r="E122" s="1">
        <f>IF(A122&gt;=-$K$2,INDEX('Daten effMJM'!$B$2:$B$187,Auswertung!$K$2+Auswertung!A122,1),E123)</f>
        <v>1.2549926993604001E-2</v>
      </c>
      <c r="F122" s="15">
        <f>INDEX('Daten MJM'!$D$2:$D$191,Auswertung!$J$2+Auswertung!A122,1)--1.8181818182</f>
        <v>7191.7272727272002</v>
      </c>
      <c r="G122" s="15">
        <f>INDEX('Daten effMJM'!$C$2:$C$187,Auswertung!$K$2+Auswertung!A122,1)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1.00262340572079E-2</v>
      </c>
      <c r="O122" s="1">
        <f t="shared" si="39"/>
        <v>9.7796054903762988E-3</v>
      </c>
      <c r="P122" s="4">
        <f t="shared" si="40"/>
        <v>2.4598325295857117E-2</v>
      </c>
      <c r="R122">
        <f t="shared" si="61"/>
        <v>122.5</v>
      </c>
      <c r="S122">
        <f t="shared" si="62"/>
        <v>18.181818181799827</v>
      </c>
      <c r="T122">
        <f t="shared" si="63"/>
        <v>1.8530793660331428E-4</v>
      </c>
      <c r="U122">
        <f t="shared" si="63"/>
        <v>1.8900125672828124E-4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1.3284097085187E-2</v>
      </c>
      <c r="E123" s="1">
        <f>IF(A123&gt;=-$K$2,INDEX('Daten effMJM'!$B$2:$B$187,Auswertung!$K$2+Auswertung!A123,1),E124)</f>
        <v>1.2549982939643999E-2</v>
      </c>
      <c r="F123" s="15">
        <f>INDEX('Daten MJM'!$D$2:$D$191,Auswertung!$J$2+Auswertung!A123,1)--1.8181818182</f>
        <v>7192.909090909</v>
      </c>
      <c r="G123" s="15">
        <f>INDEX('Daten effMJM'!$C$2:$C$187,Auswertung!$K$2+Auswertung!A123,1)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1.00262614665899E-2</v>
      </c>
      <c r="O123" s="1">
        <f t="shared" si="39"/>
        <v>9.7796282551553017E-3</v>
      </c>
      <c r="P123" s="4">
        <f t="shared" si="40"/>
        <v>2.4598721293718932E-2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5.1311529506553558E-7</v>
      </c>
      <c r="U123">
        <f t="shared" si="64"/>
        <v>5.1065543677062185E-7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1.3284137468905E-2</v>
      </c>
      <c r="E124" s="1">
        <f>IF(A124&gt;=-$K$2,INDEX('Daten effMJM'!$B$2:$B$187,Auswertung!$K$2+Auswertung!A124,1),E125)</f>
        <v>1.255001764263E-2</v>
      </c>
      <c r="F124" s="15">
        <f>INDEX('Daten MJM'!$D$2:$D$191,Auswertung!$J$2+Auswertung!A124,1)--1.8181818182</f>
        <v>7194.0909090907999</v>
      </c>
      <c r="G124" s="15">
        <f>INDEX('Daten effMJM'!$C$2:$C$187,Auswertung!$K$2+Auswertung!A124,1)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1.0026287013766901E-2</v>
      </c>
      <c r="O124" s="1">
        <f t="shared" si="39"/>
        <v>9.7796497085762997E-3</v>
      </c>
      <c r="P124" s="4">
        <f t="shared" si="40"/>
        <v>2.4599066917987512E-2</v>
      </c>
      <c r="R124">
        <f t="shared" si="61"/>
        <v>122.25</v>
      </c>
      <c r="S124">
        <f t="shared" si="62"/>
        <v>1789.1818181817998</v>
      </c>
      <c r="T124">
        <f t="shared" si="64"/>
        <v>3.5510160020790771E-9</v>
      </c>
      <c r="U124">
        <f t="shared" si="64"/>
        <v>3.3350540003251883E-9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1.3284164878287E-2</v>
      </c>
      <c r="E125" s="1">
        <f>IF(A125&gt;=-$K$2,INDEX('Daten effMJM'!$B$2:$B$187,Auswertung!$K$2+Auswertung!A125,1),E126)</f>
        <v>1.2550040407409001E-2</v>
      </c>
      <c r="F125" s="15">
        <f>INDEX('Daten MJM'!$D$2:$D$191,Auswertung!$J$2+Auswertung!A125,1)--1.8181818182</f>
        <v>7195.2727272726006</v>
      </c>
      <c r="G125" s="15">
        <f>INDEX('Daten effMJM'!$C$2:$C$187,Auswertung!$K$2+Auswertung!A125,1)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1.00263364501289E-2</v>
      </c>
      <c r="O125" s="1">
        <f t="shared" si="39"/>
        <v>9.7796950632183001E-3</v>
      </c>
      <c r="P125" s="4">
        <f t="shared" si="40"/>
        <v>2.4599352728426421E-2</v>
      </c>
      <c r="R125">
        <f t="shared" si="61"/>
        <v>116.75</v>
      </c>
      <c r="S125">
        <f t="shared" si="62"/>
        <v>1790.1818181817998</v>
      </c>
      <c r="T125">
        <f t="shared" si="64"/>
        <v>1.5267096999810326E-8</v>
      </c>
      <c r="U125">
        <f t="shared" si="64"/>
        <v>1.6825164001615933E-8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1.3284190425464E-2</v>
      </c>
      <c r="E126" s="1">
        <f>IF(A126&gt;=-$K$2,INDEX('Daten effMJM'!$B$2:$B$187,Auswertung!$K$2+Auswertung!A126,1),E127)</f>
        <v>1.2550061860830001E-2</v>
      </c>
      <c r="F126" s="15">
        <f>INDEX('Daten MJM'!$D$2:$D$191,Auswertung!$J$2+Auswertung!A126,1)--1.8181818182</f>
        <v>7196.4545454544004</v>
      </c>
      <c r="G126" s="15">
        <f>INDEX('Daten effMJM'!$C$2:$C$187,Auswertung!$K$2+Auswertung!A126,1)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1.0026508771882901E-2</v>
      </c>
      <c r="O126" s="1">
        <f t="shared" si="39"/>
        <v>9.7798634477913003E-3</v>
      </c>
      <c r="P126" s="4">
        <f t="shared" si="40"/>
        <v>2.4599322625963541E-2</v>
      </c>
      <c r="R126">
        <f t="shared" si="61"/>
        <v>111.25</v>
      </c>
      <c r="S126">
        <f t="shared" si="62"/>
        <v>1791.1818181817998</v>
      </c>
      <c r="T126">
        <f t="shared" si="64"/>
        <v>1.5320189699838394E-7</v>
      </c>
      <c r="U126">
        <f t="shared" si="64"/>
        <v>1.745547389998825E-7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1.3284239861825999E-2</v>
      </c>
      <c r="E127" s="1">
        <f>IF(A127&gt;=-$K$2,INDEX('Daten effMJM'!$B$2:$B$187,Auswertung!$K$2+Auswertung!A127,1),E128)</f>
        <v>1.2550107215471999E-2</v>
      </c>
      <c r="F127" s="15">
        <f>INDEX('Daten MJM'!$D$2:$D$191,Auswertung!$J$2+Auswertung!A127,1)--1.8181818182</f>
        <v>7197.6363636362003</v>
      </c>
      <c r="G127" s="15">
        <f>INDEX('Daten effMJM'!$C$2:$C$187,Auswertung!$K$2+Auswertung!A127,1)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1.0027194521522901E-2</v>
      </c>
      <c r="O127" s="1">
        <f t="shared" si="39"/>
        <v>9.7805503102353017E-3</v>
      </c>
      <c r="P127" s="4">
        <f t="shared" si="40"/>
        <v>2.459752932469686E-2</v>
      </c>
      <c r="R127">
        <f t="shared" si="61"/>
        <v>105.75</v>
      </c>
      <c r="S127">
        <f t="shared" si="62"/>
        <v>1792.1818181817998</v>
      </c>
      <c r="T127">
        <f t="shared" si="64"/>
        <v>9.6087506300246428E-7</v>
      </c>
      <c r="U127">
        <f t="shared" si="64"/>
        <v>1.0883276099979411E-6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1.3284412183580001E-2</v>
      </c>
      <c r="E128" s="1">
        <f>IF(A128&gt;=-$K$2,INDEX('Daten effMJM'!$B$2:$B$187,Auswertung!$K$2+Auswertung!A128,1),E129)</f>
        <v>1.2550275600044999E-2</v>
      </c>
      <c r="F128" s="15">
        <f>INDEX('Daten MJM'!$D$2:$D$191,Auswertung!$J$2+Auswertung!A128,1)--1.8181818182</f>
        <v>7198.8181818180001</v>
      </c>
      <c r="G128" s="15">
        <f>INDEX('Daten effMJM'!$C$2:$C$187,Auswertung!$K$2+Auswertung!A128,1)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1.0028643738346901E-2</v>
      </c>
      <c r="O128" s="1">
        <f t="shared" si="39"/>
        <v>9.7820145586863007E-3</v>
      </c>
      <c r="P128" s="4">
        <f t="shared" si="40"/>
        <v>2.4592475921500264E-2</v>
      </c>
      <c r="R128">
        <f t="shared" si="61"/>
        <v>100.25</v>
      </c>
      <c r="S128">
        <f t="shared" si="62"/>
        <v>1793.1818181817998</v>
      </c>
      <c r="T128">
        <f t="shared" si="64"/>
        <v>3.6730315479995002E-6</v>
      </c>
      <c r="U128">
        <f t="shared" si="64"/>
        <v>4.1001306330008813E-6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1.328509793322E-2</v>
      </c>
      <c r="E129" s="1">
        <f>IF(A129&gt;=-$K$2,INDEX('Daten effMJM'!$B$2:$B$187,Auswertung!$K$2+Auswertung!A129,1),E130)</f>
        <v>1.2550962462489001E-2</v>
      </c>
      <c r="F129" s="15">
        <f>INDEX('Daten MJM'!$D$2:$D$191,Auswertung!$J$2+Auswertung!A129,1)--1.8181818182</f>
        <v>7199.9999999997999</v>
      </c>
      <c r="G129" s="15">
        <f>INDEX('Daten effMJM'!$C$2:$C$187,Auswertung!$K$2+Auswertung!A129,1)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1.0032266568938901E-2</v>
      </c>
      <c r="O129" s="1">
        <f t="shared" si="39"/>
        <v>9.7856888208312995E-3</v>
      </c>
      <c r="P129" s="4">
        <f t="shared" si="40"/>
        <v>2.4578468525849953E-2</v>
      </c>
      <c r="R129">
        <f t="shared" si="61"/>
        <v>94.75</v>
      </c>
      <c r="S129">
        <f t="shared" si="62"/>
        <v>1794.1818181817998</v>
      </c>
      <c r="T129">
        <f t="shared" si="64"/>
        <v>9.5805263649988148E-6</v>
      </c>
      <c r="U129">
        <f t="shared" si="64"/>
        <v>1.0533523535000144E-5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1.3286547150044001E-2</v>
      </c>
      <c r="E130" s="1">
        <f>IF(A130&gt;=-$K$2,INDEX('Daten effMJM'!$B$2:$B$187,Auswertung!$K$2+Auswertung!A130,1),E131)</f>
        <v>1.255242671094E-2</v>
      </c>
      <c r="F130" s="15">
        <f>INDEX('Daten MJM'!$D$2:$D$191,Auswertung!$J$2+Auswertung!A130,1)--1.8181818182</f>
        <v>7200.9090909089</v>
      </c>
      <c r="G130" s="15">
        <f>INDEX('Daten effMJM'!$C$2:$C$187,Auswertung!$K$2+Auswertung!A130,1)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1.00402802463509E-2</v>
      </c>
      <c r="O130" s="1">
        <f t="shared" si="39"/>
        <v>9.7938397281603015E-3</v>
      </c>
      <c r="P130" s="4">
        <f t="shared" si="40"/>
        <v>2.4545183216391438E-2</v>
      </c>
      <c r="R130">
        <f t="shared" si="61"/>
        <v>89.25</v>
      </c>
      <c r="S130">
        <f t="shared" si="62"/>
        <v>1795.1818181817998</v>
      </c>
      <c r="T130">
        <f t="shared" si="64"/>
        <v>1.8899518385000896E-5</v>
      </c>
      <c r="U130">
        <f t="shared" si="64"/>
        <v>2.048584187500091E-5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1.3290169980636E-2</v>
      </c>
      <c r="E131" s="1">
        <f>IF(A131&gt;=-$K$2,INDEX('Daten effMJM'!$B$2:$B$187,Auswertung!$K$2+Auswertung!A131,1),E132)</f>
        <v>1.2556100973085E-2</v>
      </c>
      <c r="F131" s="15">
        <f>INDEX('Daten MJM'!$D$2:$D$191,Auswertung!$J$2+Auswertung!A131,1)--1.8181818182</f>
        <v>7201.8181818180001</v>
      </c>
      <c r="G131" s="15">
        <f>INDEX('Daten effMJM'!$C$2:$C$187,Auswertung!$K$2+Auswertung!A131,1)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1.0055700320591901E-2</v>
      </c>
      <c r="O131" s="1">
        <f t="shared" si="39"/>
        <v>9.8095764894973007E-3</v>
      </c>
      <c r="P131" s="4">
        <f t="shared" si="40"/>
        <v>2.4476050722254703E-2</v>
      </c>
      <c r="R131">
        <f t="shared" si="61"/>
        <v>83.75</v>
      </c>
      <c r="S131">
        <f t="shared" si="62"/>
        <v>1796.1818181817998</v>
      </c>
      <c r="T131">
        <f t="shared" si="64"/>
        <v>3.0575466364000936E-5</v>
      </c>
      <c r="U131">
        <f t="shared" si="64"/>
        <v>3.2695683648997775E-5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1.3298183658048E-2</v>
      </c>
      <c r="E132" s="1">
        <f>IF(A132&gt;=-$K$2,INDEX('Daten effMJM'!$B$2:$B$187,Auswertung!$K$2+Auswertung!A132,1),E133)</f>
        <v>1.2564251880414001E-2</v>
      </c>
      <c r="F132" s="15">
        <f>INDEX('Daten MJM'!$D$2:$D$191,Auswertung!$J$2+Auswertung!A132,1)--1.8181818182</f>
        <v>7202.7272727271002</v>
      </c>
      <c r="G132" s="15">
        <f>INDEX('Daten effMJM'!$C$2:$C$187,Auswertung!$K$2+Auswertung!A132,1)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1.0081597850931901E-2</v>
      </c>
      <c r="O132" s="1">
        <f t="shared" ref="O132:O187" si="69">E134-$E$5</f>
        <v>9.836103849057299E-3</v>
      </c>
      <c r="P132" s="4">
        <f t="shared" ref="P132:P186" si="70">ABS((O132-N132)/N132)</f>
        <v>2.4350703678575052E-2</v>
      </c>
      <c r="R132">
        <f t="shared" si="61"/>
        <v>78.25</v>
      </c>
      <c r="S132">
        <f t="shared" si="62"/>
        <v>1797.1818181817998</v>
      </c>
      <c r="T132">
        <f t="shared" si="64"/>
        <v>4.2934760692999591E-5</v>
      </c>
      <c r="U132">
        <f t="shared" si="64"/>
        <v>4.5427642271000934E-5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1.3313603732289001E-2</v>
      </c>
      <c r="E133" s="1">
        <f>IF(A133&gt;=-$K$2,INDEX('Daten effMJM'!$B$2:$B$187,Auswertung!$K$2+Auswertung!A133,1),E134)</f>
        <v>1.2579988641751E-2</v>
      </c>
      <c r="F133" s="15">
        <f>INDEX('Daten MJM'!$D$2:$D$191,Auswertung!$J$2+Auswertung!A133,1)--1.8181818182</f>
        <v>7203.6363636362003</v>
      </c>
      <c r="G133" s="15">
        <f>INDEX('Daten effMJM'!$C$2:$C$187,Auswertung!$K$2+Auswertung!A133,1)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1.0120512516057901E-2</v>
      </c>
      <c r="O133" s="1">
        <f t="shared" si="69"/>
        <v>9.8761064292652995E-3</v>
      </c>
      <c r="P133" s="4">
        <f t="shared" si="70"/>
        <v>2.4149576061964273E-2</v>
      </c>
      <c r="R133">
        <f t="shared" si="61"/>
        <v>72.75</v>
      </c>
      <c r="S133">
        <f t="shared" si="62"/>
        <v>1798.1818181817998</v>
      </c>
      <c r="T133">
        <f t="shared" si="64"/>
        <v>5.4341066594999765E-5</v>
      </c>
      <c r="U133">
        <f t="shared" si="64"/>
        <v>5.6994319139001132E-5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1.3339501262629E-2</v>
      </c>
      <c r="E134" s="1">
        <f>IF(A134&gt;=-$K$2,INDEX('Daten effMJM'!$B$2:$B$187,Auswertung!$K$2+Auswertung!A134,1),E135)</f>
        <v>1.2606516001311E-2</v>
      </c>
      <c r="F134" s="15">
        <f>INDEX('Daten MJM'!$D$2:$D$191,Auswertung!$J$2+Auswertung!A134,1)--1.8181818182</f>
        <v>7204.5454545453003</v>
      </c>
      <c r="G134" s="15">
        <f>INDEX('Daten effMJM'!$C$2:$C$187,Auswertung!$K$2+Auswertung!A134,1)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1.0174364778938901E-2</v>
      </c>
      <c r="O134" s="1">
        <f t="shared" si="69"/>
        <v>9.9316150963342995E-3</v>
      </c>
      <c r="P134" s="4">
        <f t="shared" si="70"/>
        <v>2.3858952168404411E-2</v>
      </c>
      <c r="R134">
        <f t="shared" si="61"/>
        <v>67.25</v>
      </c>
      <c r="S134">
        <f t="shared" si="62"/>
        <v>1799.1818181817998</v>
      </c>
      <c r="T134">
        <f t="shared" si="64"/>
        <v>6.4041781889997984E-5</v>
      </c>
      <c r="U134">
        <f t="shared" si="64"/>
        <v>6.6668894770000042E-5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1.3378415927755001E-2</v>
      </c>
      <c r="E135" s="1">
        <f>IF(A135&gt;=-$K$2,INDEX('Daten effMJM'!$B$2:$B$187,Auswertung!$K$2+Auswertung!A135,1),E136)</f>
        <v>1.2646518581519E-2</v>
      </c>
      <c r="F135" s="15">
        <f>INDEX('Daten MJM'!$D$2:$D$191,Auswertung!$J$2+Auswertung!A135,1)--1.8181818182</f>
        <v>7205.4545454544004</v>
      </c>
      <c r="G135" s="15">
        <f>INDEX('Daten effMJM'!$C$2:$C$187,Auswertung!$K$2+Auswertung!A135,1)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1.02443068903449E-2</v>
      </c>
      <c r="O135" s="1">
        <f t="shared" si="69"/>
        <v>1.0003814178559299E-2</v>
      </c>
      <c r="P135" s="4">
        <f t="shared" si="70"/>
        <v>2.3475742610977589E-2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7.1691234560002093E-5</v>
      </c>
      <c r="U135">
        <f t="shared" si="64"/>
        <v>7.4166856148999427E-5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1.3432268190636001E-2</v>
      </c>
      <c r="E136" s="1">
        <f>IF(A136&gt;=-$K$2,INDEX('Daten effMJM'!$B$2:$B$187,Auswertung!$K$2+Auswertung!A136,1),E137)</f>
        <v>1.2702027248588E-2</v>
      </c>
      <c r="F136" s="15">
        <f>INDEX('Daten MJM'!$D$2:$D$191,Auswertung!$J$2+Auswertung!A136,1)--1.8181818182</f>
        <v>7206.3636363635005</v>
      </c>
      <c r="G136" s="15">
        <f>INDEX('Daten effMJM'!$C$2:$C$187,Auswertung!$K$2+Auswertung!A136,1)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1.03303724187279E-2</v>
      </c>
      <c r="O136" s="1">
        <f t="shared" si="69"/>
        <v>1.0092691032657301E-2</v>
      </c>
      <c r="P136" s="4">
        <f t="shared" si="70"/>
        <v>2.3008017178519843E-2</v>
      </c>
      <c r="R136">
        <f t="shared" si="71"/>
        <v>56.25</v>
      </c>
      <c r="S136">
        <f t="shared" si="72"/>
        <v>1801.1818181817998</v>
      </c>
      <c r="T136">
        <f t="shared" si="64"/>
        <v>7.728734193799755E-5</v>
      </c>
      <c r="U136">
        <f t="shared" si="64"/>
        <v>7.954986302199929E-5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1.3502210302042E-2</v>
      </c>
      <c r="E137" s="1">
        <f>IF(A137&gt;=-$K$2,INDEX('Daten effMJM'!$B$2:$B$187,Auswertung!$K$2+Auswertung!A137,1),E138)</f>
        <v>1.2774226330813E-2</v>
      </c>
      <c r="F137" s="15">
        <f>INDEX('Daten MJM'!$D$2:$D$191,Auswertung!$J$2+Auswertung!A137,1)--1.8181818182</f>
        <v>7207.2727272725006</v>
      </c>
      <c r="G137" s="15">
        <f>INDEX('Daten effMJM'!$C$2:$C$187,Auswertung!$K$2+Auswertung!A137,1)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1.04314725484069E-2</v>
      </c>
      <c r="O137" s="1">
        <f t="shared" si="69"/>
        <v>1.0197071010664301E-2</v>
      </c>
      <c r="P137" s="4">
        <f t="shared" si="70"/>
        <v>2.2470608694493188E-2</v>
      </c>
      <c r="R137">
        <f t="shared" si="71"/>
        <v>50.75</v>
      </c>
      <c r="S137">
        <f t="shared" si="72"/>
        <v>1802.1818181817998</v>
      </c>
      <c r="T137">
        <f t="shared" si="64"/>
        <v>8.102779548000219E-5</v>
      </c>
      <c r="U137">
        <f t="shared" si="64"/>
        <v>8.3057473179999619E-5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1.3588275830425E-2</v>
      </c>
      <c r="E138" s="1">
        <f>IF(A138&gt;=-$K$2,INDEX('Daten effMJM'!$B$2:$B$187,Auswertung!$K$2+Auswertung!A138,1),E139)</f>
        <v>1.2863103184911E-2</v>
      </c>
      <c r="F138" s="15">
        <f>INDEX('Daten MJM'!$D$2:$D$191,Auswertung!$J$2+Auswertung!A138,1)--1.8181818182</f>
        <v>7208.1818181815997</v>
      </c>
      <c r="G138" s="15">
        <f>INDEX('Daten effMJM'!$C$2:$C$187,Auswertung!$K$2+Auswertung!A138,1)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1.0546174515270901E-2</v>
      </c>
      <c r="O138" s="1">
        <f t="shared" si="69"/>
        <v>1.0315069134978299E-2</v>
      </c>
      <c r="P138" s="4">
        <f t="shared" si="70"/>
        <v>2.1913669260636669E-2</v>
      </c>
      <c r="R138">
        <f t="shared" si="71"/>
        <v>45.25</v>
      </c>
      <c r="S138">
        <f t="shared" si="72"/>
        <v>1803.1818181817998</v>
      </c>
      <c r="T138">
        <f t="shared" si="64"/>
        <v>8.3179911560000291E-5</v>
      </c>
      <c r="U138">
        <f t="shared" si="64"/>
        <v>8.4979129703000728E-5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1.3689375960104E-2</v>
      </c>
      <c r="E139" s="1">
        <f>IF(A139&gt;=-$K$2,INDEX('Daten effMJM'!$B$2:$B$187,Auswertung!$K$2+Auswertung!A139,1),E140)</f>
        <v>1.2967483162918E-2</v>
      </c>
      <c r="F139" s="15">
        <f>INDEX('Daten MJM'!$D$2:$D$191,Auswertung!$J$2+Auswertung!A139,1)--1.8181818182</f>
        <v>7209.0909090906998</v>
      </c>
      <c r="G139" s="15">
        <f>INDEX('Daten effMJM'!$C$2:$C$187,Auswertung!$K$2+Auswertung!A139,1)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1.06722083306089E-2</v>
      </c>
      <c r="O139" s="1">
        <f t="shared" si="69"/>
        <v>1.0444587795306302E-2</v>
      </c>
      <c r="P139" s="4">
        <f t="shared" si="70"/>
        <v>2.1328344448614398E-2</v>
      </c>
      <c r="R139">
        <f t="shared" si="71"/>
        <v>39.75</v>
      </c>
      <c r="S139">
        <f t="shared" si="72"/>
        <v>1804.1818181817998</v>
      </c>
      <c r="T139">
        <f t="shared" si="64"/>
        <v>8.4009868227999385E-5</v>
      </c>
      <c r="U139">
        <f t="shared" si="64"/>
        <v>8.5594194375999272E-5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1.3804077926968E-2</v>
      </c>
      <c r="E140" s="1">
        <f>IF(A140&gt;=-$K$2,INDEX('Daten effMJM'!$B$2:$B$187,Auswertung!$K$2+Auswertung!A140,1),E141)</f>
        <v>1.3085481287232E-2</v>
      </c>
      <c r="F140" s="15">
        <f>INDEX('Daten MJM'!$D$2:$D$191,Auswertung!$J$2+Auswertung!A140,1)--1.8181818182</f>
        <v>7209.9999999997999</v>
      </c>
      <c r="G140" s="15">
        <f>INDEX('Daten effMJM'!$C$2:$C$187,Auswertung!$K$2+Auswertung!A140,1)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1.08073670060279E-2</v>
      </c>
      <c r="O140" s="1">
        <f t="shared" si="69"/>
        <v>1.05832370320403E-2</v>
      </c>
      <c r="P140" s="4">
        <f t="shared" si="70"/>
        <v>2.0738628924380033E-2</v>
      </c>
      <c r="R140">
        <f t="shared" si="71"/>
        <v>34.25</v>
      </c>
      <c r="S140">
        <f t="shared" si="72"/>
        <v>1805.1818181817998</v>
      </c>
      <c r="T140">
        <f t="shared" si="64"/>
        <v>8.3755269420001527E-5</v>
      </c>
      <c r="U140">
        <f t="shared" si="64"/>
        <v>8.5148886721002348E-5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1.3930111742306E-2</v>
      </c>
      <c r="E141" s="1">
        <f>IF(A141&gt;=-$K$2,INDEX('Daten effMJM'!$B$2:$B$187,Auswertung!$K$2+Auswertung!A141,1),E142)</f>
        <v>1.3214999947560001E-2</v>
      </c>
      <c r="F141" s="15">
        <f>INDEX('Daten MJM'!$D$2:$D$191,Auswertung!$J$2+Auswertung!A141,1)--1.8181818182</f>
        <v>7210.9090909089</v>
      </c>
      <c r="G141" s="15">
        <f>INDEX('Daten effMJM'!$C$2:$C$187,Auswertung!$K$2+Auswertung!A141,1)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1.0949460313047901E-2</v>
      </c>
      <c r="O141" s="1">
        <f t="shared" si="69"/>
        <v>1.0728818442686298E-2</v>
      </c>
      <c r="P141" s="4">
        <f t="shared" si="70"/>
        <v>2.0150935667457088E-2</v>
      </c>
      <c r="R141">
        <f t="shared" si="71"/>
        <v>28.75</v>
      </c>
      <c r="S141">
        <f t="shared" si="72"/>
        <v>1806.1818181817998</v>
      </c>
      <c r="T141">
        <f t="shared" si="64"/>
        <v>8.261192176699933E-5</v>
      </c>
      <c r="U141">
        <f t="shared" si="64"/>
        <v>8.3839167455999203E-5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1.4065270417725E-2</v>
      </c>
      <c r="E142" s="1">
        <f>IF(A142&gt;=-$K$2,INDEX('Daten effMJM'!$B$2:$B$187,Auswertung!$K$2+Auswertung!A142,1),E143)</f>
        <v>1.3353649184294001E-2</v>
      </c>
      <c r="F142" s="15">
        <f>INDEX('Daten MJM'!$D$2:$D$191,Auswertung!$J$2+Auswertung!A142,1)--1.8181818182</f>
        <v>7211.8181818180001</v>
      </c>
      <c r="G142" s="15">
        <f>INDEX('Daten effMJM'!$C$2:$C$187,Auswertung!$K$2+Auswertung!A142,1)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1.1097357601803901E-2</v>
      </c>
      <c r="O142" s="1">
        <f t="shared" si="69"/>
        <v>1.0880199662830301E-2</v>
      </c>
      <c r="P142" s="4">
        <f t="shared" si="70"/>
        <v>1.9568436628400604E-2</v>
      </c>
      <c r="R142">
        <f t="shared" si="71"/>
        <v>23.25</v>
      </c>
      <c r="S142">
        <f t="shared" si="72"/>
        <v>1807.1818181817998</v>
      </c>
      <c r="T142">
        <f t="shared" si="64"/>
        <v>7.9959762615999103E-5</v>
      </c>
      <c r="U142">
        <f t="shared" si="64"/>
        <v>8.1074790648998085E-5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1.4207363724745001E-2</v>
      </c>
      <c r="E143" s="1">
        <f>IF(A143&gt;=-$K$2,INDEX('Daten effMJM'!$B$2:$B$187,Auswertung!$K$2+Auswertung!A143,1),E144)</f>
        <v>1.3499230594939999E-2</v>
      </c>
      <c r="F143" s="15">
        <f>INDEX('Daten MJM'!$D$2:$D$191,Auswertung!$J$2+Auswertung!A143,1)--1.8181818182</f>
        <v>7212.7272727271002</v>
      </c>
      <c r="G143" s="15">
        <f>INDEX('Daten effMJM'!$C$2:$C$187,Auswertung!$K$2+Auswertung!A143,1)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1.1250697455752901E-2</v>
      </c>
      <c r="O143" s="1">
        <f t="shared" si="69"/>
        <v>1.1036872317811301E-2</v>
      </c>
      <c r="P143" s="4">
        <f t="shared" si="70"/>
        <v>1.9005500661851249E-2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7.6711867355000463E-5</v>
      </c>
      <c r="U143">
        <f t="shared" si="73"/>
        <v>7.7739162304000381E-5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1.4355261013501E-2</v>
      </c>
      <c r="E144" s="1">
        <f>IF(A144&gt;=-$K$2,INDEX('Daten effMJM'!$B$2:$B$187,Auswertung!$K$2+Auswertung!A144,1),E145)</f>
        <v>1.3650611815084E-2</v>
      </c>
      <c r="F144" s="15">
        <f>INDEX('Daten MJM'!$D$2:$D$191,Auswertung!$J$2+Auswertung!A144,1)--1.8181818182</f>
        <v>7213.6363636362003</v>
      </c>
      <c r="G144" s="15">
        <f>INDEX('Daten effMJM'!$C$2:$C$187,Auswertung!$K$2+Auswertung!A144,1)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1.14082409806929E-2</v>
      </c>
      <c r="O144" s="1">
        <f t="shared" si="69"/>
        <v>1.1197506102597302E-2</v>
      </c>
      <c r="P144" s="4">
        <f t="shared" si="70"/>
        <v>1.8472162224855038E-2</v>
      </c>
      <c r="R144">
        <f t="shared" si="71"/>
        <v>12.25</v>
      </c>
      <c r="S144">
        <f t="shared" si="72"/>
        <v>1809.1818181817998</v>
      </c>
      <c r="T144">
        <f t="shared" si="73"/>
        <v>7.3133151313999056E-5</v>
      </c>
      <c r="U144">
        <f t="shared" si="73"/>
        <v>7.4085012096002795E-5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1.4508600867450001E-2</v>
      </c>
      <c r="E145" s="1">
        <f>IF(A145&gt;=-$K$2,INDEX('Daten effMJM'!$B$2:$B$187,Auswertung!$K$2+Auswertung!A145,1),E146)</f>
        <v>1.3807284470065E-2</v>
      </c>
      <c r="F145" s="15">
        <f>INDEX('Daten MJM'!$D$2:$D$191,Auswertung!$J$2+Auswertung!A145,1)--1.8181818182</f>
        <v>7214.5454545453003</v>
      </c>
      <c r="G145" s="15">
        <f>INDEX('Daten effMJM'!$C$2:$C$187,Auswertung!$K$2+Auswertung!A145,1)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1.1568869874257901E-2</v>
      </c>
      <c r="O145" s="1">
        <f t="shared" si="69"/>
        <v>1.1361048258441302E-2</v>
      </c>
      <c r="P145" s="4">
        <f t="shared" si="70"/>
        <v>1.7963864930232044E-2</v>
      </c>
      <c r="R145">
        <f t="shared" si="71"/>
        <v>6.75</v>
      </c>
      <c r="S145">
        <f t="shared" si="72"/>
        <v>1810.1818181817998</v>
      </c>
      <c r="T145">
        <f t="shared" si="73"/>
        <v>6.9262599638998668E-5</v>
      </c>
      <c r="U145">
        <f t="shared" si="73"/>
        <v>7.0147588696996971E-5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1.466614439239E-2</v>
      </c>
      <c r="E146" s="1">
        <f>IF(A146&gt;=-$K$2,INDEX('Daten effMJM'!$B$2:$B$187,Auswertung!$K$2+Auswertung!A146,1),E147)</f>
        <v>1.3967918254851001E-2</v>
      </c>
      <c r="F146" s="15">
        <f>INDEX('Daten MJM'!$D$2:$D$191,Auswertung!$J$2+Auswertung!A146,1)--1.8181818182</f>
        <v>7215.4545454544004</v>
      </c>
      <c r="G146" s="15">
        <f>INDEX('Daten effMJM'!$C$2:$C$187,Auswertung!$K$2+Auswertung!A146,1)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1.1733427067429901E-2</v>
      </c>
      <c r="O146" s="1">
        <f t="shared" si="69"/>
        <v>1.1530015038017299E-2</v>
      </c>
      <c r="P146" s="4">
        <f t="shared" si="70"/>
        <v>1.7336114013717402E-2</v>
      </c>
      <c r="R146">
        <f t="shared" si="71"/>
        <v>1.25</v>
      </c>
      <c r="S146">
        <f t="shared" si="72"/>
        <v>1811.1818181817998</v>
      </c>
      <c r="T146">
        <f t="shared" si="73"/>
        <v>6.5140148742003079E-5</v>
      </c>
      <c r="U146">
        <f t="shared" si="73"/>
        <v>6.5963459659000578E-5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1.4826773285955001E-2</v>
      </c>
      <c r="E147" s="1">
        <f>IF(A147&gt;=-$K$2,INDEX('Daten effMJM'!$B$2:$B$187,Auswertung!$K$2+Auswertung!A147,1),E148)</f>
        <v>1.4131460410695001E-2</v>
      </c>
      <c r="F147" s="15">
        <f>INDEX('Daten MJM'!$D$2:$D$191,Auswertung!$J$2+Auswertung!A147,1)--1.8181818182</f>
        <v>7216.3636363635005</v>
      </c>
      <c r="G147" s="15">
        <f>INDEX('Daten effMJM'!$C$2:$C$187,Auswertung!$K$2+Auswertung!A147,1)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1.1901888827979901E-2</v>
      </c>
      <c r="O147" s="1">
        <f t="shared" si="69"/>
        <v>1.1701834362317299E-2</v>
      </c>
      <c r="P147" s="4">
        <f t="shared" si="70"/>
        <v>1.6808631684770758E-2</v>
      </c>
      <c r="R147">
        <f t="shared" si="71"/>
        <v>-4.25</v>
      </c>
      <c r="S147">
        <f t="shared" si="72"/>
        <v>1812.1818181817998</v>
      </c>
      <c r="T147">
        <f t="shared" si="73"/>
        <v>6.0807882740997882E-5</v>
      </c>
      <c r="U147">
        <f t="shared" si="73"/>
        <v>6.1571998040001186E-5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1.4991330479127001E-2</v>
      </c>
      <c r="E148" s="1">
        <f>IF(A148&gt;=-$K$2,INDEX('Daten effMJM'!$B$2:$B$187,Auswertung!$K$2+Auswertung!A148,1),E149)</f>
        <v>1.4300427190271E-2</v>
      </c>
      <c r="F148" s="15">
        <f>INDEX('Daten MJM'!$D$2:$D$191,Auswertung!$J$2+Auswertung!A148,1)--1.8181818182</f>
        <v>7217.2727272725006</v>
      </c>
      <c r="G148" s="15">
        <f>INDEX('Daten effMJM'!$C$2:$C$187,Auswertung!$K$2+Auswertung!A148,1)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1.2810102900245899E-2</v>
      </c>
      <c r="O148" s="1">
        <f t="shared" si="69"/>
        <v>1.26056944854013E-2</v>
      </c>
      <c r="P148" s="4">
        <f t="shared" si="70"/>
        <v>1.5956812871555898E-2</v>
      </c>
      <c r="R148">
        <f t="shared" si="71"/>
        <v>-9.75</v>
      </c>
      <c r="S148">
        <f t="shared" si="72"/>
        <v>1813.1818181817998</v>
      </c>
      <c r="T148">
        <f t="shared" si="73"/>
        <v>5.6312275843000553E-5</v>
      </c>
      <c r="U148">
        <f t="shared" si="73"/>
        <v>5.7019462232001106E-5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1.5159792239677001E-2</v>
      </c>
      <c r="E149" s="1">
        <f>IF(A149&gt;=-$K$2,INDEX('Daten effMJM'!$B$2:$B$187,Auswertung!$K$2+Auswertung!A149,1),E150)</f>
        <v>1.4472246514571E-2</v>
      </c>
      <c r="F149" s="15">
        <f>INDEX('Daten MJM'!$D$2:$D$191,Auswertung!$J$2+Auswertung!A149,1)--1.8181818182</f>
        <v>7218.1818181815997</v>
      </c>
      <c r="G149" s="15">
        <f>INDEX('Daten effMJM'!$C$2:$C$187,Auswertung!$K$2+Auswertung!A149,1)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1.2810106451261901E-2</v>
      </c>
      <c r="O149" s="1">
        <f t="shared" si="69"/>
        <v>1.26056978204553E-2</v>
      </c>
      <c r="P149" s="4">
        <f t="shared" si="70"/>
        <v>1.5956825306979797E-2</v>
      </c>
      <c r="R149">
        <f t="shared" si="71"/>
        <v>-15.25</v>
      </c>
      <c r="S149">
        <f t="shared" si="72"/>
        <v>1814.1818181817998</v>
      </c>
      <c r="T149">
        <f t="shared" si="73"/>
        <v>5.1700252553001091E-5</v>
      </c>
      <c r="U149">
        <f t="shared" si="73"/>
        <v>5.2353842189999805E-5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1.6068006311942998E-2</v>
      </c>
      <c r="E150" s="1">
        <f>IF(A150&gt;=-$K$2,INDEX('Daten effMJM'!$B$2:$B$187,Auswertung!$K$2+Auswertung!A150,1),E151)</f>
        <v>1.5376106637655E-2</v>
      </c>
      <c r="F150" s="15">
        <f>INDEX('Daten MJM'!$D$2:$D$191,Auswertung!$J$2+Auswertung!A150,1)--1.8181818182</f>
        <v>8988.1818181815997</v>
      </c>
      <c r="G150" s="15">
        <f>INDEX('Daten effMJM'!$C$2:$C$187,Auswertung!$K$2+Auswertung!A150,1)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1.2810121718358901E-2</v>
      </c>
      <c r="O150" s="1">
        <f t="shared" si="69"/>
        <v>1.2605714645619302E-2</v>
      </c>
      <c r="P150" s="4">
        <f t="shared" si="70"/>
        <v>1.5956684661836747E-2</v>
      </c>
      <c r="R150">
        <f t="shared" si="71"/>
        <v>-20.75</v>
      </c>
      <c r="S150">
        <f t="shared" si="72"/>
        <v>1815.1818181817998</v>
      </c>
      <c r="T150">
        <f t="shared" si="73"/>
        <v>4.7017565554998558E-5</v>
      </c>
      <c r="U150">
        <f t="shared" si="73"/>
        <v>4.7619915321997497E-5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1.6068009862959001E-2</v>
      </c>
      <c r="E151" s="1">
        <f>IF(A151&gt;=-$K$2,INDEX('Daten effMJM'!$B$2:$B$187,Auswertung!$K$2+Auswertung!A151,1),E152)</f>
        <v>1.5376109972709001E-2</v>
      </c>
      <c r="F151" s="15">
        <f>INDEX('Daten MJM'!$D$2:$D$191,Auswertung!$J$2+Auswertung!A151,1)--1.8181818182</f>
        <v>8989.1818181815997</v>
      </c>
      <c r="G151" s="15">
        <f>INDEX('Daten effMJM'!$C$2:$C$187,Auswertung!$K$2+Auswertung!A151,1)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1.2810274920255899E-2</v>
      </c>
      <c r="O151" s="1">
        <f t="shared" si="69"/>
        <v>1.2605889200358301E-2</v>
      </c>
      <c r="P151" s="4">
        <f t="shared" si="70"/>
        <v>1.5954826978335834E-2</v>
      </c>
      <c r="R151">
        <f t="shared" si="71"/>
        <v>-26.25</v>
      </c>
      <c r="S151">
        <f t="shared" si="72"/>
        <v>1816.1818181817998</v>
      </c>
      <c r="T151">
        <f t="shared" si="73"/>
        <v>4.2312638597000879E-5</v>
      </c>
      <c r="U151">
        <f t="shared" si="73"/>
        <v>4.2864754964001134E-5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1.6068025130056E-2</v>
      </c>
      <c r="E152" s="1">
        <f>IF(A152&gt;=-$K$2,INDEX('Daten effMJM'!$B$2:$B$187,Auswertung!$K$2+Auswertung!A152,1),E153)</f>
        <v>1.5376126797873001E-2</v>
      </c>
      <c r="F152" s="15">
        <f>INDEX('Daten MJM'!$D$2:$D$191,Auswertung!$J$2+Auswertung!A152,1)--1.8181818182</f>
        <v>8990.1818181815997</v>
      </c>
      <c r="G152" s="15">
        <f>INDEX('Daten effMJM'!$C$2:$C$187,Auswertung!$K$2+Auswertung!A152,1)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1.2811235795318902E-2</v>
      </c>
      <c r="O152" s="1">
        <f t="shared" si="69"/>
        <v>1.2606977527968299E-2</v>
      </c>
      <c r="P152" s="4">
        <f t="shared" si="70"/>
        <v>1.5943681828511518E-2</v>
      </c>
      <c r="R152">
        <f t="shared" si="71"/>
        <v>-31.75</v>
      </c>
      <c r="S152">
        <f t="shared" si="72"/>
        <v>1817.1818181817998</v>
      </c>
      <c r="T152">
        <f t="shared" si="73"/>
        <v>3.7635794062001321E-5</v>
      </c>
      <c r="U152">
        <f t="shared" si="73"/>
        <v>3.8138994751999583E-5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1.6068178331952999E-2</v>
      </c>
      <c r="E153" s="1">
        <f>IF(A153&gt;=-$K$2,INDEX('Daten effMJM'!$B$2:$B$187,Auswertung!$K$2+Auswertung!A153,1),E154)</f>
        <v>1.5376301352612001E-2</v>
      </c>
      <c r="F153" s="15">
        <f>INDEX('Daten MJM'!$D$2:$D$191,Auswertung!$J$2+Auswertung!A153,1)--1.8181818182</f>
        <v>8991.1818181815997</v>
      </c>
      <c r="G153" s="15">
        <f>INDEX('Daten effMJM'!$C$2:$C$187,Auswertung!$K$2+Auswertung!A153,1)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1.2814908826866901E-2</v>
      </c>
      <c r="O153" s="1">
        <f t="shared" si="69"/>
        <v>1.26110776586013E-2</v>
      </c>
      <c r="P153" s="4">
        <f t="shared" si="70"/>
        <v>1.5905783725769611E-2</v>
      </c>
      <c r="R153">
        <f t="shared" si="71"/>
        <v>-37.25</v>
      </c>
      <c r="S153">
        <f t="shared" si="72"/>
        <v>1818.1818181817998</v>
      </c>
      <c r="T153">
        <f t="shared" si="73"/>
        <v>3.3038871018999105E-5</v>
      </c>
      <c r="U153">
        <f t="shared" si="73"/>
        <v>3.3495308465001511E-5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1.6069139207016001E-2</v>
      </c>
      <c r="E154" s="1">
        <f>IF(A154&gt;=-$K$2,INDEX('Daten effMJM'!$B$2:$B$187,Auswertung!$K$2+Auswertung!A154,1),E155)</f>
        <v>1.5377389680222E-2</v>
      </c>
      <c r="F154" s="15">
        <f>INDEX('Daten MJM'!$D$2:$D$191,Auswertung!$J$2+Auswertung!A154,1)--1.8181818182</f>
        <v>8992.1818181815997</v>
      </c>
      <c r="G154" s="15">
        <f>INDEX('Daten effMJM'!$C$2:$C$187,Auswertung!$K$2+Auswertung!A154,1)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1.28244893532319E-2</v>
      </c>
      <c r="O154" s="1">
        <f t="shared" si="69"/>
        <v>1.26216111821363E-2</v>
      </c>
      <c r="P154" s="4">
        <f t="shared" si="70"/>
        <v>1.5819590590129207E-2</v>
      </c>
      <c r="R154">
        <f t="shared" si="71"/>
        <v>-40</v>
      </c>
      <c r="S154">
        <f t="shared" si="72"/>
        <v>3588.1818181817998</v>
      </c>
      <c r="T154">
        <f t="shared" si="73"/>
        <v>7.4912509068192019E-7</v>
      </c>
      <c r="U154">
        <f t="shared" si="73"/>
        <v>7.4300740816384106E-7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1.6072812238564001E-2</v>
      </c>
      <c r="E155" s="1">
        <f>IF(A155&gt;=-$K$2,INDEX('Daten effMJM'!$B$2:$B$187,Auswertung!$K$2+Auswertung!A155,1),E156)</f>
        <v>1.5381489810854999E-2</v>
      </c>
      <c r="F155" s="15">
        <f>INDEX('Daten MJM'!$D$2:$D$191,Auswertung!$J$2+Auswertung!A155,1)--1.8181818182</f>
        <v>8993.1818181815997</v>
      </c>
      <c r="G155" s="15">
        <f>INDEX('Daten effMJM'!$C$2:$C$187,Auswertung!$K$2+Auswertung!A155,1)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1.2843388871616901E-2</v>
      </c>
      <c r="O155" s="1">
        <f t="shared" si="69"/>
        <v>1.2642097024011301E-2</v>
      </c>
      <c r="P155" s="4">
        <f t="shared" si="70"/>
        <v>1.5672798637316212E-2</v>
      </c>
      <c r="R155">
        <f t="shared" si="71"/>
        <v>-36.75</v>
      </c>
      <c r="S155">
        <f t="shared" si="72"/>
        <v>3589.3636363635997</v>
      </c>
      <c r="T155">
        <f t="shared" si="73"/>
        <v>1.4185170069585849E-7</v>
      </c>
      <c r="U155">
        <f t="shared" si="73"/>
        <v>1.37331944542311E-7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1.6082392764929E-2</v>
      </c>
      <c r="E156" s="1">
        <f>IF(A156&gt;=-$K$2,INDEX('Daten effMJM'!$B$2:$B$187,Auswertung!$K$2+Auswertung!A156,1),E157)</f>
        <v>1.539202333439E-2</v>
      </c>
      <c r="F156" s="15">
        <f>INDEX('Daten MJM'!$D$2:$D$191,Auswertung!$J$2+Auswertung!A156,1)--1.8181818182</f>
        <v>8994.1818181815997</v>
      </c>
      <c r="G156" s="15">
        <f>INDEX('Daten effMJM'!$C$2:$C$187,Auswertung!$K$2+Auswertung!A156,1)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1.2873964337980902E-2</v>
      </c>
      <c r="O156" s="1">
        <f t="shared" si="69"/>
        <v>1.2674792707660299E-2</v>
      </c>
      <c r="P156" s="4">
        <f t="shared" si="70"/>
        <v>1.5470885664410653E-2</v>
      </c>
      <c r="R156">
        <f t="shared" si="71"/>
        <v>-30.25</v>
      </c>
      <c r="S156">
        <f t="shared" si="72"/>
        <v>3590.5454545454995</v>
      </c>
      <c r="T156">
        <f t="shared" si="73"/>
        <v>1.0923471560692184E-7</v>
      </c>
      <c r="U156">
        <f t="shared" si="73"/>
        <v>1.0377370637727297E-7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1.6101292283314E-2</v>
      </c>
      <c r="E157" s="1">
        <f>IF(A157&gt;=-$K$2,INDEX('Daten effMJM'!$B$2:$B$187,Auswertung!$K$2+Auswertung!A157,1),E158)</f>
        <v>1.5412509176265E-2</v>
      </c>
      <c r="F157" s="15">
        <f>INDEX('Daten MJM'!$D$2:$D$191,Auswertung!$J$2+Auswertung!A157,1)--1.8181818182</f>
        <v>8995.1818181815997</v>
      </c>
      <c r="G157" s="15">
        <f>INDEX('Daten effMJM'!$C$2:$C$187,Auswertung!$K$2+Auswertung!A157,1)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1.2916899098673901E-2</v>
      </c>
      <c r="O157" s="1">
        <f t="shared" si="69"/>
        <v>1.27202203499313E-2</v>
      </c>
      <c r="P157" s="4">
        <f t="shared" si="70"/>
        <v>1.5226467841867184E-2</v>
      </c>
      <c r="R157">
        <f t="shared" si="71"/>
        <v>-23.75</v>
      </c>
      <c r="S157">
        <f t="shared" si="72"/>
        <v>3591.7272727273012</v>
      </c>
      <c r="T157">
        <f t="shared" si="73"/>
        <v>7.764364046229729E-8</v>
      </c>
      <c r="U157">
        <f t="shared" si="73"/>
        <v>7.1982021692261035E-8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1.6131867749678001E-2</v>
      </c>
      <c r="E158" s="1">
        <f>IF(A158&gt;=-$K$2,INDEX('Daten effMJM'!$B$2:$B$187,Auswertung!$K$2+Auswertung!A158,1),E159)</f>
        <v>1.5445204859914E-2</v>
      </c>
      <c r="F158" s="15">
        <f>INDEX('Daten MJM'!$D$2:$D$191,Auswertung!$J$2+Auswertung!A158,1)--1.8181818182</f>
        <v>8996.1818181815997</v>
      </c>
      <c r="G158" s="15">
        <f>INDEX('Daten effMJM'!$C$2:$C$187,Auswertung!$K$2+Auswertung!A158,1)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1.2971240165268901E-2</v>
      </c>
      <c r="O158" s="1">
        <f t="shared" si="69"/>
        <v>1.2777214669070301E-2</v>
      </c>
      <c r="P158" s="4">
        <f t="shared" si="70"/>
        <v>1.495812996494447E-2</v>
      </c>
      <c r="R158">
        <f t="shared" si="71"/>
        <v>-17.25</v>
      </c>
      <c r="S158">
        <f t="shared" si="72"/>
        <v>3592.909090909101</v>
      </c>
      <c r="T158">
        <f t="shared" si="73"/>
        <v>5.1381701462212542E-8</v>
      </c>
      <c r="U158">
        <f t="shared" si="73"/>
        <v>4.6219318540349608E-8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1.6174802510371001E-2</v>
      </c>
      <c r="E159" s="1">
        <f>IF(A159&gt;=-$K$2,INDEX('Daten effMJM'!$B$2:$B$187,Auswertung!$K$2+Auswertung!A159,1),E160)</f>
        <v>1.5490632502184999E-2</v>
      </c>
      <c r="F159" s="15">
        <f>INDEX('Daten MJM'!$D$2:$D$191,Auswertung!$J$2+Auswertung!A159,1)--1.8181818182</f>
        <v>8997.1818181815997</v>
      </c>
      <c r="G159" s="15">
        <f>INDEX('Daten effMJM'!$C$2:$C$187,Auswertung!$K$2+Auswertung!A159,1)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1.3035281947158899E-2</v>
      </c>
      <c r="O159" s="1">
        <f t="shared" si="69"/>
        <v>1.2843883563840301E-2</v>
      </c>
      <c r="P159" s="4">
        <f t="shared" si="70"/>
        <v>1.4683102681972609E-2</v>
      </c>
      <c r="R159">
        <f t="shared" si="71"/>
        <v>-10.75</v>
      </c>
      <c r="S159">
        <f t="shared" si="72"/>
        <v>3594.0909090909008</v>
      </c>
      <c r="T159">
        <f t="shared" si="73"/>
        <v>3.2565616771043635E-8</v>
      </c>
      <c r="U159">
        <f t="shared" si="73"/>
        <v>2.8206065461280659E-8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1.6229143576966001E-2</v>
      </c>
      <c r="E160" s="1">
        <f>IF(A160&gt;=-$K$2,INDEX('Daten effMJM'!$B$2:$B$187,Auswertung!$K$2+Auswertung!A160,1),E161)</f>
        <v>1.5547626821324E-2</v>
      </c>
      <c r="F160" s="15">
        <f>INDEX('Daten MJM'!$D$2:$D$191,Auswertung!$J$2+Auswertung!A160,1)--1.8181818182</f>
        <v>8998.1818181815997</v>
      </c>
      <c r="G160" s="15">
        <f>INDEX('Daten effMJM'!$C$2:$C$187,Auswertung!$K$2+Auswertung!A160,1)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1.3106973181718901E-2</v>
      </c>
      <c r="O160" s="1">
        <f t="shared" si="69"/>
        <v>1.2918050419989301E-2</v>
      </c>
      <c r="P160" s="4">
        <f t="shared" si="70"/>
        <v>1.4413912282440829E-2</v>
      </c>
      <c r="R160">
        <f t="shared" si="71"/>
        <v>-4.25</v>
      </c>
      <c r="S160">
        <f t="shared" si="72"/>
        <v>3595.2727272727006</v>
      </c>
      <c r="T160">
        <f t="shared" si="73"/>
        <v>2.1445009382930613E-8</v>
      </c>
      <c r="U160">
        <f t="shared" si="73"/>
        <v>1.8009388691893249E-8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1.6293185358855999E-2</v>
      </c>
      <c r="E161" s="1">
        <f>IF(A161&gt;=-$K$2,INDEX('Daten effMJM'!$B$2:$B$187,Auswertung!$K$2+Auswertung!A161,1),E162)</f>
        <v>1.5614295716094E-2</v>
      </c>
      <c r="F161" s="15">
        <f>INDEX('Daten MJM'!$D$2:$D$191,Auswertung!$J$2+Auswertung!A161,1)--1.8181818182</f>
        <v>8999.1818181815997</v>
      </c>
      <c r="G161" s="15">
        <f>INDEX('Daten effMJM'!$C$2:$C$187,Auswertung!$K$2+Auswertung!A161,1)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1.3184260523656899E-2</v>
      </c>
      <c r="O161" s="1">
        <f t="shared" si="69"/>
        <v>1.29976002830113E-2</v>
      </c>
      <c r="P161" s="4">
        <f t="shared" si="70"/>
        <v>1.4157808874503734E-2</v>
      </c>
      <c r="R161">
        <f t="shared" si="71"/>
        <v>2.25</v>
      </c>
      <c r="S161">
        <f t="shared" si="72"/>
        <v>3596.4545454545005</v>
      </c>
      <c r="T161">
        <f t="shared" si="73"/>
        <v>1.9320875541055382E-8</v>
      </c>
      <c r="U161">
        <f t="shared" si="73"/>
        <v>1.6374195538443142E-8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1.6364876593416001E-2</v>
      </c>
      <c r="E162" s="1">
        <f>IF(A162&gt;=-$K$2,INDEX('Daten effMJM'!$B$2:$B$187,Auswertung!$K$2+Auswertung!A162,1),E163)</f>
        <v>1.5688462572243E-2</v>
      </c>
      <c r="F162" s="15">
        <f>INDEX('Daten MJM'!$D$2:$D$191,Auswertung!$J$2+Auswertung!A162,1)--1.8181818182</f>
        <v>9000.1818181815997</v>
      </c>
      <c r="G162" s="15">
        <f>INDEX('Daten effMJM'!$C$2:$C$187,Auswertung!$K$2+Auswertung!A162,1)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1.3265288319136901E-2</v>
      </c>
      <c r="O162" s="1">
        <f t="shared" si="69"/>
        <v>1.30806577561913E-2</v>
      </c>
      <c r="P162" s="4">
        <f t="shared" si="70"/>
        <v>1.3918322655622034E-2</v>
      </c>
      <c r="R162">
        <f t="shared" si="71"/>
        <v>8.75</v>
      </c>
      <c r="S162">
        <f t="shared" si="72"/>
        <v>3597.6363636363003</v>
      </c>
      <c r="T162">
        <f t="shared" si="73"/>
        <v>3.6985892305868259E-8</v>
      </c>
      <c r="U162">
        <f t="shared" si="73"/>
        <v>3.4430970539423155E-8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1.6442163935353998E-2</v>
      </c>
      <c r="E163" s="1">
        <f>IF(A163&gt;=-$K$2,INDEX('Daten effMJM'!$B$2:$B$187,Auswertung!$K$2+Auswertung!A163,1),E164)</f>
        <v>1.5768012435264999E-2</v>
      </c>
      <c r="F163" s="15">
        <f>INDEX('Daten MJM'!$D$2:$D$191,Auswertung!$J$2+Auswertung!A163,1)--1.8181818182</f>
        <v>9001.1818181815997</v>
      </c>
      <c r="G163" s="15">
        <f>INDEX('Daten effMJM'!$C$2:$C$187,Auswertung!$K$2+Auswertung!A163,1)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1.3348468230696901E-2</v>
      </c>
      <c r="O163" s="1">
        <f t="shared" si="69"/>
        <v>1.31656368858943E-2</v>
      </c>
      <c r="P163" s="4">
        <f t="shared" si="70"/>
        <v>1.3696803381690763E-2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1.3251484654290221E-7</v>
      </c>
      <c r="U163">
        <f t="shared" si="74"/>
        <v>1.3148644384681837E-7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1.6523191730834001E-2</v>
      </c>
      <c r="E164" s="1">
        <f>IF(A164&gt;=-$K$2,INDEX('Daten effMJM'!$B$2:$B$187,Auswertung!$K$2+Auswertung!A164,1),E165)</f>
        <v>1.5851069908444999E-2</v>
      </c>
      <c r="F164" s="15">
        <f>INDEX('Daten MJM'!$D$2:$D$191,Auswertung!$J$2+Auswertung!A164,1)--1.8181818182</f>
        <v>9002.1818181815997</v>
      </c>
      <c r="G164" s="15">
        <f>INDEX('Daten effMJM'!$C$2:$C$187,Auswertung!$K$2+Auswertung!A164,1)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1.3432478098924901E-2</v>
      </c>
      <c r="O164" s="1">
        <f t="shared" si="69"/>
        <v>1.32512310802703E-2</v>
      </c>
      <c r="P164" s="4">
        <f t="shared" si="70"/>
        <v>1.34931929402593E-2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1.6606371642394001E-2</v>
      </c>
      <c r="E165" s="1">
        <f>IF(A165&gt;=-$K$2,INDEX('Daten effMJM'!$B$2:$B$187,Auswertung!$K$2+Auswertung!A165,1),E166)</f>
        <v>1.5936049038147999E-2</v>
      </c>
      <c r="F165" s="15">
        <f>INDEX('Daten MJM'!$D$2:$D$191,Auswertung!$J$2+Auswertung!A165,1)--1.8181818182</f>
        <v>9003.1818181815997</v>
      </c>
      <c r="G165" s="15">
        <f>INDEX('Daten effMJM'!$C$2:$C$187,Auswertung!$K$2+Auswertung!A165,1)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1.3516233368344902E-2</v>
      </c>
      <c r="O165" s="1">
        <f t="shared" si="69"/>
        <v>1.3336379966991302E-2</v>
      </c>
      <c r="P165" s="4">
        <f t="shared" si="70"/>
        <v>1.3306473516121587E-2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1.6690381510622E-2</v>
      </c>
      <c r="E166" s="1">
        <f>IF(A166&gt;=-$K$2,INDEX('Daten effMJM'!$B$2:$B$187,Auswertung!$K$2+Auswertung!A166,1),E167)</f>
        <v>1.6021643232523999E-2</v>
      </c>
      <c r="F166" s="15">
        <f>INDEX('Daten MJM'!$D$2:$D$191,Auswertung!$J$2+Auswertung!A166,1)--1.8181818182</f>
        <v>9004.1818181815997</v>
      </c>
      <c r="G166" s="15">
        <f>INDEX('Daten effMJM'!$C$2:$C$187,Auswertung!$K$2+Auswertung!A166,1)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1.3598845290111902E-2</v>
      </c>
      <c r="O166" s="1">
        <f t="shared" si="69"/>
        <v>1.3420219134447301E-2</v>
      </c>
      <c r="P166" s="4">
        <f t="shared" si="70"/>
        <v>1.3135391414040461E-2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1.6774136780042002E-2</v>
      </c>
      <c r="E167" s="1">
        <f>IF(A167&gt;=-$K$2,INDEX('Daten effMJM'!$B$2:$B$187,Auswertung!$K$2+Auswertung!A167,1),E168)</f>
        <v>1.6106792119245001E-2</v>
      </c>
      <c r="F167" s="15">
        <f>INDEX('Daten MJM'!$D$2:$D$191,Auswertung!$J$2+Auswertung!A167,1)--1.8181818182</f>
        <v>9005.1818181815997</v>
      </c>
      <c r="G167" s="15">
        <f>INDEX('Daten effMJM'!$C$2:$C$187,Auswertung!$K$2+Auswertung!A167,1)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1.3678805052727901E-2</v>
      </c>
      <c r="O167" s="1">
        <f t="shared" si="69"/>
        <v>1.3501293925096299E-2</v>
      </c>
      <c r="P167" s="4">
        <f t="shared" si="70"/>
        <v>1.297709317059104E-2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1.6856748701809001E-2</v>
      </c>
      <c r="E168" s="1">
        <f>IF(A168&gt;=-$K$2,INDEX('Daten effMJM'!$B$2:$B$187,Auswertung!$K$2+Auswertung!A168,1),E169)</f>
        <v>1.6190631286701E-2</v>
      </c>
      <c r="F168" s="15">
        <f>INDEX('Daten MJM'!$D$2:$D$191,Auswertung!$J$2+Auswertung!A168,1)--1.8181818182</f>
        <v>9006.1818181815997</v>
      </c>
      <c r="G168" s="15">
        <f>INDEX('Daten effMJM'!$C$2:$C$187,Auswertung!$K$2+Auswertung!A168,1)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1.3755516920082901E-2</v>
      </c>
      <c r="O168" s="1">
        <f t="shared" si="69"/>
        <v>1.35790330874003E-2</v>
      </c>
      <c r="P168" s="4">
        <f t="shared" si="70"/>
        <v>1.2830040027426168E-2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1.6936708464425E-2</v>
      </c>
      <c r="E169" s="1">
        <f>IF(A169&gt;=-$K$2,INDEX('Daten effMJM'!$B$2:$B$187,Auswertung!$K$2+Auswertung!A169,1),E170)</f>
        <v>1.6271706077349998E-2</v>
      </c>
      <c r="F169" s="15">
        <f>INDEX('Daten MJM'!$D$2:$D$191,Auswertung!$J$2+Auswertung!A169,1)--1.8181818182</f>
        <v>9007.1818181815997</v>
      </c>
      <c r="G169" s="15">
        <f>INDEX('Daten effMJM'!$C$2:$C$187,Auswertung!$K$2+Auswertung!A169,1)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1.38286500713969E-2</v>
      </c>
      <c r="O169" s="1">
        <f t="shared" si="69"/>
        <v>1.3653118099496302E-2</v>
      </c>
      <c r="P169" s="4">
        <f t="shared" si="70"/>
        <v>1.2693355533210514E-2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1.7013420331780001E-2</v>
      </c>
      <c r="E170" s="1">
        <f>IF(A170&gt;=-$K$2,INDEX('Daten effMJM'!$B$2:$B$187,Auswertung!$K$2+Auswertung!A170,1),E171)</f>
        <v>1.6349445239653999E-2</v>
      </c>
      <c r="F170" s="15">
        <f>INDEX('Daten MJM'!$D$2:$D$191,Auswertung!$J$2+Auswertung!A170,1)--1.8181818182</f>
        <v>9008.1818181815997</v>
      </c>
      <c r="G170" s="15">
        <f>INDEX('Daten effMJM'!$C$2:$C$187,Auswertung!$K$2+Auswertung!A170,1)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1.3897912671035899E-2</v>
      </c>
      <c r="O170" s="1">
        <f t="shared" si="69"/>
        <v>1.3723265688193299E-2</v>
      </c>
      <c r="P170" s="4">
        <f t="shared" si="70"/>
        <v>1.2566418208007199E-2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1.7086553483094E-2</v>
      </c>
      <c r="E171" s="1">
        <f>IF(A171&gt;=-$K$2,INDEX('Daten effMJM'!$B$2:$B$187,Auswertung!$K$2+Auswertung!A171,1),E172)</f>
        <v>1.6423530251750001E-2</v>
      </c>
      <c r="F171" s="15">
        <f>INDEX('Daten MJM'!$D$2:$D$191,Auswertung!$J$2+Auswertung!A171,1)--1.8181818182</f>
        <v>9009.1818181815997</v>
      </c>
      <c r="G171" s="15">
        <f>INDEX('Daten effMJM'!$C$2:$C$187,Auswertung!$K$2+Auswertung!A171,1)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1.3963052819777902E-2</v>
      </c>
      <c r="O171" s="1">
        <f t="shared" si="69"/>
        <v>1.37892291478523E-2</v>
      </c>
      <c r="P171" s="4">
        <f t="shared" si="70"/>
        <v>1.2448830078146683E-2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1.7155816082732998E-2</v>
      </c>
      <c r="E172" s="1">
        <f>IF(A172&gt;=-$K$2,INDEX('Daten effMJM'!$B$2:$B$187,Auswertung!$K$2+Auswertung!A172,1),E173)</f>
        <v>1.6493677840446998E-2</v>
      </c>
      <c r="F172" s="15">
        <f>INDEX('Daten MJM'!$D$2:$D$191,Auswertung!$J$2+Auswertung!A172,1)--1.8181818182</f>
        <v>9010.1818181815997</v>
      </c>
      <c r="G172" s="15">
        <f>INDEX('Daten effMJM'!$C$2:$C$187,Auswertung!$K$2+Auswertung!A172,1)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1.40238607025189E-2</v>
      </c>
      <c r="O172" s="1">
        <f t="shared" si="69"/>
        <v>1.3850801145892301E-2</v>
      </c>
      <c r="P172" s="4">
        <f t="shared" si="70"/>
        <v>1.2340364775265811E-2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1.7220956231475001E-2</v>
      </c>
      <c r="E173" s="1">
        <f>IF(A173&gt;=-$K$2,INDEX('Daten effMJM'!$B$2:$B$187,Auswertung!$K$2+Auswertung!A173,1),E174)</f>
        <v>1.6559641300105999E-2</v>
      </c>
      <c r="F173" s="15">
        <f>INDEX('Daten MJM'!$D$2:$D$191,Auswertung!$J$2+Auswertung!A173,1)--1.8181818182</f>
        <v>9011.1818181815997</v>
      </c>
      <c r="G173" s="15">
        <f>INDEX('Daten effMJM'!$C$2:$C$187,Auswertung!$K$2+Auswertung!A173,1)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1.40801729783619E-2</v>
      </c>
      <c r="O173" s="1">
        <f t="shared" si="69"/>
        <v>1.3907820608124302E-2</v>
      </c>
      <c r="P173" s="4">
        <f t="shared" si="70"/>
        <v>1.2240785003313912E-2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1.7281764114215999E-2</v>
      </c>
      <c r="E174" s="1">
        <f>IF(A174&gt;=-$K$2,INDEX('Daten effMJM'!$B$2:$B$187,Auswertung!$K$2+Auswertung!A174,1),E175)</f>
        <v>1.6621213298146E-2</v>
      </c>
      <c r="F174" s="15">
        <f>INDEX('Daten MJM'!$D$2:$D$191,Auswertung!$J$2+Auswertung!A174,1)--1.8181818182</f>
        <v>9012.1818181815997</v>
      </c>
      <c r="G174" s="15">
        <f>INDEX('Daten effMJM'!$C$2:$C$187,Auswertung!$K$2+Auswertung!A174,1)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1.4131873230914901E-2</v>
      </c>
      <c r="O174" s="1">
        <f t="shared" si="69"/>
        <v>1.3960174450314302E-2</v>
      </c>
      <c r="P174" s="4">
        <f t="shared" si="70"/>
        <v>1.2149753807937577E-2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1.7338076390059E-2</v>
      </c>
      <c r="E175" s="1">
        <f>IF(A175&gt;=-$K$2,INDEX('Daten effMJM'!$B$2:$B$187,Auswertung!$K$2+Auswertung!A175,1),E176)</f>
        <v>1.6678232760378001E-2</v>
      </c>
      <c r="F175" s="15">
        <f>INDEX('Daten MJM'!$D$2:$D$191,Auswertung!$J$2+Auswertung!A175,1)--1.8181818182</f>
        <v>9013.1818181815997</v>
      </c>
      <c r="G175" s="15">
        <f>INDEX('Daten effMJM'!$C$2:$C$187,Auswertung!$K$2+Auswertung!A175,1)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1.41788907964699E-2</v>
      </c>
      <c r="O175" s="1">
        <f t="shared" si="69"/>
        <v>1.40077943656363E-2</v>
      </c>
      <c r="P175" s="4">
        <f t="shared" si="70"/>
        <v>1.206698276258663E-2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1.7389776642612001E-2</v>
      </c>
      <c r="E176" s="1">
        <f>IF(A176&gt;=-$K$2,INDEX('Daten effMJM'!$B$2:$B$187,Auswertung!$K$2+Auswertung!A176,1),E177)</f>
        <v>1.6730586602568001E-2</v>
      </c>
      <c r="F176" s="15">
        <f>INDEX('Daten MJM'!$D$2:$D$191,Auswertung!$J$2+Auswertung!A176,1)--1.8181818182</f>
        <v>9014.1818181815997</v>
      </c>
      <c r="G176" s="15">
        <f>INDEX('Daten effMJM'!$C$2:$C$187,Auswertung!$K$2+Auswertung!A176,1)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1.4221203435066901E-2</v>
      </c>
      <c r="O176" s="1">
        <f t="shared" si="69"/>
        <v>1.4050659120600301E-2</v>
      </c>
      <c r="P176" s="4">
        <f t="shared" si="70"/>
        <v>1.1992256157876835E-2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1.7436794208167E-2</v>
      </c>
      <c r="E177" s="1">
        <f>IF(A177&gt;=-$K$2,INDEX('Daten effMJM'!$B$2:$B$187,Auswertung!$K$2+Auswertung!A177,1),E178)</f>
        <v>1.6778206517889999E-2</v>
      </c>
      <c r="F177" s="15">
        <f>INDEX('Daten MJM'!$D$2:$D$191,Auswertung!$J$2+Auswertung!A177,1)--1.8181818182</f>
        <v>9015.1818181815997</v>
      </c>
      <c r="G177" s="15">
        <f>INDEX('Daten effMJM'!$C$2:$C$187,Auswertung!$K$2+Auswertung!A177,1)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1.4258839229128902E-2</v>
      </c>
      <c r="O177" s="1">
        <f t="shared" si="69"/>
        <v>1.40887981153523E-2</v>
      </c>
      <c r="P177" s="4">
        <f t="shared" si="70"/>
        <v>1.1925312505749465E-2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1.7479106846764E-2</v>
      </c>
      <c r="E178" s="1">
        <f>IF(A178&gt;=-$K$2,INDEX('Daten effMJM'!$B$2:$B$187,Auswertung!$K$2+Auswertung!A178,1),E179)</f>
        <v>1.6821071272854E-2</v>
      </c>
      <c r="F178" s="15">
        <f>INDEX('Daten MJM'!$D$2:$D$191,Auswertung!$J$2+Auswertung!A178,1)--1.8181818182</f>
        <v>9016.1818181815997</v>
      </c>
      <c r="G178" s="15">
        <f>INDEX('Daten effMJM'!$C$2:$C$187,Auswertung!$K$2+Auswertung!A178,1)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1.4291878100147901E-2</v>
      </c>
      <c r="O178" s="1">
        <f t="shared" si="69"/>
        <v>1.4122293423817302E-2</v>
      </c>
      <c r="P178" s="4">
        <f t="shared" si="70"/>
        <v>1.186580763859472E-2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1.7516742640826002E-2</v>
      </c>
      <c r="E179" s="1">
        <f>IF(A179&gt;=-$K$2,INDEX('Daten effMJM'!$B$2:$B$187,Auswertung!$K$2+Auswertung!A179,1),E180)</f>
        <v>1.6859210267605999E-2</v>
      </c>
      <c r="F179" s="15">
        <f>INDEX('Daten MJM'!$D$2:$D$191,Auswertung!$J$2+Auswertung!A179,1)--1.8181818182</f>
        <v>9017.1818181815997</v>
      </c>
      <c r="G179" s="15">
        <f>INDEX('Daten effMJM'!$C$2:$C$187,Auswertung!$K$2+Auswertung!A179,1)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1.56178295106549E-2</v>
      </c>
      <c r="O179" s="1">
        <f t="shared" si="69"/>
        <v>1.54374165362673E-2</v>
      </c>
      <c r="P179" s="4">
        <f t="shared" si="70"/>
        <v>1.1551731581172477E-2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1.7549781511845001E-2</v>
      </c>
      <c r="E180" s="1">
        <f>IF(A180&gt;=-$K$2,INDEX('Daten effMJM'!$B$2:$B$187,Auswertung!$K$2+Auswertung!A180,1),E181)</f>
        <v>1.6892705576071001E-2</v>
      </c>
      <c r="F180" s="15">
        <f>INDEX('Daten MJM'!$D$2:$D$191,Auswertung!$J$2+Auswertung!A180,1)--1.8181818182</f>
        <v>9018.1818181815997</v>
      </c>
      <c r="G180" s="15">
        <f>INDEX('Daten effMJM'!$C$2:$C$187,Auswertung!$K$2+Auswertung!A180,1)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1.5617997153573902E-2</v>
      </c>
      <c r="O180" s="1">
        <f t="shared" si="69"/>
        <v>1.5437578837656302E-2</v>
      </c>
      <c r="P180" s="4">
        <f t="shared" si="70"/>
        <v>1.1551949596578953E-2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1.8875732922352E-2</v>
      </c>
      <c r="E181" s="1">
        <f>IF(A181&gt;=-$K$2,INDEX('Daten effMJM'!$B$2:$B$187,Auswertung!$K$2+Auswertung!A181,1),E182)</f>
        <v>1.8207828688520999E-2</v>
      </c>
      <c r="F181" s="15">
        <f>INDEX('Daten MJM'!$D$2:$D$191,Auswertung!$J$2+Auswertung!A181,1)--1.8181818182</f>
        <v>10788.1818181816</v>
      </c>
      <c r="G181" s="15">
        <f>INDEX('Daten effMJM'!$C$2:$C$187,Auswertung!$K$2+Auswertung!A181,1)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1.5618126249146901E-2</v>
      </c>
      <c r="O181" s="1">
        <f t="shared" si="69"/>
        <v>1.5437701479309302E-2</v>
      </c>
      <c r="P181" s="4">
        <f t="shared" si="70"/>
        <v>1.1552267343686867E-2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1.8875900565271001E-2</v>
      </c>
      <c r="E182" s="1">
        <f>IF(A182&gt;=-$K$2,INDEX('Daten effMJM'!$B$2:$B$187,Auswertung!$K$2+Auswertung!A182,1),E183)</f>
        <v>1.8207990989910001E-2</v>
      </c>
      <c r="F182" s="15">
        <f>INDEX('Daten MJM'!$D$2:$D$191,Auswertung!$J$2+Auswertung!A182,1)--1.8181818182</f>
        <v>10789.3636363634</v>
      </c>
      <c r="G182" s="15">
        <f>INDEX('Daten effMJM'!$C$2:$C$187,Auswertung!$K$2+Auswertung!A182,1)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1.56182180098129E-2</v>
      </c>
      <c r="O182" s="1">
        <f t="shared" si="69"/>
        <v>1.5437786548971301E-2</v>
      </c>
      <c r="P182" s="4">
        <f t="shared" si="70"/>
        <v>1.1552627881633774E-2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1.8876029660844E-2</v>
      </c>
      <c r="E183" s="1">
        <f>IF(A183&gt;=-$K$2,INDEX('Daten effMJM'!$B$2:$B$187,Auswertung!$K$2+Auswertung!A183,1),E184)</f>
        <v>1.8208113631563001E-2</v>
      </c>
      <c r="F183" s="15">
        <f>INDEX('Daten MJM'!$D$2:$D$191,Auswertung!$J$2+Auswertung!A183,1)--1.8181818182</f>
        <v>10790.545454545299</v>
      </c>
      <c r="G183" s="15">
        <f>INDEX('Daten effMJM'!$C$2:$C$187,Auswertung!$K$2+Auswertung!A183,1)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1.56182787336419E-2</v>
      </c>
      <c r="O183" s="1">
        <f t="shared" si="69"/>
        <v>1.5437841171802302E-2</v>
      </c>
      <c r="P183" s="4">
        <f t="shared" si="70"/>
        <v>1.1552973596951739E-2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1.887612142151E-2</v>
      </c>
      <c r="E184" s="1">
        <f>IF(A184&gt;=-$K$2,INDEX('Daten effMJM'!$B$2:$B$187,Auswertung!$K$2+Auswertung!A184,1),E185)</f>
        <v>1.8208198701225E-2</v>
      </c>
      <c r="F184" s="15">
        <f>INDEX('Daten MJM'!$D$2:$D$191,Auswertung!$J$2+Auswertung!A184,1)--1.8181818182</f>
        <v>10791.727272727101</v>
      </c>
      <c r="G184" s="15">
        <f>INDEX('Daten effMJM'!$C$2:$C$187,Auswertung!$K$2+Auswertung!A184,1)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1.5618317220279902E-2</v>
      </c>
      <c r="O184" s="1">
        <f t="shared" si="69"/>
        <v>1.5437874506243301E-2</v>
      </c>
      <c r="P184" s="4">
        <f t="shared" si="70"/>
        <v>1.1553275009826334E-2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1.8876182145339E-2</v>
      </c>
      <c r="E185" s="1">
        <f>IF(A185&gt;=-$K$2,INDEX('Daten effMJM'!$B$2:$B$187,Auswertung!$K$2+Auswertung!A185,1),E186)</f>
        <v>1.8208253324056001E-2</v>
      </c>
      <c r="F185" s="15">
        <f>INDEX('Daten MJM'!$D$2:$D$191,Auswertung!$J$2+Auswertung!A185,1)--1.8181818182</f>
        <v>10792.909090908901</v>
      </c>
      <c r="G185" s="15">
        <f>INDEX('Daten effMJM'!$C$2:$C$187,Auswertung!$K$2+Auswertung!A185,1)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1.5618342564381899E-2</v>
      </c>
      <c r="O185" s="1">
        <f t="shared" si="69"/>
        <v>1.5437895790066301E-2</v>
      </c>
      <c r="P185" s="4">
        <f t="shared" si="70"/>
        <v>1.1553516230788331E-2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1.8876220631977001E-2</v>
      </c>
      <c r="E186" s="1">
        <f>IF(A186&gt;=-$K$2,INDEX('Daten effMJM'!$B$2:$B$187,Auswertung!$K$2+Auswertung!A186,1),E187)</f>
        <v>1.8208286658497001E-2</v>
      </c>
      <c r="F186" s="15">
        <f>INDEX('Daten MJM'!$D$2:$D$191,Auswertung!$J$2+Auswertung!A186,1)--1.8181818182</f>
        <v>10794.090909090701</v>
      </c>
      <c r="G186" s="15">
        <f>INDEX('Daten effMJM'!$C$2:$C$187,Auswertung!$K$2+Auswertung!A186,1)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1.5618365398143902E-2</v>
      </c>
      <c r="O186" s="1">
        <f t="shared" si="69"/>
        <v>1.54379151413883E-2</v>
      </c>
      <c r="P186" s="4">
        <f t="shared" si="70"/>
        <v>1.1553722310597651E-2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1.8876245976078999E-2</v>
      </c>
      <c r="E187" s="1">
        <f>IF(A187&gt;=-$K$2,INDEX('Daten effMJM'!$B$2:$B$187,Auswertung!$K$2+Auswertung!A187,1),E188)</f>
        <v>1.820830794232E-2</v>
      </c>
      <c r="F187" s="15">
        <f>INDEX('Daten MJM'!$D$2:$D$191,Auswertung!$J$2+Auswertung!A187,1)--1.8181818182</f>
        <v>10795.272727272501</v>
      </c>
      <c r="G187" s="15">
        <f>INDEX('Daten effMJM'!$C$2:$C$187,Auswertung!$K$2+Auswertung!A187,1)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1.5618409108743899E-2</v>
      </c>
      <c r="O187" s="1">
        <f t="shared" si="69"/>
        <v>1.5437955832535301E-2</v>
      </c>
      <c r="P187" s="4">
        <f>ABS((O187-N187)/N187)</f>
        <v>1.1553883302209841E-2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1.8876268809841001E-2</v>
      </c>
      <c r="E188" s="1">
        <f>IF(A188&gt;=-$K$2,INDEX('Daten effMJM'!$B$2:$B$187,Auswertung!$K$2+Auswertung!A188,1),E189)</f>
        <v>1.8208327293641999E-2</v>
      </c>
      <c r="F188" s="15">
        <f>INDEX('Daten MJM'!$D$2:$D$191,Auswertung!$J$2+Auswertung!A188,1)--1.8181818182</f>
        <v>10796.4545454543</v>
      </c>
      <c r="G188" s="15">
        <f>INDEX('Daten effMJM'!$C$2:$C$187,Auswertung!$K$2+Auswertung!A188,1)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1.5618565717198902E-2</v>
      </c>
      <c r="O188" s="1">
        <f>E190-$E$5</f>
        <v>1.5438111225605299E-2</v>
      </c>
      <c r="P188" s="4">
        <f t="shared" ref="P188:P189" si="75">ABS((O188-N188)/N188)</f>
        <v>1.1553845267295524E-2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1.8876312520440999E-2</v>
      </c>
      <c r="E189" s="1">
        <f>IF(A189&gt;=-$K$2,INDEX('Daten effMJM'!$B$2:$B$187,Auswertung!$K$2+Auswertung!A189,1),E190)</f>
        <v>1.8208367984789E-2</v>
      </c>
      <c r="F189" s="15">
        <f>INDEX('Daten MJM'!$D$2:$D$191,Auswertung!$J$2+Auswertung!A189,1)--1.8181818182</f>
        <v>10797.6363636361</v>
      </c>
      <c r="G189" s="15">
        <f>INDEX('Daten effMJM'!$C$2:$C$187,Auswertung!$K$2+Auswertung!A189,1)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1.56192079826049E-2</v>
      </c>
      <c r="O189" s="1">
        <f t="shared" ref="O189" si="78">E191-$E$5</f>
        <v>1.54387632849473E-2</v>
      </c>
      <c r="P189" s="4">
        <f t="shared" si="75"/>
        <v>1.1552743126191886E-2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1.8876469128896001E-2</v>
      </c>
      <c r="E190" s="1">
        <f>IF(A190&gt;=-$K$2,INDEX('Daten effMJM'!$B$2:$B$187,Auswertung!$K$2+Auswertung!A190,1),E191)</f>
        <v>1.8208523377858998E-2</v>
      </c>
      <c r="F190" s="15">
        <f>INDEX('Daten MJM'!$D$2:$D$191,Auswertung!$J$2+Auswertung!A190,1)--1.8181818182</f>
        <v>10798.8181818179</v>
      </c>
      <c r="G190" s="15">
        <f>INDEX('Daten effMJM'!$C$2:$C$187,Auswertung!$K$2+Auswertung!A190,1)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1.8877111394301999E-2</v>
      </c>
      <c r="E191" s="1">
        <f>IF(A191&gt;=-$K$2,INDEX('Daten effMJM'!$B$2:$B$187,Auswertung!$K$2+Auswertung!A191,1),E192)</f>
        <v>1.8209175437200999E-2</v>
      </c>
      <c r="F191" s="15">
        <f>INDEX('Daten MJM'!$D$2:$D$191,Auswertung!$J$2+Auswertung!A191,1)--1.8181818182</f>
        <v>10799.9999999997</v>
      </c>
      <c r="G191" s="15">
        <f>INDEX('Daten effMJM'!$C$2:$C$187,Auswertung!$K$2+Auswertung!A191,1)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2022-01-13T18:03:14Z</dcterms:modified>
</cp:coreProperties>
</file>