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6 CTU\5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7\C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Komplett neu bestimmen der EM zu Sicherheit\SJM 6 CTU\50°C E+-15\TCT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<sst xmlns="http://schemas.openxmlformats.org/spreadsheetml/2006/main" count="54" uniqueCount="26">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</sst>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6.1347440499966155E-8</c:v>
                </c:pt>
                <c:pt idx="2">
                  <c:v>8.1365423900206513E-8</c:v>
                </c:pt>
                <c:pt idx="3">
                  <c:v>1.0246780520004745E-7</c:v>
                </c:pt>
                <c:pt idx="4">
                  <c:v>1.5985554480037883E-7</c:v>
                </c:pt>
                <c:pt idx="5">
                  <c:v>3.5268566720043915E-7</c:v>
                </c:pt>
                <c:pt idx="6">
                  <c:v>9.9515900440008687E-7</c:v>
                </c:pt>
                <c:pt idx="7">
                  <c:v>3.0656447318998248E-6</c:v>
                </c:pt>
                <c:pt idx="8">
                  <c:v>9.3368037459998568E-6</c:v>
                </c:pt>
                <c:pt idx="9">
                  <c:v>2.6238195975000593E-5</c:v>
                </c:pt>
                <c:pt idx="10">
                  <c:v>6.4412397808299993E-5</c:v>
                </c:pt>
                <c:pt idx="11">
                  <c:v>1.3601208694610008E-4</c:v>
                </c:pt>
                <c:pt idx="12">
                  <c:v>2.4730516966850035E-4</c:v>
                </c:pt>
                <c:pt idx="13">
                  <c:v>3.9591401417139998E-4</c:v>
                </c:pt>
                <c:pt idx="14">
                  <c:v>5.7249770320110058E-4</c:v>
                </c:pt>
                <c:pt idx="15">
                  <c:v>7.6799706740080052E-4</c:v>
                </c:pt>
                <c:pt idx="16">
                  <c:v>9.7395814588030049E-4</c:v>
                </c:pt>
                <c:pt idx="17">
                  <c:v>1.1844170143543E-3</c:v>
                </c:pt>
                <c:pt idx="18">
                  <c:v>1.3937787749884996E-3</c:v>
                </c:pt>
                <c:pt idx="19">
                  <c:v>1.5975118815258994E-3</c:v>
                </c:pt>
                <c:pt idx="20">
                  <c:v>1.7913480051640002E-3</c:v>
                </c:pt>
                <c:pt idx="21">
                  <c:v>2.2614512668619009E-3</c:v>
                </c:pt>
                <c:pt idx="22">
                  <c:v>2.2614519936180006E-3</c:v>
                </c:pt>
                <c:pt idx="23">
                  <c:v>2.2614891848683006E-3</c:v>
                </c:pt>
                <c:pt idx="24">
                  <c:v>2.2623118544677001E-3</c:v>
                </c:pt>
                <c:pt idx="25">
                  <c:v>2.2682403034224004E-3</c:v>
                </c:pt>
                <c:pt idx="26">
                  <c:v>2.2896036604164996E-3</c:v>
                </c:pt>
                <c:pt idx="27">
                  <c:v>2.3382176326163994E-3</c:v>
                </c:pt>
                <c:pt idx="28">
                  <c:v>2.4197924493253994E-3</c:v>
                </c:pt>
                <c:pt idx="29">
                  <c:v>2.5323188435518998E-3</c:v>
                </c:pt>
                <c:pt idx="30">
                  <c:v>2.6685564863261008E-3</c:v>
                </c:pt>
                <c:pt idx="31">
                  <c:v>2.8170333743407E-3</c:v>
                </c:pt>
                <c:pt idx="32">
                  <c:v>2.9736710793297006E-3</c:v>
                </c:pt>
                <c:pt idx="33">
                  <c:v>3.1343843824976998E-3</c:v>
                </c:pt>
                <c:pt idx="34">
                  <c:v>3.2959238744207009E-3</c:v>
                </c:pt>
                <c:pt idx="35">
                  <c:v>3.4563161840007002E-3</c:v>
                </c:pt>
                <c:pt idx="36">
                  <c:v>3.614114277970701E-3</c:v>
                </c:pt>
                <c:pt idx="37">
                  <c:v>3.7684143644617007E-3</c:v>
                </c:pt>
                <c:pt idx="38">
                  <c:v>3.9183216307766998E-3</c:v>
                </c:pt>
                <c:pt idx="39">
                  <c:v>4.0633473952337009E-3</c:v>
                </c:pt>
                <c:pt idx="40">
                  <c:v>4.2005110754837005E-3</c:v>
                </c:pt>
                <c:pt idx="41">
                  <c:v>4.3298080827236995E-3</c:v>
                </c:pt>
                <c:pt idx="42">
                  <c:v>4.4516233279507005E-3</c:v>
                </c:pt>
                <c:pt idx="43">
                  <c:v>4.5661585720296995E-3</c:v>
                </c:pt>
                <c:pt idx="44">
                  <c:v>4.6735249931437002E-3</c:v>
                </c:pt>
                <c:pt idx="45">
                  <c:v>4.7736660307756999E-3</c:v>
                </c:pt>
                <c:pt idx="46">
                  <c:v>4.8665578711397E-3</c:v>
                </c:pt>
                <c:pt idx="47">
                  <c:v>4.9522357636417004E-3</c:v>
                </c:pt>
                <c:pt idx="48">
                  <c:v>5.0307040335056995E-3</c:v>
                </c:pt>
                <c:pt idx="49">
                  <c:v>5.101971468472701E-3</c:v>
                </c:pt>
                <c:pt idx="50">
                  <c:v>5.1660971419567004E-3</c:v>
                </c:pt>
                <c:pt idx="51">
                  <c:v>5.2231925555197003E-3</c:v>
                </c:pt>
                <c:pt idx="52">
                  <c:v>6.8412755646676997E-3</c:v>
                </c:pt>
                <c:pt idx="53">
                  <c:v>6.8414273037726995E-3</c:v>
                </c:pt>
                <c:pt idx="54">
                  <c:v>6.8415222379707005E-3</c:v>
                </c:pt>
                <c:pt idx="55">
                  <c:v>6.8415749536727003E-3</c:v>
                </c:pt>
                <c:pt idx="56">
                  <c:v>6.8416038853667009E-3</c:v>
                </c:pt>
                <c:pt idx="57">
                  <c:v>6.8416269026787E-3</c:v>
                </c:pt>
                <c:pt idx="58">
                  <c:v>6.8416667689756997E-3</c:v>
                </c:pt>
                <c:pt idx="59">
                  <c:v>6.8417751842327007E-3</c:v>
                </c:pt>
                <c:pt idx="60">
                  <c:v>6.8420869284197003E-3</c:v>
                </c:pt>
                <c:pt idx="61">
                  <c:v>6.8429379814006997E-3</c:v>
                </c:pt>
                <c:pt idx="62">
                  <c:v>6.8452016482577005E-3</c:v>
                </c:pt>
                <c:pt idx="63">
                  <c:v>6.8489529038157004E-3</c:v>
                </c:pt>
                <c:pt idx="64">
                  <c:v>6.8568616198446996E-3</c:v>
                </c:pt>
                <c:pt idx="65">
                  <c:v>6.8728866194576995E-3</c:v>
                </c:pt>
                <c:pt idx="66">
                  <c:v>6.9027521028097007E-3</c:v>
                </c:pt>
                <c:pt idx="67">
                  <c:v>6.9538925330297008E-3</c:v>
                </c:pt>
                <c:pt idx="68">
                  <c:v>7.0328728656867011E-3</c:v>
                </c:pt>
                <c:pt idx="69">
                  <c:v>7.1437065772976998E-3</c:v>
                </c:pt>
                <c:pt idx="70">
                  <c:v>7.2859667456177E-3</c:v>
                </c:pt>
                <c:pt idx="71">
                  <c:v>7.4555348969336998E-3</c:v>
                </c:pt>
                <c:pt idx="72">
                  <c:v>7.6442208887537002E-3</c:v>
                </c:pt>
                <c:pt idx="73">
                  <c:v>7.8467996957846987E-3</c:v>
                </c:pt>
                <c:pt idx="74">
                  <c:v>8.0589696796596992E-3</c:v>
                </c:pt>
                <c:pt idx="75">
                  <c:v>8.2781360121787009E-3</c:v>
                </c:pt>
                <c:pt idx="76">
                  <c:v>8.5008534439416986E-3</c:v>
                </c:pt>
                <c:pt idx="77">
                  <c:v>8.726765434811698E-3</c:v>
                </c:pt>
                <c:pt idx="78">
                  <c:v>8.9538909066647007E-3</c:v>
                </c:pt>
                <c:pt idx="79">
                  <c:v>9.1817265048117006E-3</c:v>
                </c:pt>
                <c:pt idx="80">
                  <c:v>9.4095949282707002E-3</c:v>
                </c:pt>
                <c:pt idx="81">
                  <c:v>9.6368678086146999E-3</c:v>
                </c:pt>
                <c:pt idx="82">
                  <c:v>9.8637281243416988E-3</c:v>
                </c:pt>
                <c:pt idx="83">
                  <c:v>1.0820219719947698E-2</c:v>
                </c:pt>
                <c:pt idx="84">
                  <c:v>1.0820220522165698E-2</c:v>
                </c:pt>
                <c:pt idx="85">
                  <c:v>1.0820238475762699E-2</c:v>
                </c:pt>
                <c:pt idx="86">
                  <c:v>1.0820626766233698E-2</c:v>
                </c:pt>
                <c:pt idx="87">
                  <c:v>1.0823739292937701E-2</c:v>
                </c:pt>
                <c:pt idx="88">
                  <c:v>1.0836312655086701E-2</c:v>
                </c:pt>
                <c:pt idx="89">
                  <c:v>1.0868311191802701E-2</c:v>
                </c:pt>
                <c:pt idx="90">
                  <c:v>1.09276680721417E-2</c:v>
                </c:pt>
                <c:pt idx="91">
                  <c:v>1.1016582612610699E-2</c:v>
                </c:pt>
                <c:pt idx="92">
                  <c:v>1.11312138481987E-2</c:v>
                </c:pt>
                <c:pt idx="93">
                  <c:v>1.1262265348947701E-2</c:v>
                </c:pt>
                <c:pt idx="94">
                  <c:v>1.14048215094367E-2</c:v>
                </c:pt>
                <c:pt idx="95">
                  <c:v>1.1554219294993701E-2</c:v>
                </c:pt>
                <c:pt idx="96">
                  <c:v>1.17066292034597E-2</c:v>
                </c:pt>
                <c:pt idx="97">
                  <c:v>1.1859567036784698E-2</c:v>
                </c:pt>
                <c:pt idx="98">
                  <c:v>1.2011204915117698E-2</c:v>
                </c:pt>
                <c:pt idx="99">
                  <c:v>1.2160351484015699E-2</c:v>
                </c:pt>
                <c:pt idx="100">
                  <c:v>1.2305909297397701E-2</c:v>
                </c:pt>
                <c:pt idx="101">
                  <c:v>1.2447232205684701E-2</c:v>
                </c:pt>
                <c:pt idx="102">
                  <c:v>1.25813416103247E-2</c:v>
                </c:pt>
                <c:pt idx="103">
                  <c:v>1.2708098741421699E-2</c:v>
                </c:pt>
                <c:pt idx="104">
                  <c:v>1.28277803504167E-2</c:v>
                </c:pt>
                <c:pt idx="105">
                  <c:v>1.29405109731787E-2</c:v>
                </c:pt>
                <c:pt idx="106">
                  <c:v>1.30463432062707E-2</c:v>
                </c:pt>
                <c:pt idx="107">
                  <c:v>1.3145179656538698E-2</c:v>
                </c:pt>
                <c:pt idx="108">
                  <c:v>1.3236961009437699E-2</c:v>
                </c:pt>
                <c:pt idx="109">
                  <c:v>1.3321693010285698E-2</c:v>
                </c:pt>
                <c:pt idx="110">
                  <c:v>1.3399356597730699E-2</c:v>
                </c:pt>
                <c:pt idx="111">
                  <c:v>1.3469941734653698E-2</c:v>
                </c:pt>
                <c:pt idx="112">
                  <c:v>1.3533492835730701E-2</c:v>
                </c:pt>
                <c:pt idx="113">
                  <c:v>1.3590105944742699E-2</c:v>
                </c:pt>
                <c:pt idx="114">
                  <c:v>1.5193710759589699E-2</c:v>
                </c:pt>
                <c:pt idx="115">
                  <c:v>1.5193860048931699E-2</c:v>
                </c:pt>
                <c:pt idx="116">
                  <c:v>1.51939524910377E-2</c:v>
                </c:pt>
                <c:pt idx="117">
                  <c:v>1.5194002625885699E-2</c:v>
                </c:pt>
                <c:pt idx="118">
                  <c:v>1.51940283520327E-2</c:v>
                </c:pt>
                <c:pt idx="119">
                  <c:v>1.51940458706647E-2</c:v>
                </c:pt>
                <c:pt idx="120">
                  <c:v>1.5194072926473699E-2</c:v>
                </c:pt>
                <c:pt idx="121">
                  <c:v>1.5194147545492698E-2</c:v>
                </c:pt>
                <c:pt idx="122">
                  <c:v>1.5194377145889698E-2</c:v>
                </c:pt>
                <c:pt idx="123">
                  <c:v>1.51950606450117E-2</c:v>
                </c:pt>
                <c:pt idx="124">
                  <c:v>1.5197038211856698E-2</c:v>
                </c:pt>
                <c:pt idx="125">
                  <c:v>1.5200496159804698E-2</c:v>
                </c:pt>
                <c:pt idx="126">
                  <c:v>1.5208076811279701E-2</c:v>
                </c:pt>
                <c:pt idx="127">
                  <c:v>1.5223822795587698E-2</c:v>
                </c:pt>
                <c:pt idx="128">
                  <c:v>1.5253560160072701E-2</c:v>
                </c:pt>
                <c:pt idx="129">
                  <c:v>1.5304786829525699E-2</c:v>
                </c:pt>
                <c:pt idx="130">
                  <c:v>1.5384071030944701E-2</c:v>
                </c:pt>
                <c:pt idx="131">
                  <c:v>1.5495403262208701E-2</c:v>
                </c:pt>
                <c:pt idx="132">
                  <c:v>1.5638362819183699E-2</c:v>
                </c:pt>
                <c:pt idx="133">
                  <c:v>1.5808868098724699E-2</c:v>
                </c:pt>
                <c:pt idx="134">
                  <c:v>1.5998738890498701E-2</c:v>
                </c:pt>
                <c:pt idx="135">
                  <c:v>1.6202684723592698E-2</c:v>
                </c:pt>
                <c:pt idx="136">
                  <c:v>1.64164648562517E-2</c:v>
                </c:pt>
                <c:pt idx="137">
                  <c:v>1.66375346229767E-2</c:v>
                </c:pt>
                <c:pt idx="138">
                  <c:v>1.6862598186133698E-2</c:v>
                </c:pt>
                <c:pt idx="139">
                  <c:v>1.7091352149289699E-2</c:v>
                </c:pt>
                <c:pt idx="140">
                  <c:v>1.7322013074171701E-2</c:v>
                </c:pt>
                <c:pt idx="141">
                  <c:v>1.7554242202044698E-2</c:v>
                </c:pt>
                <c:pt idx="142">
                  <c:v>1.77876135084497E-2</c:v>
                </c:pt>
                <c:pt idx="143">
                  <c:v>1.8021899951721699E-2</c:v>
                </c:pt>
                <c:pt idx="144">
                  <c:v>1.8257822402293698E-2</c:v>
                </c:pt>
                <c:pt idx="145">
                  <c:v>1.93638260837827E-2</c:v>
                </c:pt>
                <c:pt idx="146">
                  <c:v>1.9363827817463701E-2</c:v>
                </c:pt>
                <c:pt idx="147">
                  <c:v>1.9363850356517699E-2</c:v>
                </c:pt>
                <c:pt idx="148">
                  <c:v>1.9364219237196698E-2</c:v>
                </c:pt>
                <c:pt idx="149">
                  <c:v>1.93669790892467E-2</c:v>
                </c:pt>
                <c:pt idx="150">
                  <c:v>1.93780815220197E-2</c:v>
                </c:pt>
                <c:pt idx="151">
                  <c:v>1.9406877462999701E-2</c:v>
                </c:pt>
                <c:pt idx="152">
                  <c:v>1.9461602535563699E-2</c:v>
                </c:pt>
                <c:pt idx="153">
                  <c:v>1.9545347211848699E-2</c:v>
                </c:pt>
                <c:pt idx="154">
                  <c:v>1.9655072733537698E-2</c:v>
                </c:pt>
                <c:pt idx="155">
                  <c:v>1.97820158602687E-2</c:v>
                </c:pt>
                <c:pt idx="156">
                  <c:v>1.9921156394204699E-2</c:v>
                </c:pt>
                <c:pt idx="157">
                  <c:v>2.0067730954476698E-2</c:v>
                </c:pt>
                <c:pt idx="158">
                  <c:v>2.0217797279858698E-2</c:v>
                </c:pt>
                <c:pt idx="159">
                  <c:v>2.0368767494364698E-2</c:v>
                </c:pt>
                <c:pt idx="160">
                  <c:v>2.05187357502567E-2</c:v>
                </c:pt>
                <c:pt idx="161">
                  <c:v>2.0666451295713699E-2</c:v>
                </c:pt>
                <c:pt idx="162">
                  <c:v>2.08107749543857E-2</c:v>
                </c:pt>
                <c:pt idx="163">
                  <c:v>2.0951027272327699E-2</c:v>
                </c:pt>
                <c:pt idx="164">
                  <c:v>2.1084240780589698E-2</c:v>
                </c:pt>
                <c:pt idx="165">
                  <c:v>2.1210247553513698E-2</c:v>
                </c:pt>
                <c:pt idx="166">
                  <c:v>2.1329295589677701E-2</c:v>
                </c:pt>
                <c:pt idx="167">
                  <c:v>2.14414887416477E-2</c:v>
                </c:pt>
                <c:pt idx="168">
                  <c:v>2.1546863830870698E-2</c:v>
                </c:pt>
                <c:pt idx="169">
                  <c:v>2.1645311916574698E-2</c:v>
                </c:pt>
                <c:pt idx="170">
                  <c:v>2.1736763666643698E-2</c:v>
                </c:pt>
                <c:pt idx="171">
                  <c:v>2.18212166351687E-2</c:v>
                </c:pt>
                <c:pt idx="172">
                  <c:v>2.1898644922151701E-2</c:v>
                </c:pt>
                <c:pt idx="173">
                  <c:v>2.1969032804300698E-2</c:v>
                </c:pt>
                <c:pt idx="174">
                  <c:v>2.20324196590517E-2</c:v>
                </c:pt>
                <c:pt idx="175">
                  <c:v>2.2088898027708699E-2</c:v>
                </c:pt>
                <c:pt idx="176">
                  <c:v>2.36875029967137E-2</c:v>
                </c:pt>
                <c:pt idx="177">
                  <c:v>2.3687651332848701E-2</c:v>
                </c:pt>
                <c:pt idx="178">
                  <c:v>2.3687742835707699E-2</c:v>
                </c:pt>
                <c:pt idx="179">
                  <c:v>2.36877918843467E-2</c:v>
                </c:pt>
                <c:pt idx="180">
                  <c:v>2.36878163652747E-2</c:v>
                </c:pt>
                <c:pt idx="181">
                  <c:v>2.36878319489357E-2</c:v>
                </c:pt>
                <c:pt idx="182">
                  <c:v>2.36878545013747E-2</c:v>
                </c:pt>
                <c:pt idx="183">
                  <c:v>2.36879171164277E-2</c:v>
                </c:pt>
                <c:pt idx="184">
                  <c:v>2.36881159942917E-2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5.643890480053898E-8</c:v>
                </c:pt>
                <c:pt idx="2">
                  <c:v>7.3243325400366988E-8</c:v>
                </c:pt>
                <c:pt idx="3">
                  <c:v>9.009961470050204E-8</c:v>
                </c:pt>
                <c:pt idx="4">
                  <c:v>1.3768248810063638E-7</c:v>
                </c:pt>
                <c:pt idx="5">
                  <c:v>3.0586589880050169E-7</c:v>
                </c:pt>
                <c:pt idx="6">
                  <c:v>8.989394116006369E-7</c:v>
                </c:pt>
                <c:pt idx="7">
                  <c:v>2.9162356420999597E-6</c:v>
                </c:pt>
                <c:pt idx="8">
                  <c:v>9.2589791099006308E-6</c:v>
                </c:pt>
                <c:pt idx="9">
                  <c:v>2.6662607184100087E-5</c:v>
                </c:pt>
                <c:pt idx="10">
                  <c:v>6.6086980027400301E-5</c:v>
                </c:pt>
                <c:pt idx="11">
                  <c:v>1.3956170966989995E-4</c:v>
                </c:pt>
                <c:pt idx="12">
                  <c:v>2.5263902349580061E-4</c:v>
                </c:pt>
                <c:pt idx="13">
                  <c:v>4.0223545012249996E-4</c:v>
                </c:pt>
                <c:pt idx="14">
                  <c:v>5.7894723993550008E-4</c:v>
                </c:pt>
                <c:pt idx="15">
                  <c:v>7.7390474794390013E-4</c:v>
                </c:pt>
                <c:pt idx="16">
                  <c:v>9.7929865254920041E-4</c:v>
                </c:pt>
                <c:pt idx="17">
                  <c:v>1.1893803364589998E-3</c:v>
                </c:pt>
                <c:pt idx="18">
                  <c:v>1.3993352957876997E-3</c:v>
                </c:pt>
                <c:pt idx="19">
                  <c:v>1.6093282178890004E-3</c:v>
                </c:pt>
                <c:pt idx="20">
                  <c:v>1.8098563518373998E-3</c:v>
                </c:pt>
                <c:pt idx="21">
                  <c:v>2.3261136693627001E-3</c:v>
                </c:pt>
                <c:pt idx="22">
                  <c:v>2.3261142761726999E-3</c:v>
                </c:pt>
                <c:pt idx="23">
                  <c:v>2.3261458835076004E-3</c:v>
                </c:pt>
                <c:pt idx="24">
                  <c:v>2.3269128051528008E-3</c:v>
                </c:pt>
                <c:pt idx="25">
                  <c:v>2.3326542183409998E-3</c:v>
                </c:pt>
                <c:pt idx="26">
                  <c:v>2.3536210557591995E-3</c:v>
                </c:pt>
                <c:pt idx="27">
                  <c:v>2.4014403310443008E-3</c:v>
                </c:pt>
                <c:pt idx="28">
                  <c:v>2.4815799709977E-3</c:v>
                </c:pt>
                <c:pt idx="29">
                  <c:v>2.5919472082474998E-3</c:v>
                </c:pt>
                <c:pt idx="30">
                  <c:v>2.7254306062136999E-3</c:v>
                </c:pt>
                <c:pt idx="31">
                  <c:v>2.8726158146409001E-3</c:v>
                </c:pt>
                <c:pt idx="32">
                  <c:v>3.0274067072222008E-3</c:v>
                </c:pt>
                <c:pt idx="33">
                  <c:v>3.1858920899512002E-3</c:v>
                </c:pt>
                <c:pt idx="34">
                  <c:v>3.3450005014782E-3</c:v>
                </c:pt>
                <c:pt idx="35">
                  <c:v>3.5028678823371996E-3</c:v>
                </c:pt>
                <c:pt idx="36">
                  <c:v>3.6581385964051995E-3</c:v>
                </c:pt>
                <c:pt idx="37">
                  <c:v>3.8099496690982004E-3</c:v>
                </c:pt>
                <c:pt idx="38">
                  <c:v>3.9574473072742002E-3</c:v>
                </c:pt>
                <c:pt idx="39">
                  <c:v>4.100151229414201E-3</c:v>
                </c:pt>
                <c:pt idx="40">
                  <c:v>4.2352201994101998E-3</c:v>
                </c:pt>
                <c:pt idx="41">
                  <c:v>4.3626430901931995E-3</c:v>
                </c:pt>
                <c:pt idx="42">
                  <c:v>4.4827751458592011E-3</c:v>
                </c:pt>
                <c:pt idx="43">
                  <c:v>4.5957942225341997E-3</c:v>
                </c:pt>
                <c:pt idx="44">
                  <c:v>4.7017913290912008E-3</c:v>
                </c:pt>
                <c:pt idx="45">
                  <c:v>4.8006972825142009E-3</c:v>
                </c:pt>
                <c:pt idx="46">
                  <c:v>4.8924745479322004E-3</c:v>
                </c:pt>
                <c:pt idx="47">
                  <c:v>4.977144703742201E-3</c:v>
                </c:pt>
                <c:pt idx="48">
                  <c:v>5.0547010177202003E-3</c:v>
                </c:pt>
                <c:pt idx="49">
                  <c:v>5.1251414812182004E-3</c:v>
                </c:pt>
                <c:pt idx="50">
                  <c:v>5.1885154413101996E-3</c:v>
                </c:pt>
                <c:pt idx="51">
                  <c:v>5.2449267435122002E-3</c:v>
                </c:pt>
                <c:pt idx="52">
                  <c:v>6.8330246915462006E-3</c:v>
                </c:pt>
                <c:pt idx="53">
                  <c:v>6.8331728507942009E-3</c:v>
                </c:pt>
                <c:pt idx="54">
                  <c:v>6.8332645646782004E-3</c:v>
                </c:pt>
                <c:pt idx="55">
                  <c:v>6.8333143669171998E-3</c:v>
                </c:pt>
                <c:pt idx="56">
                  <c:v>6.833340432298201E-3</c:v>
                </c:pt>
                <c:pt idx="57">
                  <c:v>6.833359535586201E-3</c:v>
                </c:pt>
                <c:pt idx="58">
                  <c:v>6.8333914660131997E-3</c:v>
                </c:pt>
                <c:pt idx="59">
                  <c:v>6.8334800590542002E-3</c:v>
                </c:pt>
                <c:pt idx="60">
                  <c:v>6.8337443528122006E-3</c:v>
                </c:pt>
                <c:pt idx="61">
                  <c:v>6.8344984292752001E-3</c:v>
                </c:pt>
                <c:pt idx="62">
                  <c:v>6.8366003931402009E-3</c:v>
                </c:pt>
                <c:pt idx="63">
                  <c:v>6.8402098799052007E-3</c:v>
                </c:pt>
                <c:pt idx="64">
                  <c:v>6.8480492254092001E-3</c:v>
                </c:pt>
                <c:pt idx="65">
                  <c:v>6.8642618753672006E-3</c:v>
                </c:pt>
                <c:pt idx="66">
                  <c:v>6.8948566230272006E-3</c:v>
                </c:pt>
                <c:pt idx="67">
                  <c:v>6.9475337143332008E-3</c:v>
                </c:pt>
                <c:pt idx="68">
                  <c:v>7.0288901170312001E-3</c:v>
                </c:pt>
                <c:pt idx="69">
                  <c:v>7.1426436301792011E-3</c:v>
                </c:pt>
                <c:pt idx="70">
                  <c:v>7.2878074094131998E-3</c:v>
                </c:pt>
                <c:pt idx="71">
                  <c:v>7.4584540959112006E-3</c:v>
                </c:pt>
                <c:pt idx="72">
                  <c:v>7.6479196275502006E-3</c:v>
                </c:pt>
                <c:pt idx="73">
                  <c:v>7.8507603266912002E-3</c:v>
                </c:pt>
                <c:pt idx="74">
                  <c:v>8.0627705711442E-3</c:v>
                </c:pt>
                <c:pt idx="75">
                  <c:v>8.2814021539402011E-3</c:v>
                </c:pt>
                <c:pt idx="76">
                  <c:v>8.5035207952411998E-3</c:v>
                </c:pt>
                <c:pt idx="77">
                  <c:v>8.7287013201522001E-3</c:v>
                </c:pt>
                <c:pt idx="78">
                  <c:v>8.9553324922632006E-3</c:v>
                </c:pt>
                <c:pt idx="79">
                  <c:v>9.1827328169671995E-3</c:v>
                </c:pt>
                <c:pt idx="80">
                  <c:v>9.4105719433082002E-3</c:v>
                </c:pt>
                <c:pt idx="81">
                  <c:v>9.6438024362672011E-3</c:v>
                </c:pt>
                <c:pt idx="82">
                  <c:v>9.875253106723202E-3</c:v>
                </c:pt>
                <c:pt idx="83">
                  <c:v>1.0839277730937199E-2</c:v>
                </c:pt>
                <c:pt idx="84">
                  <c:v>1.0839278540124201E-2</c:v>
                </c:pt>
                <c:pt idx="85">
                  <c:v>1.0839298158251199E-2</c:v>
                </c:pt>
                <c:pt idx="86">
                  <c:v>1.0839729825812201E-2</c:v>
                </c:pt>
                <c:pt idx="87">
                  <c:v>1.08431279673322E-2</c:v>
                </c:pt>
                <c:pt idx="88">
                  <c:v>1.08565544267592E-2</c:v>
                </c:pt>
                <c:pt idx="89">
                  <c:v>1.0890002590058201E-2</c:v>
                </c:pt>
                <c:pt idx="90">
                  <c:v>1.09509209427132E-2</c:v>
                </c:pt>
                <c:pt idx="91">
                  <c:v>1.1040867562694201E-2</c:v>
                </c:pt>
                <c:pt idx="92">
                  <c:v>1.11556263716852E-2</c:v>
                </c:pt>
                <c:pt idx="93">
                  <c:v>1.12872054262872E-2</c:v>
                </c:pt>
                <c:pt idx="94">
                  <c:v>1.1429413814130202E-2</c:v>
                </c:pt>
                <c:pt idx="95">
                  <c:v>1.1577793558705201E-2</c:v>
                </c:pt>
                <c:pt idx="96">
                  <c:v>1.1728734630520201E-2</c:v>
                </c:pt>
                <c:pt idx="97">
                  <c:v>1.1879912656281201E-2</c:v>
                </c:pt>
                <c:pt idx="98">
                  <c:v>1.20296309567302E-2</c:v>
                </c:pt>
                <c:pt idx="99">
                  <c:v>1.2176773754606201E-2</c:v>
                </c:pt>
                <c:pt idx="100">
                  <c:v>1.23203093259252E-2</c:v>
                </c:pt>
                <c:pt idx="101">
                  <c:v>1.2459620729306202E-2</c:v>
                </c:pt>
                <c:pt idx="102">
                  <c:v>1.2591885475942201E-2</c:v>
                </c:pt>
                <c:pt idx="103">
                  <c:v>1.2716971435824202E-2</c:v>
                </c:pt>
                <c:pt idx="104">
                  <c:v>1.2835134529365201E-2</c:v>
                </c:pt>
                <c:pt idx="105">
                  <c:v>1.29464823792432E-2</c:v>
                </c:pt>
                <c:pt idx="106">
                  <c:v>1.30510539381172E-2</c:v>
                </c:pt>
                <c:pt idx="107">
                  <c:v>1.3148743113177199E-2</c:v>
                </c:pt>
                <c:pt idx="108">
                  <c:v>1.3239480246288201E-2</c:v>
                </c:pt>
                <c:pt idx="109">
                  <c:v>1.3323260738749199E-2</c:v>
                </c:pt>
                <c:pt idx="110">
                  <c:v>1.3400057069848202E-2</c:v>
                </c:pt>
                <c:pt idx="111">
                  <c:v>1.3469850854560201E-2</c:v>
                </c:pt>
                <c:pt idx="112">
                  <c:v>1.3532678325582201E-2</c:v>
                </c:pt>
                <c:pt idx="113">
                  <c:v>1.3588628987311202E-2</c:v>
                </c:pt>
                <c:pt idx="114">
                  <c:v>1.5163579689985199E-2</c:v>
                </c:pt>
                <c:pt idx="115">
                  <c:v>1.51637257036872E-2</c:v>
                </c:pt>
                <c:pt idx="116">
                  <c:v>1.5163815220664201E-2</c:v>
                </c:pt>
                <c:pt idx="117">
                  <c:v>1.51638628951702E-2</c:v>
                </c:pt>
                <c:pt idx="118">
                  <c:v>1.51638863590572E-2</c:v>
                </c:pt>
                <c:pt idx="119">
                  <c:v>1.5163901196294202E-2</c:v>
                </c:pt>
                <c:pt idx="120">
                  <c:v>1.51639232389042E-2</c:v>
                </c:pt>
                <c:pt idx="121">
                  <c:v>1.51639852356592E-2</c:v>
                </c:pt>
                <c:pt idx="122">
                  <c:v>1.51641829796252E-2</c:v>
                </c:pt>
                <c:pt idx="123">
                  <c:v>1.5164797709124199E-2</c:v>
                </c:pt>
                <c:pt idx="124">
                  <c:v>1.5166660075045199E-2</c:v>
                </c:pt>
                <c:pt idx="125">
                  <c:v>1.51700263417012E-2</c:v>
                </c:pt>
                <c:pt idx="126">
                  <c:v>1.5177603315137201E-2</c:v>
                </c:pt>
                <c:pt idx="127">
                  <c:v>1.5193613697262199E-2</c:v>
                </c:pt>
                <c:pt idx="128">
                  <c:v>1.5224151757334199E-2</c:v>
                </c:pt>
                <c:pt idx="129">
                  <c:v>1.52769540039442E-2</c:v>
                </c:pt>
                <c:pt idx="130">
                  <c:v>1.5358597342981199E-2</c:v>
                </c:pt>
                <c:pt idx="131">
                  <c:v>1.54727725054632E-2</c:v>
                </c:pt>
                <c:pt idx="132">
                  <c:v>1.5618509741734199E-2</c:v>
                </c:pt>
                <c:pt idx="133">
                  <c:v>1.5789912791929199E-2</c:v>
                </c:pt>
                <c:pt idx="134">
                  <c:v>1.5980338217458201E-2</c:v>
                </c:pt>
                <c:pt idx="135">
                  <c:v>1.6184261668501197E-2</c:v>
                </c:pt>
                <c:pt idx="136">
                  <c:v>1.6397532321314197E-2</c:v>
                </c:pt>
                <c:pt idx="137">
                  <c:v>1.6617643390957199E-2</c:v>
                </c:pt>
                <c:pt idx="138">
                  <c:v>1.68415774186262E-2</c:v>
                </c:pt>
                <c:pt idx="139">
                  <c:v>1.7068950402495203E-2</c:v>
                </c:pt>
                <c:pt idx="140">
                  <c:v>1.7298294624687204E-2</c:v>
                </c:pt>
                <c:pt idx="141">
                  <c:v>1.7529058970532203E-2</c:v>
                </c:pt>
                <c:pt idx="142">
                  <c:v>1.7766428718513201E-2</c:v>
                </c:pt>
                <c:pt idx="143">
                  <c:v>1.8002851296160201E-2</c:v>
                </c:pt>
                <c:pt idx="144">
                  <c:v>1.8240159739493202E-2</c:v>
                </c:pt>
                <c:pt idx="145">
                  <c:v>1.9321503848959198E-2</c:v>
                </c:pt>
                <c:pt idx="146">
                  <c:v>1.9321505560681199E-2</c:v>
                </c:pt>
                <c:pt idx="147">
                  <c:v>1.9321530689410199E-2</c:v>
                </c:pt>
                <c:pt idx="148">
                  <c:v>1.9321951210727203E-2</c:v>
                </c:pt>
                <c:pt idx="149">
                  <c:v>1.9325037915886203E-2</c:v>
                </c:pt>
                <c:pt idx="150">
                  <c:v>1.9337142629605203E-2</c:v>
                </c:pt>
                <c:pt idx="151">
                  <c:v>1.93677675420902E-2</c:v>
                </c:pt>
                <c:pt idx="152">
                  <c:v>1.9424697512081202E-2</c:v>
                </c:pt>
                <c:pt idx="153">
                  <c:v>1.9510266299488203E-2</c:v>
                </c:pt>
                <c:pt idx="154">
                  <c:v>1.9620902793240198E-2</c:v>
                </c:pt>
                <c:pt idx="155">
                  <c:v>1.9748953571282202E-2</c:v>
                </c:pt>
                <c:pt idx="156">
                  <c:v>1.9888236297405201E-2</c:v>
                </c:pt>
                <c:pt idx="157">
                  <c:v>2.0034196443581204E-2</c:v>
                </c:pt>
                <c:pt idx="158">
                  <c:v>2.01831230245662E-2</c:v>
                </c:pt>
                <c:pt idx="159">
                  <c:v>2.0332602563536202E-2</c:v>
                </c:pt>
                <c:pt idx="160">
                  <c:v>2.04808721208962E-2</c:v>
                </c:pt>
                <c:pt idx="161">
                  <c:v>2.0626766256269198E-2</c:v>
                </c:pt>
                <c:pt idx="162">
                  <c:v>2.0769218593903203E-2</c:v>
                </c:pt>
                <c:pt idx="163">
                  <c:v>2.09075847158922E-2</c:v>
                </c:pt>
                <c:pt idx="164">
                  <c:v>2.10390571107332E-2</c:v>
                </c:pt>
                <c:pt idx="165">
                  <c:v>2.11634782347042E-2</c:v>
                </c:pt>
                <c:pt idx="166">
                  <c:v>2.1281078407891202E-2</c:v>
                </c:pt>
                <c:pt idx="167">
                  <c:v>2.1391947184139198E-2</c:v>
                </c:pt>
                <c:pt idx="168">
                  <c:v>2.1496109641909199E-2</c:v>
                </c:pt>
                <c:pt idx="169">
                  <c:v>2.1593449579253202E-2</c:v>
                </c:pt>
                <c:pt idx="170">
                  <c:v>2.1683888956560197E-2</c:v>
                </c:pt>
                <c:pt idx="171">
                  <c:v>2.1767416158576199E-2</c:v>
                </c:pt>
                <c:pt idx="172">
                  <c:v>2.1843997719835202E-2</c:v>
                </c:pt>
                <c:pt idx="173">
                  <c:v>2.19136105205502E-2</c:v>
                </c:pt>
                <c:pt idx="174">
                  <c:v>2.19762862781182E-2</c:v>
                </c:pt>
                <c:pt idx="175">
                  <c:v>2.2032111917464202E-2</c:v>
                </c:pt>
                <c:pt idx="176">
                  <c:v>2.36027105152972E-2</c:v>
                </c:pt>
                <c:pt idx="177">
                  <c:v>2.3602855665582199E-2</c:v>
                </c:pt>
                <c:pt idx="178">
                  <c:v>2.3602944428140198E-2</c:v>
                </c:pt>
                <c:pt idx="179">
                  <c:v>2.3602991290682197E-2</c:v>
                </c:pt>
                <c:pt idx="180">
                  <c:v>2.3603013802822204E-2</c:v>
                </c:pt>
                <c:pt idx="181">
                  <c:v>2.36030270765882E-2</c:v>
                </c:pt>
                <c:pt idx="182">
                  <c:v>2.36030456553252E-2</c:v>
                </c:pt>
                <c:pt idx="183">
                  <c:v>2.36030981405582E-2</c:v>
                </c:pt>
                <c:pt idx="184">
                  <c:v>2.3603270910816203E-2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35616"/>
        <c:axId val="442331696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1.6433117693259884E-2</c:v>
                </c:pt>
                <c:pt idx="1">
                  <c:v>1.4890097261765475E-2</c:v>
                </c:pt>
                <c:pt idx="2">
                  <c:v>1.3468587900605686E-2</c:v>
                </c:pt>
                <c:pt idx="3">
                  <c:v>1.2181219255528874E-2</c:v>
                </c:pt>
                <c:pt idx="4">
                  <c:v>1.1021957942895387E-2</c:v>
                </c:pt>
                <c:pt idx="5">
                  <c:v>9.9853151895917449E-3</c:v>
                </c:pt>
                <c:pt idx="6">
                  <c:v>9.0575160331284651E-3</c:v>
                </c:pt>
                <c:pt idx="7">
                  <c:v>8.26307163646804E-3</c:v>
                </c:pt>
                <c:pt idx="8">
                  <c:v>7.5834787228825353E-3</c:v>
                </c:pt>
                <c:pt idx="9">
                  <c:v>6.9978557513852534E-3</c:v>
                </c:pt>
                <c:pt idx="10">
                  <c:v>6.490280623637398E-3</c:v>
                </c:pt>
                <c:pt idx="11">
                  <c:v>6.0481833282091703E-3</c:v>
                </c:pt>
                <c:pt idx="12">
                  <c:v>5.6625770559212167E-3</c:v>
                </c:pt>
                <c:pt idx="13">
                  <c:v>5.3254635984491113E-3</c:v>
                </c:pt>
                <c:pt idx="14">
                  <c:v>5.0298372875089972E-3</c:v>
                </c:pt>
                <c:pt idx="15">
                  <c:v>4.7701045528965912E-3</c:v>
                </c:pt>
                <c:pt idx="16">
                  <c:v>4.5413842254267761E-3</c:v>
                </c:pt>
                <c:pt idx="17">
                  <c:v>4.3395040274074462E-3</c:v>
                </c:pt>
                <c:pt idx="18">
                  <c:v>4.1610926194041746E-3</c:v>
                </c:pt>
                <c:pt idx="19">
                  <c:v>1.2060430899920819E-3</c:v>
                </c:pt>
                <c:pt idx="20">
                  <c:v>1.2065396023351184E-3</c:v>
                </c:pt>
                <c:pt idx="21">
                  <c:v>1.2069935615599868E-3</c:v>
                </c:pt>
                <c:pt idx="22">
                  <c:v>1.2074101082625748E-3</c:v>
                </c:pt>
                <c:pt idx="23">
                  <c:v>1.2078239557502552E-3</c:v>
                </c:pt>
                <c:pt idx="24">
                  <c:v>1.2083919819220208E-3</c:v>
                </c:pt>
                <c:pt idx="25">
                  <c:v>1.209544872899289E-3</c:v>
                </c:pt>
                <c:pt idx="26">
                  <c:v>1.2124229392420245E-3</c:v>
                </c:pt>
                <c:pt idx="27">
                  <c:v>1.2193027792218683E-3</c:v>
                </c:pt>
                <c:pt idx="28">
                  <c:v>1.2333229014260569E-3</c:v>
                </c:pt>
                <c:pt idx="29">
                  <c:v>1.2565378727285384E-3</c:v>
                </c:pt>
                <c:pt idx="30">
                  <c:v>1.2765489897921202E-3</c:v>
                </c:pt>
                <c:pt idx="31">
                  <c:v>1.285193565813716E-3</c:v>
                </c:pt>
                <c:pt idx="32">
                  <c:v>1.2548939867684629E-3</c:v>
                </c:pt>
                <c:pt idx="33">
                  <c:v>1.1438162148813596E-3</c:v>
                </c:pt>
                <c:pt idx="34">
                  <c:v>9.1442579336635575E-4</c:v>
                </c:pt>
                <c:pt idx="35">
                  <c:v>5.6630465693936912E-4</c:v>
                </c:pt>
                <c:pt idx="36">
                  <c:v>1.4879490177783299E-4</c:v>
                </c:pt>
                <c:pt idx="37">
                  <c:v>2.5263137477355693E-4</c:v>
                </c:pt>
                <c:pt idx="38">
                  <c:v>3.9154789265373978E-4</c:v>
                </c:pt>
                <c:pt idx="39">
                  <c:v>4.8386079501471218E-4</c:v>
                </c:pt>
                <c:pt idx="40">
                  <c:v>5.0474474436107669E-4</c:v>
                </c:pt>
                <c:pt idx="41">
                  <c:v>4.7163491557661313E-4</c:v>
                </c:pt>
                <c:pt idx="42">
                  <c:v>3.9455038630617202E-4</c:v>
                </c:pt>
                <c:pt idx="43">
                  <c:v>3.137745306504704E-4</c:v>
                </c:pt>
                <c:pt idx="44">
                  <c:v>2.2183308981580925E-4</c:v>
                </c:pt>
                <c:pt idx="45">
                  <c:v>1.6100102330114592E-4</c:v>
                </c:pt>
                <c:pt idx="46">
                  <c:v>1.0959944787852073E-4</c:v>
                </c:pt>
                <c:pt idx="47">
                  <c:v>1.0383178499688544E-4</c:v>
                </c:pt>
                <c:pt idx="48">
                  <c:v>7.1959352252421458E-4</c:v>
                </c:pt>
                <c:pt idx="49">
                  <c:v>1.1684205237836795E-3</c:v>
                </c:pt>
                <c:pt idx="50">
                  <c:v>1.7613330859046284E-3</c:v>
                </c:pt>
                <c:pt idx="51">
                  <c:v>1.7613335993903422E-3</c:v>
                </c:pt>
                <c:pt idx="52">
                  <c:v>1.7614845117502227E-3</c:v>
                </c:pt>
                <c:pt idx="53">
                  <c:v>1.7654300431205255E-3</c:v>
                </c:pt>
                <c:pt idx="54">
                  <c:v>1.7913101812374341E-3</c:v>
                </c:pt>
                <c:pt idx="55">
                  <c:v>1.8679575162495363E-3</c:v>
                </c:pt>
                <c:pt idx="56">
                  <c:v>1.9958389001467876E-3</c:v>
                </c:pt>
                <c:pt idx="57">
                  <c:v>2.127889538553915E-3</c:v>
                </c:pt>
                <c:pt idx="58">
                  <c:v>2.2043995799299492E-3</c:v>
                </c:pt>
                <c:pt idx="59">
                  <c:v>2.1931591486269858E-3</c:v>
                </c:pt>
                <c:pt idx="60">
                  <c:v>2.2144814179705882E-3</c:v>
                </c:pt>
                <c:pt idx="61">
                  <c:v>2.1563077224096201E-3</c:v>
                </c:pt>
                <c:pt idx="62">
                  <c:v>2.0403164514728529E-3</c:v>
                </c:pt>
                <c:pt idx="63">
                  <c:v>1.8882828418250702E-3</c:v>
                </c:pt>
                <c:pt idx="64">
                  <c:v>1.7155448789485017E-3</c:v>
                </c:pt>
                <c:pt idx="65">
                  <c:v>1.5340710397264326E-3</c:v>
                </c:pt>
                <c:pt idx="66">
                  <c:v>1.3504766381208743E-3</c:v>
                </c:pt>
                <c:pt idx="67">
                  <c:v>1.1701718401698627E-3</c:v>
                </c:pt>
                <c:pt idx="68">
                  <c:v>9.952834025095769E-4</c:v>
                </c:pt>
                <c:pt idx="69">
                  <c:v>8.3805574509229015E-4</c:v>
                </c:pt>
                <c:pt idx="70">
                  <c:v>6.9819212008341222E-4</c:v>
                </c:pt>
                <c:pt idx="71">
                  <c:v>5.7330097239015343E-4</c:v>
                </c:pt>
                <c:pt idx="72">
                  <c:v>4.6145056225962679E-4</c:v>
                </c:pt>
                <c:pt idx="73">
                  <c:v>3.6107679922414178E-4</c:v>
                </c:pt>
                <c:pt idx="74">
                  <c:v>2.7108466613680755E-4</c:v>
                </c:pt>
                <c:pt idx="75">
                  <c:v>1.9031837056149241E-4</c:v>
                </c:pt>
                <c:pt idx="76">
                  <c:v>1.1768237432660208E-4</c:v>
                </c:pt>
                <c:pt idx="77">
                  <c:v>5.2276548683018222E-5</c:v>
                </c:pt>
                <c:pt idx="78">
                  <c:v>6.7468809656199316E-6</c:v>
                </c:pt>
                <c:pt idx="79">
                  <c:v>6.0184769622030736E-5</c:v>
                </c:pt>
                <c:pt idx="80">
                  <c:v>1.0867887546296457E-4</c:v>
                </c:pt>
                <c:pt idx="81">
                  <c:v>1.9831277612996942E-3</c:v>
                </c:pt>
                <c:pt idx="82">
                  <c:v>1.9833238655253909E-3</c:v>
                </c:pt>
                <c:pt idx="83">
                  <c:v>1.9835043180025684E-3</c:v>
                </c:pt>
                <c:pt idx="84">
                  <c:v>1.9836597016345326E-3</c:v>
                </c:pt>
                <c:pt idx="85">
                  <c:v>1.9838052343417608E-3</c:v>
                </c:pt>
                <c:pt idx="86">
                  <c:v>1.9839794237227243E-3</c:v>
                </c:pt>
                <c:pt idx="87">
                  <c:v>1.9843058352686876E-3</c:v>
                </c:pt>
                <c:pt idx="88">
                  <c:v>1.9851268222313145E-3</c:v>
                </c:pt>
                <c:pt idx="89">
                  <c:v>1.9871934186302381E-3</c:v>
                </c:pt>
                <c:pt idx="90">
                  <c:v>1.9916298193542042E-3</c:v>
                </c:pt>
                <c:pt idx="91">
                  <c:v>1.998951136926008E-3</c:v>
                </c:pt>
                <c:pt idx="92">
                  <c:v>2.0045278642989777E-3</c:v>
                </c:pt>
                <c:pt idx="93">
                  <c:v>2.0037705306628927E-3</c:v>
                </c:pt>
                <c:pt idx="94">
                  <c:v>1.9843306593304568E-3</c:v>
                </c:pt>
                <c:pt idx="95">
                  <c:v>1.9279697611499747E-3</c:v>
                </c:pt>
                <c:pt idx="96">
                  <c:v>1.8185699605959E-3</c:v>
                </c:pt>
                <c:pt idx="97">
                  <c:v>1.6558483064893696E-3</c:v>
                </c:pt>
                <c:pt idx="98">
                  <c:v>1.4604819482622966E-3</c:v>
                </c:pt>
                <c:pt idx="99">
                  <c:v>1.2695112448181754E-3</c:v>
                </c:pt>
                <c:pt idx="100">
                  <c:v>1.199029979700375E-3</c:v>
                </c:pt>
                <c:pt idx="101">
                  <c:v>1.1501327177373859E-3</c:v>
                </c:pt>
                <c:pt idx="102">
                  <c:v>1.1370371889465381E-3</c:v>
                </c:pt>
                <c:pt idx="103">
                  <c:v>1.1532650362476445E-3</c:v>
                </c:pt>
                <c:pt idx="104">
                  <c:v>1.1955636739611512E-3</c:v>
                </c:pt>
                <c:pt idx="105">
                  <c:v>1.2465912592748729E-3</c:v>
                </c:pt>
                <c:pt idx="106">
                  <c:v>1.3107065256640358E-3</c:v>
                </c:pt>
                <c:pt idx="107">
                  <c:v>1.3692663423665818E-3</c:v>
                </c:pt>
                <c:pt idx="108">
                  <c:v>1.4345951948618681E-3</c:v>
                </c:pt>
                <c:pt idx="109">
                  <c:v>1.1909855094633785E-3</c:v>
                </c:pt>
                <c:pt idx="110">
                  <c:v>1.0569726617352759E-3</c:v>
                </c:pt>
                <c:pt idx="111">
                  <c:v>9.6740248707193771E-4</c:v>
                </c:pt>
                <c:pt idx="112">
                  <c:v>2.1856339052201512E-3</c:v>
                </c:pt>
                <c:pt idx="113">
                  <c:v>2.1856348435577971E-3</c:v>
                </c:pt>
                <c:pt idx="114">
                  <c:v>2.1854985619249923E-3</c:v>
                </c:pt>
                <c:pt idx="115">
                  <c:v>2.182790121912183E-3</c:v>
                </c:pt>
                <c:pt idx="116">
                  <c:v>2.1656022432421413E-3</c:v>
                </c:pt>
                <c:pt idx="117">
                  <c:v>2.1126390849361206E-3</c:v>
                </c:pt>
                <c:pt idx="118">
                  <c:v>2.0152608776999631E-3</c:v>
                </c:pt>
                <c:pt idx="119">
                  <c:v>1.8962993111722455E-3</c:v>
                </c:pt>
                <c:pt idx="120">
                  <c:v>1.7948472329634242E-3</c:v>
                </c:pt>
                <c:pt idx="121">
                  <c:v>1.7384794633293595E-3</c:v>
                </c:pt>
                <c:pt idx="122">
                  <c:v>1.6713306277800755E-3</c:v>
                </c:pt>
                <c:pt idx="123">
                  <c:v>1.6525193692608429E-3</c:v>
                </c:pt>
                <c:pt idx="124">
                  <c:v>1.6710663986659363E-3</c:v>
                </c:pt>
                <c:pt idx="125">
                  <c:v>1.7150362530858115E-3</c:v>
                </c:pt>
                <c:pt idx="126">
                  <c:v>1.7755090404218811E-3</c:v>
                </c:pt>
                <c:pt idx="127">
                  <c:v>1.8453198004670737E-3</c:v>
                </c:pt>
                <c:pt idx="128">
                  <c:v>1.9202638554947113E-3</c:v>
                </c:pt>
                <c:pt idx="129">
                  <c:v>1.9968675156779065E-3</c:v>
                </c:pt>
                <c:pt idx="130">
                  <c:v>2.0735287043838111E-3</c:v>
                </c:pt>
                <c:pt idx="131">
                  <c:v>2.143006728423145E-3</c:v>
                </c:pt>
                <c:pt idx="132">
                  <c:v>2.2050340851278937E-3</c:v>
                </c:pt>
                <c:pt idx="133">
                  <c:v>2.2606082598355206E-3</c:v>
                </c:pt>
                <c:pt idx="134">
                  <c:v>2.3105465345917139E-3</c:v>
                </c:pt>
                <c:pt idx="135">
                  <c:v>2.3555255818149545E-3</c:v>
                </c:pt>
                <c:pt idx="136">
                  <c:v>2.3960078524802295E-3</c:v>
                </c:pt>
                <c:pt idx="137">
                  <c:v>2.4325014935245195E-3</c:v>
                </c:pt>
                <c:pt idx="138">
                  <c:v>2.4655122348124438E-3</c:v>
                </c:pt>
                <c:pt idx="139">
                  <c:v>2.495460450213502E-3</c:v>
                </c:pt>
                <c:pt idx="140">
                  <c:v>2.5227457323314041E-3</c:v>
                </c:pt>
                <c:pt idx="141">
                  <c:v>2.5477628786195671E-3</c:v>
                </c:pt>
                <c:pt idx="142">
                  <c:v>2.5707986959450724E-3</c:v>
                </c:pt>
                <c:pt idx="143">
                  <c:v>3.5796293694723481E-3</c:v>
                </c:pt>
                <c:pt idx="144">
                  <c:v>3.5797414473469234E-3</c:v>
                </c:pt>
                <c:pt idx="145">
                  <c:v>3.5798433035870826E-3</c:v>
                </c:pt>
                <c:pt idx="146">
                  <c:v>3.5799281789764509E-3</c:v>
                </c:pt>
                <c:pt idx="147">
                  <c:v>3.5800075931360655E-3</c:v>
                </c:pt>
                <c:pt idx="148">
                  <c:v>3.5801027519241128E-3</c:v>
                </c:pt>
                <c:pt idx="149">
                  <c:v>3.5802670961432247E-3</c:v>
                </c:pt>
                <c:pt idx="150">
                  <c:v>3.5806852688908541E-3</c:v>
                </c:pt>
                <c:pt idx="151">
                  <c:v>3.5817573460018158E-3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49968"/>
        <c:axId val="126237880"/>
      </c:scatterChart>
      <c:valAx>
        <c:axId val="4423356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331696"/>
        <c:crosses val="autoZero"/>
        <c:crossBetween val="midCat"/>
      </c:valAx>
      <c:valAx>
        <c:axId val="4423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335616"/>
        <c:crosses val="autoZero"/>
        <c:crossBetween val="midCat"/>
      </c:valAx>
      <c:valAx>
        <c:axId val="126237880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449968"/>
        <c:crosses val="max"/>
        <c:crossBetween val="midCat"/>
      </c:valAx>
      <c:valAx>
        <c:axId val="49044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23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3.4579479479997233E-6</c:v>
                </c:pt>
                <c:pt idx="2">
                  <c:v>1.1038599423002227E-5</c:v>
                </c:pt>
                <c:pt idx="3">
                  <c:v>2.6784583730999484E-5</c:v>
                </c:pt>
                <c:pt idx="4">
                  <c:v>5.6521948216002593E-5</c:v>
                </c:pt>
                <c:pt idx="5">
                  <c:v>1.0774861766900054E-4</c:v>
                </c:pt>
                <c:pt idx="6">
                  <c:v>1.8703281908800246E-4</c:v>
                </c:pt>
                <c:pt idx="7">
                  <c:v>2.9836505035200217E-4</c:v>
                </c:pt>
                <c:pt idx="8">
                  <c:v>4.4132460732700107E-4</c:v>
                </c:pt>
                <c:pt idx="9">
                  <c:v>6.1182988686800041E-4</c:v>
                </c:pt>
                <c:pt idx="10">
                  <c:v>8.0170067864200265E-4</c:v>
                </c:pt>
                <c:pt idx="11">
                  <c:v>1.0056465117359997E-3</c:v>
                </c:pt>
                <c:pt idx="12">
                  <c:v>1.2194266443950018E-3</c:v>
                </c:pt>
                <c:pt idx="13">
                  <c:v>1.4404964111200021E-3</c:v>
                </c:pt>
                <c:pt idx="14">
                  <c:v>1.6655599742769998E-3</c:v>
                </c:pt>
                <c:pt idx="15">
                  <c:v>1.8943139374330009E-3</c:v>
                </c:pt>
                <c:pt idx="16">
                  <c:v>2.1249748623150023E-3</c:v>
                </c:pt>
                <c:pt idx="17">
                  <c:v>2.3572039901879997E-3</c:v>
                </c:pt>
                <c:pt idx="18">
                  <c:v>2.5905752965930014E-3</c:v>
                </c:pt>
                <c:pt idx="19">
                  <c:v>2.8248617398650006E-3</c:v>
                </c:pt>
                <c:pt idx="20">
                  <c:v>3.0607841904369999E-3</c:v>
                </c:pt>
                <c:pt idx="21">
                  <c:v>4.1667878719260018E-3</c:v>
                </c:pt>
                <c:pt idx="22">
                  <c:v>4.1667896056070027E-3</c:v>
                </c:pt>
                <c:pt idx="23">
                  <c:v>4.1668121446610008E-3</c:v>
                </c:pt>
                <c:pt idx="24">
                  <c:v>4.1671810253399999E-3</c:v>
                </c:pt>
                <c:pt idx="25">
                  <c:v>4.1699408773900014E-3</c:v>
                </c:pt>
                <c:pt idx="26">
                  <c:v>4.1810433101630018E-3</c:v>
                </c:pt>
                <c:pt idx="27">
                  <c:v>4.2098392511430022E-3</c:v>
                </c:pt>
                <c:pt idx="28">
                  <c:v>4.2645643237070006E-3</c:v>
                </c:pt>
                <c:pt idx="29">
                  <c:v>4.348308999992001E-3</c:v>
                </c:pt>
                <c:pt idx="30">
                  <c:v>4.4580345216810001E-3</c:v>
                </c:pt>
                <c:pt idx="31">
                  <c:v>4.5849776484120017E-3</c:v>
                </c:pt>
                <c:pt idx="32">
                  <c:v>4.7241181823480007E-3</c:v>
                </c:pt>
                <c:pt idx="33">
                  <c:v>4.8706927426199996E-3</c:v>
                </c:pt>
                <c:pt idx="34">
                  <c:v>5.0207590680019995E-3</c:v>
                </c:pt>
                <c:pt idx="35">
                  <c:v>5.1717292825079995E-3</c:v>
                </c:pt>
                <c:pt idx="36">
                  <c:v>5.3216975384000019E-3</c:v>
                </c:pt>
                <c:pt idx="37">
                  <c:v>5.4694130838570006E-3</c:v>
                </c:pt>
                <c:pt idx="38">
                  <c:v>5.6137367425290012E-3</c:v>
                </c:pt>
                <c:pt idx="39">
                  <c:v>5.7539890604710008E-3</c:v>
                </c:pt>
                <c:pt idx="40">
                  <c:v>5.8872025687329993E-3</c:v>
                </c:pt>
                <c:pt idx="41">
                  <c:v>6.0132093416569998E-3</c:v>
                </c:pt>
                <c:pt idx="42">
                  <c:v>6.1322573778210022E-3</c:v>
                </c:pt>
                <c:pt idx="43">
                  <c:v>6.2444505297910013E-3</c:v>
                </c:pt>
                <c:pt idx="44">
                  <c:v>6.3498256190139997E-3</c:v>
                </c:pt>
                <c:pt idx="45">
                  <c:v>6.4482737047180001E-3</c:v>
                </c:pt>
                <c:pt idx="46">
                  <c:v>6.5397254547869994E-3</c:v>
                </c:pt>
                <c:pt idx="47">
                  <c:v>6.6241784233120014E-3</c:v>
                </c:pt>
                <c:pt idx="48">
                  <c:v>6.7016067102950022E-3</c:v>
                </c:pt>
                <c:pt idx="49">
                  <c:v>6.771994592444E-3</c:v>
                </c:pt>
                <c:pt idx="50">
                  <c:v>6.8353814471950013E-3</c:v>
                </c:pt>
                <c:pt idx="51">
                  <c:v>6.8918598158520007E-3</c:v>
                </c:pt>
                <c:pt idx="52">
                  <c:v>8.490464784857002E-3</c:v>
                </c:pt>
                <c:pt idx="53">
                  <c:v>8.4906131209920022E-3</c:v>
                </c:pt>
                <c:pt idx="54">
                  <c:v>8.4907046238510003E-3</c:v>
                </c:pt>
                <c:pt idx="55">
                  <c:v>8.4907536724900014E-3</c:v>
                </c:pt>
                <c:pt idx="56">
                  <c:v>8.4907781534180014E-3</c:v>
                </c:pt>
                <c:pt idx="57">
                  <c:v>8.490793737079002E-3</c:v>
                </c:pt>
                <c:pt idx="58">
                  <c:v>8.4908162895180016E-3</c:v>
                </c:pt>
                <c:pt idx="59">
                  <c:v>8.4908789045710018E-3</c:v>
                </c:pt>
                <c:pt idx="60" formatCode="0.00000E+00">
                  <c:v>8.4910777824350019E-3</c:v>
                </c:pt>
                <c:pt idx="61" formatCode="0.00000E+00">
                  <c:v>8.491694744568002E-3</c:v>
                </c:pt>
                <c:pt idx="62" formatCode="0.00000E+00">
                  <c:v>8.4935543662660005E-3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3.3662666560005383E-6</c:v>
                </c:pt>
                <c:pt idx="2">
                  <c:v>1.0943240092001205E-5</c:v>
                </c:pt>
                <c:pt idx="3">
                  <c:v>2.6953622216999845E-5</c:v>
                </c:pt>
                <c:pt idx="4">
                  <c:v>5.7491682288999396E-5</c:v>
                </c:pt>
                <c:pt idx="5">
                  <c:v>1.1029392889900028E-4</c:v>
                </c:pt>
                <c:pt idx="6">
                  <c:v>1.9193726793599944E-4</c:v>
                </c:pt>
                <c:pt idx="7">
                  <c:v>3.061124304180006E-4</c:v>
                </c:pt>
                <c:pt idx="8">
                  <c:v>4.5184966668899984E-4</c:v>
                </c:pt>
                <c:pt idx="9">
                  <c:v>6.2325271688399957E-4</c:v>
                </c:pt>
                <c:pt idx="10">
                  <c:v>8.136781424130015E-4</c:v>
                </c:pt>
                <c:pt idx="11">
                  <c:v>1.0176015934559978E-3</c:v>
                </c:pt>
                <c:pt idx="12">
                  <c:v>1.2308722462689974E-3</c:v>
                </c:pt>
                <c:pt idx="13">
                  <c:v>1.4509833159119991E-3</c:v>
                </c:pt>
                <c:pt idx="14">
                  <c:v>1.6749173435810002E-3</c:v>
                </c:pt>
                <c:pt idx="15">
                  <c:v>1.9022903274500038E-3</c:v>
                </c:pt>
                <c:pt idx="16">
                  <c:v>2.1316345496420041E-3</c:v>
                </c:pt>
                <c:pt idx="17">
                  <c:v>2.3623988954870039E-3</c:v>
                </c:pt>
                <c:pt idx="18">
                  <c:v>2.5997686434680017E-3</c:v>
                </c:pt>
                <c:pt idx="19">
                  <c:v>2.8361912211150014E-3</c:v>
                </c:pt>
                <c:pt idx="20">
                  <c:v>3.0734996644480022E-3</c:v>
                </c:pt>
                <c:pt idx="21">
                  <c:v>4.1548437739139989E-3</c:v>
                </c:pt>
                <c:pt idx="22">
                  <c:v>4.1548454856359992E-3</c:v>
                </c:pt>
                <c:pt idx="23">
                  <c:v>4.1548706143649996E-3</c:v>
                </c:pt>
                <c:pt idx="24">
                  <c:v>4.155291135682004E-3</c:v>
                </c:pt>
                <c:pt idx="25">
                  <c:v>4.158377840841004E-3</c:v>
                </c:pt>
                <c:pt idx="26">
                  <c:v>4.1704825545600035E-3</c:v>
                </c:pt>
                <c:pt idx="27">
                  <c:v>4.2011074670450007E-3</c:v>
                </c:pt>
                <c:pt idx="28">
                  <c:v>4.2580374370360021E-3</c:v>
                </c:pt>
                <c:pt idx="29">
                  <c:v>4.343606224443004E-3</c:v>
                </c:pt>
                <c:pt idx="30">
                  <c:v>4.4542427181949989E-3</c:v>
                </c:pt>
                <c:pt idx="31">
                  <c:v>4.5822934962370023E-3</c:v>
                </c:pt>
                <c:pt idx="32">
                  <c:v>4.7215762223600018E-3</c:v>
                </c:pt>
                <c:pt idx="33">
                  <c:v>4.8675363685360042E-3</c:v>
                </c:pt>
                <c:pt idx="34">
                  <c:v>5.0164629495210011E-3</c:v>
                </c:pt>
                <c:pt idx="35">
                  <c:v>5.1659424884910026E-3</c:v>
                </c:pt>
                <c:pt idx="36">
                  <c:v>5.3142120458510005E-3</c:v>
                </c:pt>
                <c:pt idx="37">
                  <c:v>5.4601061812239986E-3</c:v>
                </c:pt>
                <c:pt idx="38">
                  <c:v>5.602558518858004E-3</c:v>
                </c:pt>
                <c:pt idx="39">
                  <c:v>5.7409246408470001E-3</c:v>
                </c:pt>
                <c:pt idx="40">
                  <c:v>5.8723970356880009E-3</c:v>
                </c:pt>
                <c:pt idx="41">
                  <c:v>5.9968181596590005E-3</c:v>
                </c:pt>
                <c:pt idx="42">
                  <c:v>6.1144183328460024E-3</c:v>
                </c:pt>
                <c:pt idx="43">
                  <c:v>6.2252871090939989E-3</c:v>
                </c:pt>
                <c:pt idx="44">
                  <c:v>6.3294495668639993E-3</c:v>
                </c:pt>
                <c:pt idx="45">
                  <c:v>6.4267895042080022E-3</c:v>
                </c:pt>
                <c:pt idx="46">
                  <c:v>6.5172288815149981E-3</c:v>
                </c:pt>
                <c:pt idx="47">
                  <c:v>6.6007560835309991E-3</c:v>
                </c:pt>
                <c:pt idx="48">
                  <c:v>6.6773376447900028E-3</c:v>
                </c:pt>
                <c:pt idx="49">
                  <c:v>6.7469504455050008E-3</c:v>
                </c:pt>
                <c:pt idx="50">
                  <c:v>6.8096262030730003E-3</c:v>
                </c:pt>
                <c:pt idx="51">
                  <c:v>6.8654518424190025E-3</c:v>
                </c:pt>
                <c:pt idx="52">
                  <c:v>8.4360504402520003E-3</c:v>
                </c:pt>
                <c:pt idx="53">
                  <c:v>8.436195590537E-3</c:v>
                </c:pt>
                <c:pt idx="54">
                  <c:v>8.4362843530949982E-3</c:v>
                </c:pt>
                <c:pt idx="55">
                  <c:v>8.4363312156369979E-3</c:v>
                </c:pt>
                <c:pt idx="56">
                  <c:v>8.4363537277770042E-3</c:v>
                </c:pt>
                <c:pt idx="57">
                  <c:v>8.4363670015430003E-3</c:v>
                </c:pt>
                <c:pt idx="58">
                  <c:v>8.4363855802800005E-3</c:v>
                </c:pt>
                <c:pt idx="59">
                  <c:v>8.4364380655130005E-3</c:v>
                </c:pt>
                <c:pt idx="60" formatCode="0.0000E+00">
                  <c:v>8.4366108357710034E-3</c:v>
                </c:pt>
                <c:pt idx="61" formatCode="0.0000E+00">
                  <c:v>8.4371703752450008E-3</c:v>
                </c:pt>
                <c:pt idx="62" formatCode="0.0000E+00">
                  <c:v>8.4389345948299981E-3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56240"/>
        <c:axId val="490456632"/>
      </c:scatterChart>
      <c:valAx>
        <c:axId val="490456240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456632"/>
        <c:crosses val="autoZero"/>
        <c:crossBetween val="midCat"/>
        <c:majorUnit val="600"/>
      </c:valAx>
      <c:valAx>
        <c:axId val="4904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45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3.8037427427612954E-6</c:v>
                </c:pt>
                <c:pt idx="1">
                  <c:v>8.3387166224185705E-6</c:v>
                </c:pt>
                <c:pt idx="2">
                  <c:v>1.7320582738622124E-5</c:v>
                </c:pt>
                <c:pt idx="3">
                  <c:v>3.2711100933173189E-5</c:v>
                </c:pt>
                <c:pt idx="4">
                  <c:v>5.6349336397728872E-5</c:v>
                </c:pt>
                <c:pt idx="5">
                  <c:v>8.7212621560021664E-5</c:v>
                </c:pt>
                <c:pt idx="6">
                  <c:v>1.2246545438916335E-4</c:v>
                </c:pt>
                <c:pt idx="7">
                  <c:v>1.5725551268821702E-4</c:v>
                </c:pt>
                <c:pt idx="8">
                  <c:v>1.8755580749339347E-4</c:v>
                </c:pt>
                <c:pt idx="9">
                  <c:v>2.0885787094929395E-4</c:v>
                </c:pt>
                <c:pt idx="10">
                  <c:v>2.2434041640113198E-4</c:v>
                </c:pt>
                <c:pt idx="11">
                  <c:v>2.3515814592252825E-4</c:v>
                </c:pt>
                <c:pt idx="12">
                  <c:v>2.4317674339504534E-4</c:v>
                </c:pt>
                <c:pt idx="13">
                  <c:v>2.4756991947019822E-4</c:v>
                </c:pt>
                <c:pt idx="14">
                  <c:v>2.5162935946906087E-4</c:v>
                </c:pt>
                <c:pt idx="15">
                  <c:v>2.5372701736764013E-4</c:v>
                </c:pt>
                <c:pt idx="16">
                  <c:v>2.5545204065771822E-4</c:v>
                </c:pt>
                <c:pt idx="17">
                  <c:v>2.5670843704291024E-4</c:v>
                </c:pt>
                <c:pt idx="18">
                  <c:v>2.5771508762495861E-4</c:v>
                </c:pt>
                <c:pt idx="19">
                  <c:v>2.5951469562683903E-4</c:v>
                </c:pt>
                <c:pt idx="20">
                  <c:v>6.2486083699943605E-7</c:v>
                </c:pt>
                <c:pt idx="21">
                  <c:v>1.7336810008428127E-9</c:v>
                </c:pt>
                <c:pt idx="22">
                  <c:v>2.2539053998182901E-8</c:v>
                </c:pt>
                <c:pt idx="23">
                  <c:v>3.6888067899906729E-7</c:v>
                </c:pt>
                <c:pt idx="24">
                  <c:v>2.7598520500014823E-6</c:v>
                </c:pt>
                <c:pt idx="25">
                  <c:v>1.1102432773000409E-5</c:v>
                </c:pt>
                <c:pt idx="26">
                  <c:v>2.8795940980000378E-5</c:v>
                </c:pt>
                <c:pt idx="27">
                  <c:v>5.4725072563998473E-5</c:v>
                </c:pt>
                <c:pt idx="28">
                  <c:v>8.3744676285000402E-5</c:v>
                </c:pt>
                <c:pt idx="29">
                  <c:v>1.0972552168899904E-4</c:v>
                </c:pt>
                <c:pt idx="30">
                  <c:v>1.2694312673100158E-4</c:v>
                </c:pt>
                <c:pt idx="31">
                  <c:v>1.3914053393599898E-4</c:v>
                </c:pt>
                <c:pt idx="32">
                  <c:v>1.4657456027199894E-4</c:v>
                </c:pt>
                <c:pt idx="33">
                  <c:v>1.500663253819999E-4</c:v>
                </c:pt>
                <c:pt idx="34">
                  <c:v>1.5097021450600004E-4</c:v>
                </c:pt>
                <c:pt idx="35">
                  <c:v>1.4996825589200236E-4</c:v>
                </c:pt>
                <c:pt idx="36">
                  <c:v>1.4771554545699866E-4</c:v>
                </c:pt>
                <c:pt idx="37">
                  <c:v>1.4432365867200064E-4</c:v>
                </c:pt>
                <c:pt idx="38">
                  <c:v>1.4025231794199955E-4</c:v>
                </c:pt>
                <c:pt idx="39">
                  <c:v>1.3321350826199854E-4</c:v>
                </c:pt>
                <c:pt idx="40">
                  <c:v>1.2600677292400053E-4</c:v>
                </c:pt>
                <c:pt idx="41">
                  <c:v>1.1904803616400242E-4</c:v>
                </c:pt>
                <c:pt idx="42">
                  <c:v>1.121931519699991E-4</c:v>
                </c:pt>
                <c:pt idx="43">
                  <c:v>1.0537508922299835E-4</c:v>
                </c:pt>
                <c:pt idx="44">
                  <c:v>9.8448085704000432E-5</c:v>
                </c:pt>
                <c:pt idx="45">
                  <c:v>9.1451750068999305E-5</c:v>
                </c:pt>
                <c:pt idx="46">
                  <c:v>8.4452968525002003E-5</c:v>
                </c:pt>
                <c:pt idx="47">
                  <c:v>7.7428286983000777E-5</c:v>
                </c:pt>
                <c:pt idx="48">
                  <c:v>7.0387882148997827E-5</c:v>
                </c:pt>
                <c:pt idx="49">
                  <c:v>6.3386854751001226E-5</c:v>
                </c:pt>
                <c:pt idx="50">
                  <c:v>5.6478368656999456E-5</c:v>
                </c:pt>
                <c:pt idx="51">
                  <c:v>9.0316664915536789E-7</c:v>
                </c:pt>
                <c:pt idx="52">
                  <c:v>1.2551519115596852E-7</c:v>
                </c:pt>
                <c:pt idx="53">
                  <c:v>7.7425496070024074E-8</c:v>
                </c:pt>
                <c:pt idx="54">
                  <c:v>4.150269453992437E-8</c:v>
                </c:pt>
                <c:pt idx="55">
                  <c:v>2.0714631384987101E-8</c:v>
                </c:pt>
                <c:pt idx="56">
                  <c:v>1.3186174692950612E-8</c:v>
                </c:pt>
                <c:pt idx="57">
                  <c:v>1.9082832999977761E-8</c:v>
                </c:pt>
                <c:pt idx="58">
                  <c:v>5.2981967924048449E-8</c:v>
                </c:pt>
                <c:pt idx="59">
                  <c:v>1.6828126954116627E-7</c:v>
                </c:pt>
                <c:pt idx="60">
                  <c:v>5.2204488177747852E-7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3.70289332156321E-6</c:v>
                </c:pt>
                <c:pt idx="1">
                  <c:v>8.334670779516591E-6</c:v>
                </c:pt>
                <c:pt idx="2">
                  <c:v>1.761142033732071E-5</c:v>
                </c:pt>
                <c:pt idx="3">
                  <c:v>3.359186607886038E-5</c:v>
                </c:pt>
                <c:pt idx="4">
                  <c:v>5.8082471270414603E-5</c:v>
                </c:pt>
                <c:pt idx="5">
                  <c:v>8.9807672939792434E-5</c:v>
                </c:pt>
                <c:pt idx="6">
                  <c:v>1.2559267872893335E-4</c:v>
                </c:pt>
                <c:pt idx="7">
                  <c:v>1.6031095991412281E-4</c:v>
                </c:pt>
                <c:pt idx="8">
                  <c:v>1.8854335521278491E-4</c:v>
                </c:pt>
                <c:pt idx="9">
                  <c:v>2.0946796807978747E-4</c:v>
                </c:pt>
                <c:pt idx="10">
                  <c:v>2.2431579614503138E-4</c:v>
                </c:pt>
                <c:pt idx="11">
                  <c:v>2.3459771809193123E-4</c:v>
                </c:pt>
                <c:pt idx="12">
                  <c:v>2.4212217660485755E-4</c:v>
                </c:pt>
                <c:pt idx="13">
                  <c:v>2.463274304334144E-4</c:v>
                </c:pt>
                <c:pt idx="14">
                  <c:v>2.5011028225337904E-4</c:v>
                </c:pt>
                <c:pt idx="15">
                  <c:v>2.5227864440865349E-4</c:v>
                </c:pt>
                <c:pt idx="16">
                  <c:v>2.5384078042693718E-4</c:v>
                </c:pt>
                <c:pt idx="17">
                  <c:v>2.6110672277646156E-4</c:v>
                </c:pt>
                <c:pt idx="18">
                  <c:v>2.6006483543769408E-4</c:v>
                </c:pt>
                <c:pt idx="19">
                  <c:v>2.6103928766392677E-4</c:v>
                </c:pt>
                <c:pt idx="20">
                  <c:v>6.1092887540451792E-7</c:v>
                </c:pt>
                <c:pt idx="21">
                  <c:v>1.7117220002527134E-9</c:v>
                </c:pt>
                <c:pt idx="22">
                  <c:v>2.5128729000400973E-8</c:v>
                </c:pt>
                <c:pt idx="23">
                  <c:v>4.2052131700442974E-7</c:v>
                </c:pt>
                <c:pt idx="24">
                  <c:v>3.0867051590000028E-6</c:v>
                </c:pt>
                <c:pt idx="25">
                  <c:v>1.210471371899946E-5</c:v>
                </c:pt>
                <c:pt idx="26">
                  <c:v>3.0624912484997213E-5</c:v>
                </c:pt>
                <c:pt idx="27">
                  <c:v>5.6929969991001417E-5</c:v>
                </c:pt>
                <c:pt idx="28">
                  <c:v>8.5568787407001856E-5</c:v>
                </c:pt>
                <c:pt idx="29">
                  <c:v>1.1063649375199491E-4</c:v>
                </c:pt>
                <c:pt idx="30">
                  <c:v>1.2805077804200343E-4</c:v>
                </c:pt>
                <c:pt idx="31">
                  <c:v>1.3928272612299952E-4</c:v>
                </c:pt>
                <c:pt idx="32">
                  <c:v>1.4596014617600239E-4</c:v>
                </c:pt>
                <c:pt idx="33">
                  <c:v>1.4892658098499684E-4</c:v>
                </c:pt>
                <c:pt idx="34">
                  <c:v>1.4947953897000155E-4</c:v>
                </c:pt>
                <c:pt idx="35">
                  <c:v>1.4826955735999792E-4</c:v>
                </c:pt>
                <c:pt idx="36">
                  <c:v>1.4589413537299811E-4</c:v>
                </c:pt>
                <c:pt idx="37">
                  <c:v>1.4245233763400533E-4</c:v>
                </c:pt>
                <c:pt idx="38">
                  <c:v>1.3836612198899617E-4</c:v>
                </c:pt>
                <c:pt idx="39">
                  <c:v>1.3147239484100071E-4</c:v>
                </c:pt>
                <c:pt idx="40">
                  <c:v>1.2442112397099969E-4</c:v>
                </c:pt>
                <c:pt idx="41">
                  <c:v>1.1760017318700189E-4</c:v>
                </c:pt>
                <c:pt idx="42">
                  <c:v>1.1086877624799651E-4</c:v>
                </c:pt>
                <c:pt idx="43">
                  <c:v>1.0416245777000038E-4</c:v>
                </c:pt>
                <c:pt idx="44">
                  <c:v>9.7339937344002869E-5</c:v>
                </c:pt>
                <c:pt idx="45">
                  <c:v>9.0439377306995861E-5</c:v>
                </c:pt>
                <c:pt idx="46">
                  <c:v>8.3527202016001056E-5</c:v>
                </c:pt>
                <c:pt idx="47">
                  <c:v>7.6581561259003728E-5</c:v>
                </c:pt>
                <c:pt idx="48">
                  <c:v>6.9612800714997924E-5</c:v>
                </c:pt>
                <c:pt idx="49">
                  <c:v>6.2675757567999535E-5</c:v>
                </c:pt>
                <c:pt idx="50">
                  <c:v>5.5825639346002154E-5</c:v>
                </c:pt>
                <c:pt idx="51">
                  <c:v>8.8734384058361455E-7</c:v>
                </c:pt>
                <c:pt idx="52">
                  <c:v>1.2281947192475502E-7</c:v>
                </c:pt>
                <c:pt idx="53">
                  <c:v>7.5106779839411918E-8</c:v>
                </c:pt>
                <c:pt idx="54">
                  <c:v>3.9652920154150307E-8</c:v>
                </c:pt>
                <c:pt idx="55">
                  <c:v>1.9048733851792659E-8</c:v>
                </c:pt>
                <c:pt idx="56">
                  <c:v>1.1231648150703852E-8</c:v>
                </c:pt>
                <c:pt idx="57">
                  <c:v>1.5720469769669493E-8</c:v>
                </c:pt>
                <c:pt idx="58">
                  <c:v>4.4410581769919837E-8</c:v>
                </c:pt>
                <c:pt idx="59">
                  <c:v>1.461902183124045E-7</c:v>
                </c:pt>
                <c:pt idx="60">
                  <c:v>4.7345647800514894E-7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49576"/>
        <c:axId val="490455848"/>
      </c:scatterChart>
      <c:valAx>
        <c:axId val="490449576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455848"/>
        <c:crosses val="autoZero"/>
        <c:crossBetween val="midCat"/>
      </c:valAx>
      <c:valAx>
        <c:axId val="490455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449576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3.4600833635997E-16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3.5297292806236E-3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6.2161093188182999E-3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7.0506142007432998E-3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7.0506755481837997E-3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7.0506955661672E-3</v>
      </c>
      <c r="C7">
        <v>-273.14999999999998</v>
      </c>
      <c r="D7">
        <v>0</v>
      </c>
    </row>
    <row r="8" spans="1:4" x14ac:dyDescent="0.25">
      <c r="A8">
        <v>7</v>
      </c>
      <c r="B8" s="1">
        <v>7.0507166685484998E-3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7.0507740562881002E-3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7.0509668864105002E-3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7.0516093597476999E-3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7.0536798454751996E-3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7.0599510044892996E-3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7.0768523967183004E-3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7.1150265985515998E-3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7.1866262876893999E-3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7.2979193704118001E-3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7.4465282149146998E-3</v>
      </c>
      <c r="C18">
        <v>-273.14999999999998</v>
      </c>
      <c r="D18">
        <v>10</v>
      </c>
    </row>
    <row r="19" spans="1:4" x14ac:dyDescent="0.25">
      <c r="A19">
        <v>18</v>
      </c>
      <c r="B19" s="1">
        <v>7.6231119039444004E-3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7.8186112681441003E-3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8.0245723466236003E-3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8.2350312150975997E-3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8.4443929757317994E-3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8.6481260822691992E-3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8.8419622059073E-3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9.3120654676052007E-3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9.3120661943613004E-3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9.3121033856116003E-3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9.3129260552109999E-3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9.3188545041657002E-3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9.3402178611597993E-3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9.3888318333596992E-3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9.4704066500686992E-3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9.5829330442951995E-3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9.7191706870694006E-3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9.8676475750839997E-3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1.0024285280073E-2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1.0184998583241E-2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1.0346538075164001E-2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1.0506930384744E-2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1.0664728478714001E-2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1.0819028565205E-2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1.096893583152E-2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1.1113961595977001E-2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1.1251125276227E-2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1.1380422283466999E-2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1.1502237528694E-2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1.1616772772772999E-2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1.1724139193887E-2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1.1824280231519E-2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1.1917172071883E-2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1.2002849964385E-2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1.2081318234248999E-2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1.2152585669216001E-2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1.22167113427E-2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1.2273806756263E-2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1.3891889765410999E-2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1.3892041504515999E-2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1.3892136438714E-2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1.3892189154416E-2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1.3892218086110001E-2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1.3892241103422E-2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1.3892280969718999E-2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1.3892389384976001E-2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1.3892701129163E-2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1.3893552182144E-2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1.3895815849001E-2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1.3899567104559E-2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1.3907475820587999E-2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1.3923500820200999E-2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1.3953366303553E-2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1.4004506733773001E-2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1.4083487066430001E-2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1.4194320778041E-2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1.4336580946361E-2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1.4506149097677E-2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1.4694835089497E-2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1.4897413896527999E-2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1.5109583880403E-2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1.5328750212922E-2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1.5551467644684999E-2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1.5777379635554999E-2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1.6004505107408001E-2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1.6232340705555001E-2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1.6460209129014001E-2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1.6687482009358E-2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1.6914342325084999E-2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1.7870833920690998E-2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1.7870834722908999E-2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1.7870852676506E-2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1.7871240966976999E-2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1.7874353493681001E-2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1.7886926855830002E-2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1.7918925392546001E-2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1.7978282272885001E-2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1.8067196813353999E-2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1.8181828048942E-2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1.8312879549691002E-2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1.8455435710180001E-2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1.8604833495737001E-2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1.8757243404203001E-2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1.8910181237527999E-2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1.9061819115860999E-2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1.9210965684758999E-2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1.9356523498141001E-2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1.9497846406428002E-2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1.9631955811068001E-2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1.9758712942165E-2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1.987839455116E-2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1.9991125173922E-2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2.0096957407014001E-2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2.0195793857281999E-2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2.0287575210181E-2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2.0372307211028999E-2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2.0449970798474E-2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2.0520555935396999E-2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2.0584107036474002E-2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2.0640720145486E-2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2.2244324960333E-2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2.2244474249675E-2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2.2244566691781001E-2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2.2244616826629E-2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2.2244642552776001E-2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2.2244660071408E-2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2.2244687127217E-2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2.2244761746235998E-2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2.2244991346632999E-2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2.2245674845755001E-2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2.2247652412599999E-2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2.2251110360547999E-2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2.2258691012023001E-2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2.2274436996330998E-2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2.2304174360816002E-2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2.2355401030269E-2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2.2434685231688001E-2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2.2546017462952001E-2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2.2688977019927E-2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2.2859482299467999E-2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2.3049353091242002E-2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2.3253298924335999E-2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2.3467079056995001E-2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2.3688148823720001E-2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2.3913212386876999E-2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2.4141966350033E-2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2.4372627274915001E-2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2.4604856402787999E-2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2.4838227709193E-2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2.5072514152465E-2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2.5308436603036999E-2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2.6414440284526001E-2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2.6414442018207002E-2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2.6414464557261E-2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2.6414833437939999E-2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2.641759328999E-2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2.6428695722763001E-2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2.6457491663743001E-2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2.6512216736307E-2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2.6595961412592E-2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2.6705686934280999E-2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2.6832630061012001E-2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2.6971770594948E-2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2.7118345155219999E-2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2.7268411480601999E-2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2.7419381695107999E-2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2.7569349951000001E-2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2.7717065496457E-2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2.7861389155129E-2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2.8001641473071E-2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2.8134854981332998E-2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2.8260861754256999E-2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2.8379909790421001E-2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2.8492102942391E-2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2.8597478031613999E-2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2.8695926117317999E-2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2.8787377867386998E-2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2.8871830835912E-2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2.8949259122895001E-2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2.9019647005043999E-2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2.9083033859795E-2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2.9139512228452E-2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3.0738117197457001E-2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3.0738265533592001E-2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3.0738357036450999E-2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3.073840608509E-2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3.0738430566018E-2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3.0738446149679001E-2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3.0738468702118001E-2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3.0738531317171001E-2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3.0738730195035001E-2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3.0739347157168001E-2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3.0741206778866E-2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4.6866084901284998E-16</v>
      </c>
      <c r="C2">
        <v>150</v>
      </c>
      <c r="D2">
        <v>-1301.7181818182</v>
      </c>
    </row>
    <row r="3" spans="1:4" x14ac:dyDescent="0.25">
      <c r="A3">
        <v>2</v>
      </c>
      <c r="B3" s="1">
        <v>3.6107206654129001E-3</v>
      </c>
      <c r="C3">
        <v>96</v>
      </c>
      <c r="D3">
        <v>-1172.2181818182</v>
      </c>
    </row>
    <row r="4" spans="1:4" x14ac:dyDescent="0.25">
      <c r="A4">
        <v>3</v>
      </c>
      <c r="B4" s="1">
        <v>6.2490675471049001E-3</v>
      </c>
      <c r="C4">
        <v>25</v>
      </c>
      <c r="D4">
        <v>-1001.8181818181999</v>
      </c>
    </row>
    <row r="5" spans="1:4" x14ac:dyDescent="0.25">
      <c r="A5">
        <v>4</v>
      </c>
      <c r="B5" s="1">
        <v>7.0567962531657997E-3</v>
      </c>
      <c r="C5">
        <v>25</v>
      </c>
      <c r="D5">
        <v>-1.8181818182</v>
      </c>
    </row>
    <row r="6" spans="1:4" x14ac:dyDescent="0.25">
      <c r="A6">
        <v>5</v>
      </c>
      <c r="B6" s="1">
        <v>7.0568526920706002E-3</v>
      </c>
      <c r="C6">
        <v>30</v>
      </c>
      <c r="D6">
        <v>-0.90909090910000001</v>
      </c>
    </row>
    <row r="7" spans="1:4" x14ac:dyDescent="0.25">
      <c r="A7">
        <v>6</v>
      </c>
      <c r="B7" s="1">
        <v>7.0568694964912001E-3</v>
      </c>
      <c r="C7">
        <v>35</v>
      </c>
      <c r="D7">
        <v>0</v>
      </c>
    </row>
    <row r="8" spans="1:4" x14ac:dyDescent="0.25">
      <c r="A8">
        <v>7</v>
      </c>
      <c r="B8" s="1">
        <v>7.0568863527805002E-3</v>
      </c>
      <c r="C8">
        <v>40</v>
      </c>
      <c r="D8">
        <v>0.90909090910000001</v>
      </c>
    </row>
    <row r="9" spans="1:4" x14ac:dyDescent="0.25">
      <c r="A9">
        <v>8</v>
      </c>
      <c r="B9" s="1">
        <v>7.0569339356539003E-3</v>
      </c>
      <c r="C9">
        <v>45</v>
      </c>
      <c r="D9">
        <v>1.8181818182</v>
      </c>
    </row>
    <row r="10" spans="1:4" x14ac:dyDescent="0.25">
      <c r="A10">
        <v>9</v>
      </c>
      <c r="B10" s="1">
        <v>7.0571021190646002E-3</v>
      </c>
      <c r="C10">
        <v>50</v>
      </c>
      <c r="D10">
        <v>2.7272727272999999</v>
      </c>
    </row>
    <row r="11" spans="1:4" x14ac:dyDescent="0.25">
      <c r="A11">
        <v>10</v>
      </c>
      <c r="B11" s="1">
        <v>7.0576951925774003E-3</v>
      </c>
      <c r="C11">
        <v>55</v>
      </c>
      <c r="D11">
        <v>3.6363636364</v>
      </c>
    </row>
    <row r="12" spans="1:4" x14ac:dyDescent="0.25">
      <c r="A12">
        <v>11</v>
      </c>
      <c r="B12" s="1">
        <v>7.0597124888078996E-3</v>
      </c>
      <c r="C12">
        <v>60</v>
      </c>
      <c r="D12">
        <v>4.5454545455000002</v>
      </c>
    </row>
    <row r="13" spans="1:4" x14ac:dyDescent="0.25">
      <c r="A13">
        <v>12</v>
      </c>
      <c r="B13" s="1">
        <v>7.0660552322757003E-3</v>
      </c>
      <c r="C13">
        <v>65</v>
      </c>
      <c r="D13">
        <v>5.4545454544999998</v>
      </c>
    </row>
    <row r="14" spans="1:4" x14ac:dyDescent="0.25">
      <c r="A14">
        <v>13</v>
      </c>
      <c r="B14" s="1">
        <v>7.0834588603498998E-3</v>
      </c>
      <c r="C14">
        <v>70</v>
      </c>
      <c r="D14">
        <v>6.3636363636000004</v>
      </c>
    </row>
    <row r="15" spans="1:4" x14ac:dyDescent="0.25">
      <c r="A15">
        <v>14</v>
      </c>
      <c r="B15" s="1">
        <v>7.1228832331932E-3</v>
      </c>
      <c r="C15">
        <v>75</v>
      </c>
      <c r="D15">
        <v>7.2727272727000001</v>
      </c>
    </row>
    <row r="16" spans="1:4" x14ac:dyDescent="0.25">
      <c r="A16">
        <v>15</v>
      </c>
      <c r="B16" s="1">
        <v>7.1963579628356996E-3</v>
      </c>
      <c r="C16">
        <v>80</v>
      </c>
      <c r="D16">
        <v>8.1818181818000006</v>
      </c>
    </row>
    <row r="17" spans="1:4" x14ac:dyDescent="0.25">
      <c r="A17">
        <v>16</v>
      </c>
      <c r="B17" s="1">
        <v>7.3094352766616003E-3</v>
      </c>
      <c r="C17">
        <v>85</v>
      </c>
      <c r="D17">
        <v>9.0909090909000003</v>
      </c>
    </row>
    <row r="18" spans="1:4" x14ac:dyDescent="0.25">
      <c r="A18">
        <v>17</v>
      </c>
      <c r="B18" s="1">
        <v>7.4590317032882996E-3</v>
      </c>
      <c r="C18">
        <v>90</v>
      </c>
      <c r="D18">
        <v>10</v>
      </c>
    </row>
    <row r="19" spans="1:4" x14ac:dyDescent="0.25">
      <c r="A19">
        <v>18</v>
      </c>
      <c r="B19" s="1">
        <v>7.6357434931012998E-3</v>
      </c>
      <c r="C19">
        <v>95</v>
      </c>
      <c r="D19">
        <v>10.9090909091</v>
      </c>
    </row>
    <row r="20" spans="1:4" x14ac:dyDescent="0.25">
      <c r="A20">
        <v>19</v>
      </c>
      <c r="B20" s="1">
        <v>7.8307010011096998E-3</v>
      </c>
      <c r="C20">
        <v>100</v>
      </c>
      <c r="D20">
        <v>11.818181818199999</v>
      </c>
    </row>
    <row r="21" spans="1:4" x14ac:dyDescent="0.25">
      <c r="A21">
        <v>20</v>
      </c>
      <c r="B21" s="1">
        <v>8.0360949057150001E-3</v>
      </c>
      <c r="C21">
        <v>105</v>
      </c>
      <c r="D21">
        <v>12.727272727300001</v>
      </c>
    </row>
    <row r="22" spans="1:4" x14ac:dyDescent="0.25">
      <c r="A22">
        <v>21</v>
      </c>
      <c r="B22" s="1">
        <v>8.2461765896247995E-3</v>
      </c>
      <c r="C22">
        <v>110</v>
      </c>
      <c r="D22">
        <v>13.6363636364</v>
      </c>
    </row>
    <row r="23" spans="1:4" x14ac:dyDescent="0.25">
      <c r="A23">
        <v>22</v>
      </c>
      <c r="B23" s="1">
        <v>8.4561315489534994E-3</v>
      </c>
      <c r="C23">
        <v>115</v>
      </c>
      <c r="D23">
        <v>14.5454545454</v>
      </c>
    </row>
    <row r="24" spans="1:4" x14ac:dyDescent="0.25">
      <c r="A24">
        <v>23</v>
      </c>
      <c r="B24" s="1">
        <v>8.6661244710548001E-3</v>
      </c>
      <c r="C24">
        <v>120</v>
      </c>
      <c r="D24">
        <v>15.4545454545</v>
      </c>
    </row>
    <row r="25" spans="1:4" x14ac:dyDescent="0.25">
      <c r="A25">
        <v>24</v>
      </c>
      <c r="B25" s="1">
        <v>8.8666526050031995E-3</v>
      </c>
      <c r="C25">
        <v>125</v>
      </c>
      <c r="D25">
        <v>16.363636363600001</v>
      </c>
    </row>
    <row r="26" spans="1:4" x14ac:dyDescent="0.25">
      <c r="A26">
        <v>25</v>
      </c>
      <c r="B26" s="1">
        <v>9.3829099225284998E-3</v>
      </c>
      <c r="C26">
        <v>125</v>
      </c>
      <c r="D26">
        <v>1786.3636363636001</v>
      </c>
    </row>
    <row r="27" spans="1:4" x14ac:dyDescent="0.25">
      <c r="A27">
        <v>26</v>
      </c>
      <c r="B27" s="1">
        <v>9.3829105293384996E-3</v>
      </c>
      <c r="C27">
        <v>119.5</v>
      </c>
      <c r="D27">
        <v>1787.3636363636001</v>
      </c>
    </row>
    <row r="28" spans="1:4" x14ac:dyDescent="0.25">
      <c r="A28">
        <v>27</v>
      </c>
      <c r="B28" s="1">
        <v>9.3829421366734E-3</v>
      </c>
      <c r="C28">
        <v>114</v>
      </c>
      <c r="D28">
        <v>1788.3636363636001</v>
      </c>
    </row>
    <row r="29" spans="1:4" x14ac:dyDescent="0.25">
      <c r="A29">
        <v>28</v>
      </c>
      <c r="B29" s="1">
        <v>9.3837090583186004E-3</v>
      </c>
      <c r="C29">
        <v>108.5</v>
      </c>
      <c r="D29">
        <v>1789.3636363636001</v>
      </c>
    </row>
    <row r="30" spans="1:4" x14ac:dyDescent="0.25">
      <c r="A30">
        <v>29</v>
      </c>
      <c r="B30" s="1">
        <v>9.3894504715067995E-3</v>
      </c>
      <c r="C30">
        <v>103</v>
      </c>
      <c r="D30">
        <v>1790.3636363636001</v>
      </c>
    </row>
    <row r="31" spans="1:4" x14ac:dyDescent="0.25">
      <c r="A31">
        <v>30</v>
      </c>
      <c r="B31" s="1">
        <v>9.4104173089249992E-3</v>
      </c>
      <c r="C31">
        <v>97.5</v>
      </c>
      <c r="D31">
        <v>1791.3636363636001</v>
      </c>
    </row>
    <row r="32" spans="1:4" x14ac:dyDescent="0.25">
      <c r="A32">
        <v>31</v>
      </c>
      <c r="B32" s="1">
        <v>9.4582365842101005E-3</v>
      </c>
      <c r="C32">
        <v>92</v>
      </c>
      <c r="D32">
        <v>1792.3636363636001</v>
      </c>
    </row>
    <row r="33" spans="1:4" x14ac:dyDescent="0.25">
      <c r="A33">
        <v>32</v>
      </c>
      <c r="B33" s="1">
        <v>9.5383762241634997E-3</v>
      </c>
      <c r="C33">
        <v>86.5</v>
      </c>
      <c r="D33">
        <v>1793.3636363636001</v>
      </c>
    </row>
    <row r="34" spans="1:4" x14ac:dyDescent="0.25">
      <c r="A34">
        <v>33</v>
      </c>
      <c r="B34" s="1">
        <v>9.6487434614132995E-3</v>
      </c>
      <c r="C34">
        <v>81</v>
      </c>
      <c r="D34">
        <v>1794.3636363636001</v>
      </c>
    </row>
    <row r="35" spans="1:4" x14ac:dyDescent="0.25">
      <c r="A35">
        <v>34</v>
      </c>
      <c r="B35" s="1">
        <v>9.7822268593794996E-3</v>
      </c>
      <c r="C35">
        <v>75.5</v>
      </c>
      <c r="D35">
        <v>1795.3636363636001</v>
      </c>
    </row>
    <row r="36" spans="1:4" x14ac:dyDescent="0.25">
      <c r="A36">
        <v>35</v>
      </c>
      <c r="B36" s="1">
        <v>9.9294120678066998E-3</v>
      </c>
      <c r="C36">
        <v>70</v>
      </c>
      <c r="D36">
        <v>1796.3636363636001</v>
      </c>
    </row>
    <row r="37" spans="1:4" x14ac:dyDescent="0.25">
      <c r="A37">
        <v>36</v>
      </c>
      <c r="B37" s="1">
        <v>1.0084202960388E-2</v>
      </c>
      <c r="C37">
        <v>64.5</v>
      </c>
      <c r="D37">
        <v>1797.3636363636001</v>
      </c>
    </row>
    <row r="38" spans="1:4" x14ac:dyDescent="0.25">
      <c r="A38">
        <v>37</v>
      </c>
      <c r="B38" s="1">
        <v>1.0242688343117E-2</v>
      </c>
      <c r="C38">
        <v>59</v>
      </c>
      <c r="D38">
        <v>1798.3636363636001</v>
      </c>
    </row>
    <row r="39" spans="1:4" x14ac:dyDescent="0.25">
      <c r="A39">
        <v>38</v>
      </c>
      <c r="B39" s="1">
        <v>1.0401796754644E-2</v>
      </c>
      <c r="C39">
        <v>53.5</v>
      </c>
      <c r="D39">
        <v>1799.3636363636001</v>
      </c>
    </row>
    <row r="40" spans="1:4" x14ac:dyDescent="0.25">
      <c r="A40">
        <v>39</v>
      </c>
      <c r="B40" s="1">
        <v>1.0559664135502999E-2</v>
      </c>
      <c r="C40">
        <v>48</v>
      </c>
      <c r="D40">
        <v>1800.3636363636001</v>
      </c>
    </row>
    <row r="41" spans="1:4" x14ac:dyDescent="0.25">
      <c r="A41">
        <v>40</v>
      </c>
      <c r="B41" s="1">
        <v>1.0714934849570999E-2</v>
      </c>
      <c r="C41">
        <v>42.5</v>
      </c>
      <c r="D41">
        <v>1801.3636363636001</v>
      </c>
    </row>
    <row r="42" spans="1:4" x14ac:dyDescent="0.25">
      <c r="A42">
        <v>41</v>
      </c>
      <c r="B42" s="1">
        <v>1.0866745922264E-2</v>
      </c>
      <c r="C42">
        <v>37</v>
      </c>
      <c r="D42">
        <v>1802.3636363636001</v>
      </c>
    </row>
    <row r="43" spans="1:4" x14ac:dyDescent="0.25">
      <c r="A43">
        <v>42</v>
      </c>
      <c r="B43" s="1">
        <v>1.101424356044E-2</v>
      </c>
      <c r="C43">
        <v>31.5</v>
      </c>
      <c r="D43">
        <v>1803.3636363636001</v>
      </c>
    </row>
    <row r="44" spans="1:4" x14ac:dyDescent="0.25">
      <c r="A44">
        <v>43</v>
      </c>
      <c r="B44" s="1">
        <v>1.1156947482580001E-2</v>
      </c>
      <c r="C44">
        <v>26</v>
      </c>
      <c r="D44">
        <v>1804.3636363636001</v>
      </c>
    </row>
    <row r="45" spans="1:4" x14ac:dyDescent="0.25">
      <c r="A45">
        <v>44</v>
      </c>
      <c r="B45" s="1">
        <v>1.1292016452575999E-2</v>
      </c>
      <c r="C45">
        <v>20.5</v>
      </c>
      <c r="D45">
        <v>1805.3636363636001</v>
      </c>
    </row>
    <row r="46" spans="1:4" x14ac:dyDescent="0.25">
      <c r="A46">
        <v>45</v>
      </c>
      <c r="B46" s="1">
        <v>1.1419439343358999E-2</v>
      </c>
      <c r="C46">
        <v>15</v>
      </c>
      <c r="D46">
        <v>1806.3636363636001</v>
      </c>
    </row>
    <row r="47" spans="1:4" x14ac:dyDescent="0.25">
      <c r="A47">
        <v>46</v>
      </c>
      <c r="B47" s="1">
        <v>1.1539571399025001E-2</v>
      </c>
      <c r="C47">
        <v>9.5</v>
      </c>
      <c r="D47">
        <v>1807.3636363636001</v>
      </c>
    </row>
    <row r="48" spans="1:4" x14ac:dyDescent="0.25">
      <c r="A48">
        <v>47</v>
      </c>
      <c r="B48" s="1">
        <v>1.1652590475699999E-2</v>
      </c>
      <c r="C48">
        <v>4</v>
      </c>
      <c r="D48">
        <v>1808.3636363636001</v>
      </c>
    </row>
    <row r="49" spans="1:4" x14ac:dyDescent="0.25">
      <c r="A49">
        <v>48</v>
      </c>
      <c r="B49" s="1">
        <v>1.1758587582257E-2</v>
      </c>
      <c r="C49">
        <v>-1.5</v>
      </c>
      <c r="D49">
        <v>1809.3636363636001</v>
      </c>
    </row>
    <row r="50" spans="1:4" x14ac:dyDescent="0.25">
      <c r="A50">
        <v>49</v>
      </c>
      <c r="B50" s="1">
        <v>1.1857493535680001E-2</v>
      </c>
      <c r="C50">
        <v>-7</v>
      </c>
      <c r="D50">
        <v>1810.3636363636001</v>
      </c>
    </row>
    <row r="51" spans="1:4" x14ac:dyDescent="0.25">
      <c r="A51">
        <v>50</v>
      </c>
      <c r="B51" s="1">
        <v>1.1949270801098E-2</v>
      </c>
      <c r="C51">
        <v>-12.5</v>
      </c>
      <c r="D51">
        <v>1811.3636363636001</v>
      </c>
    </row>
    <row r="52" spans="1:4" x14ac:dyDescent="0.25">
      <c r="A52">
        <v>51</v>
      </c>
      <c r="B52" s="1">
        <v>1.2033940956908001E-2</v>
      </c>
      <c r="C52">
        <v>-18</v>
      </c>
      <c r="D52">
        <v>1812.3636363636001</v>
      </c>
    </row>
    <row r="53" spans="1:4" x14ac:dyDescent="0.25">
      <c r="A53">
        <v>52</v>
      </c>
      <c r="B53" s="1">
        <v>1.2111497270886E-2</v>
      </c>
      <c r="C53">
        <v>-23.5</v>
      </c>
      <c r="D53">
        <v>1813.3636363636001</v>
      </c>
    </row>
    <row r="54" spans="1:4" x14ac:dyDescent="0.25">
      <c r="A54">
        <v>53</v>
      </c>
      <c r="B54" s="1">
        <v>1.2181937734384E-2</v>
      </c>
      <c r="C54">
        <v>-29</v>
      </c>
      <c r="D54">
        <v>1814.3636363636001</v>
      </c>
    </row>
    <row r="55" spans="1:4" x14ac:dyDescent="0.25">
      <c r="A55">
        <v>54</v>
      </c>
      <c r="B55" s="1">
        <v>1.2245311694475999E-2</v>
      </c>
      <c r="C55">
        <v>-34.5</v>
      </c>
      <c r="D55">
        <v>1815.3636363636001</v>
      </c>
    </row>
    <row r="56" spans="1:4" x14ac:dyDescent="0.25">
      <c r="A56">
        <v>55</v>
      </c>
      <c r="B56" s="1">
        <v>1.2301722996678E-2</v>
      </c>
      <c r="C56">
        <v>-40</v>
      </c>
      <c r="D56">
        <v>1816.3636363636001</v>
      </c>
    </row>
    <row r="57" spans="1:4" x14ac:dyDescent="0.25">
      <c r="A57">
        <v>56</v>
      </c>
      <c r="B57" s="1">
        <v>1.3889820944712E-2</v>
      </c>
      <c r="C57">
        <v>-40</v>
      </c>
      <c r="D57">
        <v>3586.3636363636001</v>
      </c>
    </row>
    <row r="58" spans="1:4" x14ac:dyDescent="0.25">
      <c r="A58">
        <v>57</v>
      </c>
      <c r="B58" s="1">
        <v>1.3889969103960001E-2</v>
      </c>
      <c r="C58">
        <v>-33.5</v>
      </c>
      <c r="D58">
        <v>3587.5454545453999</v>
      </c>
    </row>
    <row r="59" spans="1:4" x14ac:dyDescent="0.25">
      <c r="A59">
        <v>58</v>
      </c>
      <c r="B59" s="1">
        <v>1.3890060817844E-2</v>
      </c>
      <c r="C59">
        <v>-27</v>
      </c>
      <c r="D59">
        <v>3588.7272727272002</v>
      </c>
    </row>
    <row r="60" spans="1:4" x14ac:dyDescent="0.25">
      <c r="A60">
        <v>59</v>
      </c>
      <c r="B60" s="1">
        <v>1.3890110620082999E-2</v>
      </c>
      <c r="C60">
        <v>-20.5</v>
      </c>
      <c r="D60">
        <v>3589.9090909091001</v>
      </c>
    </row>
    <row r="61" spans="1:4" x14ac:dyDescent="0.25">
      <c r="A61">
        <v>60</v>
      </c>
      <c r="B61" s="1">
        <v>1.3890136685464001E-2</v>
      </c>
      <c r="C61">
        <v>-14</v>
      </c>
      <c r="D61">
        <v>3591.0909090908999</v>
      </c>
    </row>
    <row r="62" spans="1:4" x14ac:dyDescent="0.25">
      <c r="A62">
        <v>61</v>
      </c>
      <c r="B62" s="1">
        <v>1.3890155788752001E-2</v>
      </c>
      <c r="C62">
        <v>-7.5</v>
      </c>
      <c r="D62">
        <v>3592.2727272727002</v>
      </c>
    </row>
    <row r="63" spans="1:4" x14ac:dyDescent="0.25">
      <c r="A63">
        <v>62</v>
      </c>
      <c r="B63" s="1">
        <v>1.3890187719178999E-2</v>
      </c>
      <c r="C63">
        <v>-1</v>
      </c>
      <c r="D63">
        <v>3593.4545454545</v>
      </c>
    </row>
    <row r="64" spans="1:4" x14ac:dyDescent="0.25">
      <c r="A64">
        <v>63</v>
      </c>
      <c r="B64" s="1">
        <v>1.389027631222E-2</v>
      </c>
      <c r="C64">
        <v>5.5</v>
      </c>
      <c r="D64">
        <v>3594.6363636362998</v>
      </c>
    </row>
    <row r="65" spans="1:4" x14ac:dyDescent="0.25">
      <c r="A65">
        <v>64</v>
      </c>
      <c r="B65" s="1">
        <v>1.3890540605978E-2</v>
      </c>
      <c r="C65">
        <v>12</v>
      </c>
      <c r="D65">
        <v>3595.8181818181001</v>
      </c>
    </row>
    <row r="66" spans="1:4" x14ac:dyDescent="0.25">
      <c r="A66">
        <v>65</v>
      </c>
      <c r="B66" s="1">
        <v>1.3891294682441E-2</v>
      </c>
      <c r="C66">
        <v>18.5</v>
      </c>
      <c r="D66">
        <v>3596.9999999999</v>
      </c>
    </row>
    <row r="67" spans="1:4" x14ac:dyDescent="0.25">
      <c r="A67">
        <v>66</v>
      </c>
      <c r="B67" s="1">
        <v>1.3893396646306001E-2</v>
      </c>
      <c r="C67">
        <v>25</v>
      </c>
      <c r="D67">
        <v>3598.1818181816998</v>
      </c>
    </row>
    <row r="68" spans="1:4" x14ac:dyDescent="0.25">
      <c r="A68">
        <v>67</v>
      </c>
      <c r="B68" s="1">
        <v>1.3897006133071E-2</v>
      </c>
      <c r="C68">
        <v>30</v>
      </c>
      <c r="D68">
        <v>3599.0909090907999</v>
      </c>
    </row>
    <row r="69" spans="1:4" x14ac:dyDescent="0.25">
      <c r="A69">
        <v>68</v>
      </c>
      <c r="B69" s="1">
        <v>1.3904845478575E-2</v>
      </c>
      <c r="C69">
        <v>35</v>
      </c>
      <c r="D69">
        <v>3599.9999999999</v>
      </c>
    </row>
    <row r="70" spans="1:4" x14ac:dyDescent="0.25">
      <c r="A70">
        <v>69</v>
      </c>
      <c r="B70" s="1">
        <v>1.3921058128533E-2</v>
      </c>
      <c r="C70">
        <v>40</v>
      </c>
      <c r="D70">
        <v>3600.909090909</v>
      </c>
    </row>
    <row r="71" spans="1:4" x14ac:dyDescent="0.25">
      <c r="A71">
        <v>70</v>
      </c>
      <c r="B71" s="1">
        <v>1.3951652876193E-2</v>
      </c>
      <c r="C71">
        <v>45</v>
      </c>
      <c r="D71">
        <v>3601.8181818181001</v>
      </c>
    </row>
    <row r="72" spans="1:4" x14ac:dyDescent="0.25">
      <c r="A72">
        <v>71</v>
      </c>
      <c r="B72" s="1">
        <v>1.4004329967499E-2</v>
      </c>
      <c r="C72">
        <v>50</v>
      </c>
      <c r="D72">
        <v>3602.7272727272002</v>
      </c>
    </row>
    <row r="73" spans="1:4" x14ac:dyDescent="0.25">
      <c r="A73">
        <v>72</v>
      </c>
      <c r="B73" s="1">
        <v>1.4085686370197E-2</v>
      </c>
      <c r="C73">
        <v>55</v>
      </c>
      <c r="D73">
        <v>3603.6363636362998</v>
      </c>
    </row>
    <row r="74" spans="1:4" x14ac:dyDescent="0.25">
      <c r="A74">
        <v>73</v>
      </c>
      <c r="B74" s="1">
        <v>1.4199439883345001E-2</v>
      </c>
      <c r="C74">
        <v>60</v>
      </c>
      <c r="D74">
        <v>3604.5454545453999</v>
      </c>
    </row>
    <row r="75" spans="1:4" x14ac:dyDescent="0.25">
      <c r="A75">
        <v>74</v>
      </c>
      <c r="B75" s="1">
        <v>1.4344603662579E-2</v>
      </c>
      <c r="C75">
        <v>65</v>
      </c>
      <c r="D75">
        <v>3605.4545454544</v>
      </c>
    </row>
    <row r="76" spans="1:4" x14ac:dyDescent="0.25">
      <c r="A76">
        <v>75</v>
      </c>
      <c r="B76" s="1">
        <v>1.4515250349077E-2</v>
      </c>
      <c r="C76">
        <v>70</v>
      </c>
      <c r="D76">
        <v>3606.3636363635001</v>
      </c>
    </row>
    <row r="77" spans="1:4" x14ac:dyDescent="0.25">
      <c r="A77">
        <v>76</v>
      </c>
      <c r="B77" s="1">
        <v>1.4704715880716E-2</v>
      </c>
      <c r="C77">
        <v>75</v>
      </c>
      <c r="D77">
        <v>3607.2727272726002</v>
      </c>
    </row>
    <row r="78" spans="1:4" x14ac:dyDescent="0.25">
      <c r="A78">
        <v>77</v>
      </c>
      <c r="B78" s="1">
        <v>1.4907556579857E-2</v>
      </c>
      <c r="C78">
        <v>80</v>
      </c>
      <c r="D78">
        <v>3608.1818181816998</v>
      </c>
    </row>
    <row r="79" spans="1:4" x14ac:dyDescent="0.25">
      <c r="A79">
        <v>78</v>
      </c>
      <c r="B79" s="1">
        <v>1.511956682431E-2</v>
      </c>
      <c r="C79">
        <v>85</v>
      </c>
      <c r="D79">
        <v>3609.0909090907999</v>
      </c>
    </row>
    <row r="80" spans="1:4" x14ac:dyDescent="0.25">
      <c r="A80">
        <v>79</v>
      </c>
      <c r="B80" s="1">
        <v>1.5338198407106001E-2</v>
      </c>
      <c r="C80">
        <v>90</v>
      </c>
      <c r="D80">
        <v>3609.9999999999</v>
      </c>
    </row>
    <row r="81" spans="1:4" x14ac:dyDescent="0.25">
      <c r="A81">
        <v>80</v>
      </c>
      <c r="B81" s="1">
        <v>1.5560317048406999E-2</v>
      </c>
      <c r="C81">
        <v>95</v>
      </c>
      <c r="D81">
        <v>3610.909090909</v>
      </c>
    </row>
    <row r="82" spans="1:4" x14ac:dyDescent="0.25">
      <c r="A82">
        <v>81</v>
      </c>
      <c r="B82" s="1">
        <v>1.5785497573318E-2</v>
      </c>
      <c r="C82">
        <v>100</v>
      </c>
      <c r="D82">
        <v>3611.8181818181001</v>
      </c>
    </row>
    <row r="83" spans="1:4" x14ac:dyDescent="0.25">
      <c r="A83">
        <v>82</v>
      </c>
      <c r="B83" s="1">
        <v>1.6012128745429E-2</v>
      </c>
      <c r="C83">
        <v>105</v>
      </c>
      <c r="D83">
        <v>3612.7272727272002</v>
      </c>
    </row>
    <row r="84" spans="1:4" x14ac:dyDescent="0.25">
      <c r="A84">
        <v>83</v>
      </c>
      <c r="B84" s="1">
        <v>1.6239529070132999E-2</v>
      </c>
      <c r="C84">
        <v>110</v>
      </c>
      <c r="D84">
        <v>3613.6363636362998</v>
      </c>
    </row>
    <row r="85" spans="1:4" x14ac:dyDescent="0.25">
      <c r="A85">
        <v>84</v>
      </c>
      <c r="B85" s="1">
        <v>1.6467368196474E-2</v>
      </c>
      <c r="C85">
        <v>115</v>
      </c>
      <c r="D85">
        <v>3614.5454545452999</v>
      </c>
    </row>
    <row r="86" spans="1:4" x14ac:dyDescent="0.25">
      <c r="A86">
        <v>85</v>
      </c>
      <c r="B86" s="1">
        <v>1.6700598689433001E-2</v>
      </c>
      <c r="C86">
        <v>120</v>
      </c>
      <c r="D86">
        <v>3615.4545454544</v>
      </c>
    </row>
    <row r="87" spans="1:4" x14ac:dyDescent="0.25">
      <c r="A87">
        <v>86</v>
      </c>
      <c r="B87" s="1">
        <v>1.6932049359889002E-2</v>
      </c>
      <c r="C87">
        <v>125</v>
      </c>
      <c r="D87">
        <v>3616.3636363635001</v>
      </c>
    </row>
    <row r="88" spans="1:4" x14ac:dyDescent="0.25">
      <c r="A88">
        <v>87</v>
      </c>
      <c r="B88" s="1">
        <v>1.7896073984102999E-2</v>
      </c>
      <c r="C88">
        <v>125</v>
      </c>
      <c r="D88">
        <v>5386.3636363634996</v>
      </c>
    </row>
    <row r="89" spans="1:4" x14ac:dyDescent="0.25">
      <c r="A89">
        <v>88</v>
      </c>
      <c r="B89" s="1">
        <v>1.7896074793290001E-2</v>
      </c>
      <c r="C89">
        <v>119.5</v>
      </c>
      <c r="D89">
        <v>5387.3636363634996</v>
      </c>
    </row>
    <row r="90" spans="1:4" x14ac:dyDescent="0.25">
      <c r="A90">
        <v>89</v>
      </c>
      <c r="B90" s="1">
        <v>1.7896094411416999E-2</v>
      </c>
      <c r="C90">
        <v>114</v>
      </c>
      <c r="D90">
        <v>5388.3636363634996</v>
      </c>
    </row>
    <row r="91" spans="1:4" x14ac:dyDescent="0.25">
      <c r="A91">
        <v>90</v>
      </c>
      <c r="B91" s="1">
        <v>1.7896526078978001E-2</v>
      </c>
      <c r="C91">
        <v>108.5</v>
      </c>
      <c r="D91">
        <v>5389.3636363634996</v>
      </c>
    </row>
    <row r="92" spans="1:4" x14ac:dyDescent="0.25">
      <c r="A92">
        <v>91</v>
      </c>
      <c r="B92" s="1">
        <v>1.7899924220497999E-2</v>
      </c>
      <c r="C92">
        <v>103</v>
      </c>
      <c r="D92">
        <v>5390.3636363634996</v>
      </c>
    </row>
    <row r="93" spans="1:4" x14ac:dyDescent="0.25">
      <c r="A93">
        <v>92</v>
      </c>
      <c r="B93" s="1">
        <v>1.7913350679925E-2</v>
      </c>
      <c r="C93">
        <v>97.5</v>
      </c>
      <c r="D93">
        <v>5391.3636363634996</v>
      </c>
    </row>
    <row r="94" spans="1:4" x14ac:dyDescent="0.25">
      <c r="A94">
        <v>93</v>
      </c>
      <c r="B94" s="1">
        <v>1.7946798843224001E-2</v>
      </c>
      <c r="C94">
        <v>92</v>
      </c>
      <c r="D94">
        <v>5392.3636363634996</v>
      </c>
    </row>
    <row r="95" spans="1:4" x14ac:dyDescent="0.25">
      <c r="A95">
        <v>94</v>
      </c>
      <c r="B95" s="1">
        <v>1.8007717195879E-2</v>
      </c>
      <c r="C95">
        <v>86.5</v>
      </c>
      <c r="D95">
        <v>5393.3636363634996</v>
      </c>
    </row>
    <row r="96" spans="1:4" x14ac:dyDescent="0.25">
      <c r="A96">
        <v>95</v>
      </c>
      <c r="B96" s="1">
        <v>1.8097663815860001E-2</v>
      </c>
      <c r="C96">
        <v>81</v>
      </c>
      <c r="D96">
        <v>5394.3636363634996</v>
      </c>
    </row>
    <row r="97" spans="1:4" x14ac:dyDescent="0.25">
      <c r="A97">
        <v>96</v>
      </c>
      <c r="B97" s="1">
        <v>1.8212422624851E-2</v>
      </c>
      <c r="C97">
        <v>75.5</v>
      </c>
      <c r="D97">
        <v>5395.3636363634996</v>
      </c>
    </row>
    <row r="98" spans="1:4" x14ac:dyDescent="0.25">
      <c r="A98">
        <v>97</v>
      </c>
      <c r="B98" s="1">
        <v>1.8344001679452999E-2</v>
      </c>
      <c r="C98">
        <v>70</v>
      </c>
      <c r="D98">
        <v>5396.3636363634996</v>
      </c>
    </row>
    <row r="99" spans="1:4" x14ac:dyDescent="0.25">
      <c r="A99">
        <v>98</v>
      </c>
      <c r="B99" s="1">
        <v>1.8486210067296002E-2</v>
      </c>
      <c r="C99">
        <v>64.5</v>
      </c>
      <c r="D99">
        <v>5397.3636363634996</v>
      </c>
    </row>
    <row r="100" spans="1:4" x14ac:dyDescent="0.25">
      <c r="A100">
        <v>99</v>
      </c>
      <c r="B100" s="1">
        <v>1.8634589811871001E-2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1.8785530883686001E-2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1.8936708909447E-2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1.9086427209895999E-2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1.9233570007772E-2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1.9377105579090999E-2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1.9516416982472001E-2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1.9648681729108001E-2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1.9773767688990002E-2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1.9891930782531E-2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2.0003278632409E-2</v>
      </c>
      <c r="C110">
        <v>4</v>
      </c>
      <c r="D110">
        <v>5408.3636363634996</v>
      </c>
    </row>
    <row r="111" spans="1:4" x14ac:dyDescent="0.25">
      <c r="A111">
        <v>110</v>
      </c>
      <c r="B111" s="1">
        <v>2.0107850191283E-2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2.0205539366342999E-2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2.0296276499454001E-2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2.0380056991914999E-2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2.0456853323014002E-2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2.0526647107726E-2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2.0589474578748001E-2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2.0645425240477001E-2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2.2220375943150999E-2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2.2220521956853E-2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2.2220611473830001E-2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2.2220659148336E-2</v>
      </c>
      <c r="C122">
        <v>-20.5</v>
      </c>
      <c r="D122">
        <v>7189.909090909</v>
      </c>
    </row>
    <row r="123" spans="1:4" x14ac:dyDescent="0.25">
      <c r="A123">
        <v>122</v>
      </c>
      <c r="B123" s="1">
        <v>2.2220682612223E-2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2.2220697449460002E-2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2.2220719492069999E-2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2.2220781488825E-2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2.2220979232791E-2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2.2221593962289999E-2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2.2223456328210999E-2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2.2226822594867E-2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2.2234399568303E-2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2.2250409950427999E-2</v>
      </c>
      <c r="C132">
        <v>40</v>
      </c>
      <c r="D132">
        <v>7200.9090909089</v>
      </c>
    </row>
    <row r="133" spans="1:4" x14ac:dyDescent="0.25">
      <c r="A133">
        <v>132</v>
      </c>
      <c r="B133" s="1">
        <v>2.2280948010499999E-2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2.2333750257109999E-2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2.2415393596146999E-2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2.2529568758629E-2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2.2675305994899999E-2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2.2846709045095E-2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2.3037134470623999E-2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2.3241057921666999E-2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2.3454328574479998E-2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2.3674439644123E-2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2.3898373671792001E-2</v>
      </c>
      <c r="C143">
        <v>95</v>
      </c>
      <c r="D143">
        <v>7210.9090909089</v>
      </c>
    </row>
    <row r="144" spans="1:4" x14ac:dyDescent="0.25">
      <c r="A144">
        <v>143</v>
      </c>
      <c r="B144" s="1">
        <v>2.4125746655661001E-2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2.4355090877853001E-2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2.4585855223698001E-2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2.4823224971678999E-2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2.5059647549325999E-2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2.5296955992659E-2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2.6378300102125E-2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2.6378301813847E-2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2.6378326942576E-2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2.6378747463893001E-2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2.6381834169052001E-2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2.6393938882771001E-2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2.6424563795256002E-2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2.6481493765246999E-2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2.6567062552654001E-2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2.6677699046406E-2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2.6805749824448E-2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2.6945032550570999E-2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2.7090992696747002E-2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2.7239919277731998E-2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2.7389398816702E-2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2.7537668374062001E-2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2.7683562509434999E-2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2.7826014847069001E-2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2.7964380969058001E-2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2.8095853363899002E-2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2.8220274487870001E-2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2.8337874661057E-2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2.8448743437305E-2</v>
      </c>
      <c r="C172">
        <v>4</v>
      </c>
      <c r="D172">
        <v>9008.3636363633996</v>
      </c>
    </row>
    <row r="173" spans="1:4" x14ac:dyDescent="0.25">
      <c r="A173">
        <v>172</v>
      </c>
      <c r="B173" s="1">
        <v>2.8552905895075E-2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2.8650245832419E-2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2.8740685209725999E-2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2.8824212411742E-2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2.8900793973001E-2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2.8970406773716002E-2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2.9033082531284001E-2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2.908890817063E-2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3.0659506768463001E-2</v>
      </c>
      <c r="C181">
        <v>-40</v>
      </c>
      <c r="D181">
        <v>10786.3636363634</v>
      </c>
    </row>
    <row r="182" spans="1:5" x14ac:dyDescent="0.25">
      <c r="A182">
        <v>181</v>
      </c>
      <c r="B182" s="1">
        <v>3.0659651918748001E-2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3.0659740681305999E-2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3.0659787543847999E-2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3.0659810055988002E-2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3.0659823329754001E-2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3.0659841908491001E-2</v>
      </c>
      <c r="C187">
        <v>-1</v>
      </c>
      <c r="D187">
        <v>10793.4545454543</v>
      </c>
    </row>
    <row r="188" spans="1:5" x14ac:dyDescent="0.25">
      <c r="A188">
        <v>187</v>
      </c>
      <c r="B188" s="1">
        <v>3.0659894393724001E-2</v>
      </c>
      <c r="C188">
        <v>5.5</v>
      </c>
      <c r="D188">
        <v>10794.6363636361</v>
      </c>
    </row>
    <row r="189" spans="1:5" x14ac:dyDescent="0.25">
      <c r="A189">
        <v>188</v>
      </c>
      <c r="B189" s="1">
        <v>3.0660067163982001E-2</v>
      </c>
      <c r="C189">
        <v>12</v>
      </c>
      <c r="D189">
        <v>10795.8181818179</v>
      </c>
    </row>
    <row r="190" spans="1:5" x14ac:dyDescent="0.25">
      <c r="A190">
        <v>189</v>
      </c>
      <c r="B190" s="1">
        <v>3.0660626703456002E-2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3.0662390923040999E-2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0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-2.5638504171926328E-3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3.4600833635997E-16</v>
      </c>
      <c r="E2" s="1">
        <f>IF(A2&gt;=-$K$2,INDEX('Daten effMJM'!$B$2:$B$191,Auswertung!$K$2+Auswertung!A2,1),E3)</f>
        <v>4.6866084901284998E-16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3.5297292806236E-3</v>
      </c>
      <c r="E3" s="1">
        <f>IF(A3&gt;=-$K$2,INDEX('Daten effMJM'!$B$2:$B$191,Auswertung!$K$2+Auswertung!A3,1),E4)</f>
        <v>3.6107206654129001E-3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6.2161093188182999E-3</v>
      </c>
      <c r="E4" s="1">
        <f>IF(A4&gt;=-$K$2,INDEX('Daten effMJM'!$B$2:$B$191,Auswertung!$K$2+Auswertung!A4,1),E5)</f>
        <v>6.2490675471049001E-3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6.1347440499966155E-8</v>
      </c>
      <c r="O4" s="1">
        <f t="shared" ref="O4:O67" si="4">E6-$E$5</f>
        <v>5.643890480053898E-8</v>
      </c>
      <c r="P4" s="4">
        <f t="shared" ref="P4:P67" si="5">ABS((O4-N4)/N4)</f>
        <v>8.0012069931913177E-2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7.0506142007432998E-3</v>
      </c>
      <c r="E5" s="1">
        <f>IF(A5&gt;=-$K$2,INDEX('Daten effMJM'!$B$2:$B$191,Auswertung!$K$2+Auswertung!A5,1),E6)</f>
        <v>7.0567962531657997E-3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8.1365423900206513E-8</v>
      </c>
      <c r="O5" s="1">
        <f t="shared" si="4"/>
        <v>7.3243325400366988E-8</v>
      </c>
      <c r="P5" s="4">
        <f t="shared" si="5"/>
        <v>9.98224812274211E-2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7.0506755481837997E-3</v>
      </c>
      <c r="E6" s="1">
        <f>IF(A6&gt;=-$K$2,INDEX('Daten effMJM'!$B$2:$B$191,Auswertung!$K$2+Auswertung!A6,1),E7)</f>
        <v>7.0568526920706002E-3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1.0246780520004745E-7</v>
      </c>
      <c r="O6" s="1">
        <f t="shared" si="4"/>
        <v>9.009961470050204E-8</v>
      </c>
      <c r="P6" s="4">
        <f t="shared" si="5"/>
        <v>0.12070318550689206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7.0506955661672E-3</v>
      </c>
      <c r="E7" s="1">
        <f>IF(A7&gt;=-$K$2,INDEX('Daten effMJM'!$B$2:$B$191,Auswertung!$K$2+Auswertung!A7,1),E8)</f>
        <v>7.0568694964912001E-3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1.5985554480037883E-7</v>
      </c>
      <c r="O7" s="1">
        <f t="shared" si="4"/>
        <v>1.3768248810063638E-7</v>
      </c>
      <c r="P7" s="4">
        <f t="shared" si="5"/>
        <v>0.138706835145639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7.0507166685484998E-3</v>
      </c>
      <c r="E8" s="1">
        <f>IF(A8&gt;=-$K$2,INDEX('Daten effMJM'!$B$2:$B$191,Auswertung!$K$2+Auswertung!A8,1),E9)</f>
        <v>7.0568863527805002E-3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3.5268566720043915E-7</v>
      </c>
      <c r="O8" s="1">
        <f t="shared" si="4"/>
        <v>3.0586589880050169E-7</v>
      </c>
      <c r="P8" s="4">
        <f t="shared" si="5"/>
        <v>0.13275211542216922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7.0507740562881002E-3</v>
      </c>
      <c r="E9" s="1">
        <f>IF(A9&gt;=-$K$2,INDEX('Daten effMJM'!$B$2:$B$191,Auswertung!$K$2+Auswertung!A9,1),E10)</f>
        <v>7.0569339356539003E-3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9.9515900440008687E-7</v>
      </c>
      <c r="O9" s="1">
        <f t="shared" si="4"/>
        <v>8.989394116006369E-7</v>
      </c>
      <c r="P9" s="4">
        <f t="shared" si="5"/>
        <v>9.6687657323117085E-2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7.0509668864105002E-3</v>
      </c>
      <c r="E10" s="1">
        <f>IF(A10&gt;=-$K$2,INDEX('Daten effMJM'!$B$2:$B$191,Auswertung!$K$2+Auswertung!A10,1),E11)</f>
        <v>7.0571021190646002E-3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3.0656447318998248E-6</v>
      </c>
      <c r="O10" s="1">
        <f t="shared" si="4"/>
        <v>2.9162356420999597E-6</v>
      </c>
      <c r="P10" s="4">
        <f t="shared" si="5"/>
        <v>4.8736596333285531E-2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7.0516093597476999E-3</v>
      </c>
      <c r="E11" s="1">
        <f>IF(A11&gt;=-$K$2,INDEX('Daten effMJM'!$B$2:$B$191,Auswertung!$K$2+Auswertung!A11,1),E12)</f>
        <v>7.0576951925774003E-3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9.3368037459998568E-6</v>
      </c>
      <c r="O11" s="1">
        <f t="shared" si="4"/>
        <v>9.2589791099006308E-6</v>
      </c>
      <c r="P11" s="4">
        <f t="shared" si="5"/>
        <v>8.3352545706627101E-3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7.0536798454751996E-3</v>
      </c>
      <c r="E12" s="1">
        <f>IF(A12&gt;=-$K$2,INDEX('Daten effMJM'!$B$2:$B$191,Auswertung!$K$2+Auswertung!A12,1),E13)</f>
        <v>7.0597124888078996E-3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2.6238195975000593E-5</v>
      </c>
      <c r="O12" s="1">
        <f t="shared" si="4"/>
        <v>2.6662607184100087E-5</v>
      </c>
      <c r="P12" s="4">
        <f t="shared" si="5"/>
        <v>1.6175319732494857E-2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7.0599510044892996E-3</v>
      </c>
      <c r="E13" s="1">
        <f>IF(A13&gt;=-$K$2,INDEX('Daten effMJM'!$B$2:$B$191,Auswertung!$K$2+Auswertung!A13,1),E14)</f>
        <v>7.0660552322757003E-3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6.4412397808299993E-5</v>
      </c>
      <c r="O13" s="1">
        <f t="shared" si="4"/>
        <v>6.6086980027400301E-5</v>
      </c>
      <c r="P13" s="4">
        <f t="shared" si="5"/>
        <v>2.5997824581598272E-2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7.0768523967183004E-3</v>
      </c>
      <c r="E14" s="1">
        <f>IF(A14&gt;=-$K$2,INDEX('Daten effMJM'!$B$2:$B$191,Auswertung!$K$2+Auswertung!A14,1),E15)</f>
        <v>7.0834588603498998E-3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1.3601208694610008E-4</v>
      </c>
      <c r="O14" s="1">
        <f t="shared" si="4"/>
        <v>1.3956170966989995E-4</v>
      </c>
      <c r="P14" s="4">
        <f t="shared" si="5"/>
        <v>2.6097847650896948E-2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7.1150265985515998E-3</v>
      </c>
      <c r="E15" s="1">
        <f>IF(A15&gt;=-$K$2,INDEX('Daten effMJM'!$B$2:$B$191,Auswertung!$K$2+Auswertung!A15,1),E16)</f>
        <v>7.1228832331932E-3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2.4730516966850035E-4</v>
      </c>
      <c r="O15" s="1">
        <f t="shared" si="4"/>
        <v>2.5263902349580061E-4</v>
      </c>
      <c r="P15" s="4">
        <f t="shared" si="5"/>
        <v>2.1567902662326097E-2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7.1866262876893999E-3</v>
      </c>
      <c r="E16" s="1">
        <f>IF(A16&gt;=-$K$2,INDEX('Daten effMJM'!$B$2:$B$191,Auswertung!$K$2+Auswertung!A16,1),E17)</f>
        <v>7.1963579628356996E-3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3.9591401417139998E-4</v>
      </c>
      <c r="O16" s="1">
        <f t="shared" si="4"/>
        <v>4.0223545012249996E-4</v>
      </c>
      <c r="P16" s="4">
        <f t="shared" si="5"/>
        <v>1.5966689040624076E-2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7.2979193704118001E-3</v>
      </c>
      <c r="E17" s="1">
        <f>IF(A17&gt;=-$K$2,INDEX('Daten effMJM'!$B$2:$B$191,Auswertung!$K$2+Auswertung!A17,1),E18)</f>
        <v>7.3094352766616003E-3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5.7249770320110058E-4</v>
      </c>
      <c r="O17" s="1">
        <f t="shared" si="4"/>
        <v>5.7894723993550008E-4</v>
      </c>
      <c r="P17" s="4">
        <f t="shared" si="5"/>
        <v>1.1265611544530471E-2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7.4465282149146998E-3</v>
      </c>
      <c r="E18" s="1">
        <f>IF(A18&gt;=-$K$2,INDEX('Daten effMJM'!$B$2:$B$191,Auswertung!$K$2+Auswertung!A18,1),E19)</f>
        <v>7.4590317032882996E-3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7.6799706740080052E-4</v>
      </c>
      <c r="O18" s="1">
        <f t="shared" si="4"/>
        <v>7.7390474794390013E-4</v>
      </c>
      <c r="P18" s="4">
        <f t="shared" si="5"/>
        <v>7.6923217468700643E-3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7.6231119039444004E-3</v>
      </c>
      <c r="E19" s="1">
        <f>IF(A19&gt;=-$K$2,INDEX('Daten effMJM'!$B$2:$B$191,Auswertung!$K$2+Auswertung!A19,1),E20)</f>
        <v>7.6357434931012998E-3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9.7395814588030049E-4</v>
      </c>
      <c r="O19" s="1">
        <f t="shared" si="4"/>
        <v>9.7929865254920041E-4</v>
      </c>
      <c r="P19" s="4">
        <f t="shared" si="5"/>
        <v>5.483302020204338E-3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7.8186112681441003E-3</v>
      </c>
      <c r="E20" s="1">
        <f>IF(A20&gt;=-$K$2,INDEX('Daten effMJM'!$B$2:$B$191,Auswertung!$K$2+Auswertung!A20,1),E21)</f>
        <v>7.8307010011096998E-3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1.1844170143543E-3</v>
      </c>
      <c r="O20" s="1">
        <f t="shared" si="4"/>
        <v>1.1893803364589998E-3</v>
      </c>
      <c r="P20" s="4">
        <f t="shared" si="5"/>
        <v>4.1905190862237748E-3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8.0245723466236003E-3</v>
      </c>
      <c r="E21" s="1">
        <f>IF(A21&gt;=-$K$2,INDEX('Daten effMJM'!$B$2:$B$191,Auswertung!$K$2+Auswertung!A21,1),E22)</f>
        <v>8.0360949057150001E-3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1.3937787749884996E-3</v>
      </c>
      <c r="O21" s="1">
        <f t="shared" si="4"/>
        <v>1.3993352957876997E-3</v>
      </c>
      <c r="P21" s="4">
        <f t="shared" si="5"/>
        <v>3.986659073098549E-3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8.2350312150975997E-3</v>
      </c>
      <c r="E22" s="1">
        <f>IF(A22&gt;=-$K$2,INDEX('Daten effMJM'!$B$2:$B$191,Auswertung!$K$2+Auswertung!A22,1),E23)</f>
        <v>8.2461765896247995E-3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1.5975118815258994E-3</v>
      </c>
      <c r="O22" s="1">
        <f t="shared" si="4"/>
        <v>1.6093282178890004E-3</v>
      </c>
      <c r="P22" s="4">
        <f t="shared" si="5"/>
        <v>7.3967126628281211E-3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8.4443929757317994E-3</v>
      </c>
      <c r="E23" s="1">
        <f>IF(A23&gt;=-$K$2,INDEX('Daten effMJM'!$B$2:$B$191,Auswertung!$K$2+Auswertung!A23,1),E24)</f>
        <v>8.4561315489534994E-3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1.7913480051640002E-3</v>
      </c>
      <c r="O23" s="1">
        <f t="shared" si="4"/>
        <v>1.8098563518373998E-3</v>
      </c>
      <c r="P23" s="4">
        <f t="shared" si="5"/>
        <v>1.033207764211351E-2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8.6481260822691992E-3</v>
      </c>
      <c r="E24" s="1">
        <f>IF(A24&gt;=-$K$2,INDEX('Daten effMJM'!$B$2:$B$191,Auswertung!$K$2+Auswertung!A24,1),E25)</f>
        <v>8.6661244710548001E-3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2.2614512668619009E-3</v>
      </c>
      <c r="O24" s="1">
        <f t="shared" si="4"/>
        <v>2.3261136693627001E-3</v>
      </c>
      <c r="P24" s="4">
        <f t="shared" si="5"/>
        <v>2.8593321221786889E-2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8.8419622059073E-3</v>
      </c>
      <c r="E25" s="1">
        <f>IF(A25&gt;=-$K$2,INDEX('Daten effMJM'!$B$2:$B$191,Auswertung!$K$2+Auswertung!A25,1),E26)</f>
        <v>8.8666526050031995E-3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2.2614519936180006E-3</v>
      </c>
      <c r="O25" s="1">
        <f t="shared" si="4"/>
        <v>2.3261142761726999E-3</v>
      </c>
      <c r="P25" s="4">
        <f t="shared" si="5"/>
        <v>2.8593258993417268E-2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9.3120654676052007E-3</v>
      </c>
      <c r="E26" s="1">
        <f>IF(A26&gt;=-$K$2,INDEX('Daten effMJM'!$B$2:$B$191,Auswertung!$K$2+Auswertung!A26,1),E27)</f>
        <v>9.3829099225284998E-3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2.2614891848683006E-3</v>
      </c>
      <c r="O26" s="1">
        <f t="shared" si="4"/>
        <v>2.3261458835076004E-3</v>
      </c>
      <c r="P26" s="4">
        <f t="shared" si="5"/>
        <v>2.859031963182487E-2</v>
      </c>
      <c r="R26" t="s">
        <v>9</v>
      </c>
      <c r="U26" s="8">
        <f>U89</f>
        <v>-6.4307319504466514E-3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9.3120661943613004E-3</v>
      </c>
      <c r="E27" s="1">
        <f>IF(A27&gt;=-$K$2,INDEX('Daten effMJM'!$B$2:$B$191,Auswertung!$K$2+Auswertung!A27,1),E28)</f>
        <v>9.3829105293384996E-3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2.2623118544677001E-3</v>
      </c>
      <c r="O27" s="1">
        <f t="shared" si="4"/>
        <v>2.3269128051528008E-3</v>
      </c>
      <c r="P27" s="4">
        <f t="shared" si="5"/>
        <v>2.8555280987245083E-2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9.3121033856116003E-3</v>
      </c>
      <c r="E28" s="1">
        <f>IF(A28&gt;=-$K$2,INDEX('Daten effMJM'!$B$2:$B$191,Auswertung!$K$2+Auswertung!A28,1),E29)</f>
        <v>9.3829421366734E-3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2.2682403034224004E-3</v>
      </c>
      <c r="O28" s="1">
        <f t="shared" si="4"/>
        <v>2.3326542183409998E-3</v>
      </c>
      <c r="P28" s="4">
        <f t="shared" si="5"/>
        <v>2.839818815555362E-2</v>
      </c>
      <c r="R28">
        <f t="shared" si="6"/>
        <v>0.90909090910008672</v>
      </c>
      <c r="S28" s="1">
        <f t="shared" ref="S28:S87" si="7">N128-$N$127</f>
        <v>3.4579479479997233E-6</v>
      </c>
      <c r="T28" s="1">
        <f t="shared" ref="T28:T87" si="8">O128-$O$127</f>
        <v>3.3662666560005383E-6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9.3129260552109999E-3</v>
      </c>
      <c r="E29" s="1">
        <f>IF(A29&gt;=-$K$2,INDEX('Daten effMJM'!$B$2:$B$191,Auswertung!$K$2+Auswertung!A29,1),E30)</f>
        <v>9.3837090583186004E-3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2.2896036604164996E-3</v>
      </c>
      <c r="O29" s="1">
        <f t="shared" si="4"/>
        <v>2.3536210557591995E-3</v>
      </c>
      <c r="P29" s="4">
        <f t="shared" si="5"/>
        <v>2.796003362916297E-2</v>
      </c>
      <c r="R29">
        <f t="shared" si="6"/>
        <v>1.8181818182001734</v>
      </c>
      <c r="S29" s="1">
        <f t="shared" si="7"/>
        <v>1.1038599423002227E-5</v>
      </c>
      <c r="T29" s="1">
        <f t="shared" si="8"/>
        <v>1.0943240092001205E-5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9.3188545041657002E-3</v>
      </c>
      <c r="E30" s="1">
        <f>IF(A30&gt;=-$K$2,INDEX('Daten effMJM'!$B$2:$B$191,Auswertung!$K$2+Auswertung!A30,1),E31)</f>
        <v>9.3894504715067995E-3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2.3382176326163994E-3</v>
      </c>
      <c r="O30" s="1">
        <f t="shared" si="4"/>
        <v>2.4014403310443008E-3</v>
      </c>
      <c r="P30" s="4">
        <f t="shared" si="5"/>
        <v>2.7038842555111933E-2</v>
      </c>
      <c r="R30">
        <f t="shared" si="6"/>
        <v>2.7272727273002602</v>
      </c>
      <c r="S30" s="1">
        <f t="shared" si="7"/>
        <v>2.6784583730999484E-5</v>
      </c>
      <c r="T30" s="1">
        <f t="shared" si="8"/>
        <v>2.6953622216999845E-5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9.3402178611597993E-3</v>
      </c>
      <c r="E31" s="1">
        <f>IF(A31&gt;=-$K$2,INDEX('Daten effMJM'!$B$2:$B$191,Auswertung!$K$2+Auswertung!A31,1),E32)</f>
        <v>9.4104173089249992E-3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2.4197924493253994E-3</v>
      </c>
      <c r="O31" s="1">
        <f t="shared" si="4"/>
        <v>2.4815799709977E-3</v>
      </c>
      <c r="P31" s="4">
        <f t="shared" si="5"/>
        <v>2.5534223684980099E-2</v>
      </c>
      <c r="R31">
        <f t="shared" si="6"/>
        <v>3.6363636364003469</v>
      </c>
      <c r="S31" s="1">
        <f t="shared" si="7"/>
        <v>5.6521948216002593E-5</v>
      </c>
      <c r="T31" s="1">
        <f t="shared" si="8"/>
        <v>5.7491682288999396E-5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9.3888318333596992E-3</v>
      </c>
      <c r="E32" s="1">
        <f>IF(A32&gt;=-$K$2,INDEX('Daten effMJM'!$B$2:$B$191,Auswertung!$K$2+Auswertung!A32,1),E33)</f>
        <v>9.4582365842101005E-3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2.5323188435518998E-3</v>
      </c>
      <c r="O32" s="1">
        <f t="shared" si="4"/>
        <v>2.5919472082474998E-3</v>
      </c>
      <c r="P32" s="4">
        <f t="shared" si="5"/>
        <v>2.3546941905610776E-2</v>
      </c>
      <c r="R32">
        <f t="shared" si="6"/>
        <v>4.5454545455004336</v>
      </c>
      <c r="S32" s="1">
        <f t="shared" si="7"/>
        <v>1.0774861766900054E-4</v>
      </c>
      <c r="T32" s="1">
        <f t="shared" si="8"/>
        <v>1.1029392889900028E-4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9.4704066500686992E-3</v>
      </c>
      <c r="E33" s="1">
        <f>IF(A33&gt;=-$K$2,INDEX('Daten effMJM'!$B$2:$B$191,Auswertung!$K$2+Auswertung!A33,1),E34)</f>
        <v>9.5383762241634997E-3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2.6685564863261008E-3</v>
      </c>
      <c r="O33" s="1">
        <f t="shared" si="4"/>
        <v>2.7254306062136999E-3</v>
      </c>
      <c r="P33" s="4">
        <f t="shared" si="5"/>
        <v>2.1312691029411118E-2</v>
      </c>
      <c r="R33">
        <f t="shared" si="6"/>
        <v>5.4545454546005203</v>
      </c>
      <c r="S33" s="1">
        <f t="shared" si="7"/>
        <v>1.8703281908800246E-4</v>
      </c>
      <c r="T33" s="1">
        <f t="shared" si="8"/>
        <v>1.9193726793599944E-4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9.5829330442951995E-3</v>
      </c>
      <c r="E34" s="1">
        <f>IF(A34&gt;=-$K$2,INDEX('Daten effMJM'!$B$2:$B$191,Auswertung!$K$2+Auswertung!A34,1),E35)</f>
        <v>9.6487434614132995E-3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2.8170333743407E-3</v>
      </c>
      <c r="O34" s="1">
        <f t="shared" si="4"/>
        <v>2.8726158146409001E-3</v>
      </c>
      <c r="P34" s="4">
        <f t="shared" si="5"/>
        <v>1.9730841958238671E-2</v>
      </c>
      <c r="R34">
        <f t="shared" si="6"/>
        <v>6.363636363700607</v>
      </c>
      <c r="S34" s="1">
        <f t="shared" si="7"/>
        <v>2.9836505035200217E-4</v>
      </c>
      <c r="T34" s="1">
        <f t="shared" si="8"/>
        <v>3.061124304180006E-4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9.7191706870694006E-3</v>
      </c>
      <c r="E35" s="1">
        <f>IF(A35&gt;=-$K$2,INDEX('Daten effMJM'!$B$2:$B$191,Auswertung!$K$2+Auswertung!A35,1),E36)</f>
        <v>9.7822268593794996E-3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2.9736710793297006E-3</v>
      </c>
      <c r="O35" s="1">
        <f t="shared" si="4"/>
        <v>3.0274067072222008E-3</v>
      </c>
      <c r="P35" s="4">
        <f t="shared" si="5"/>
        <v>1.8070467936424507E-2</v>
      </c>
      <c r="R35">
        <f t="shared" si="6"/>
        <v>7.2727272727006493</v>
      </c>
      <c r="S35" s="1">
        <f t="shared" si="7"/>
        <v>4.4132460732700107E-4</v>
      </c>
      <c r="T35" s="1">
        <f t="shared" si="8"/>
        <v>4.5184966668899984E-4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9.8676475750839997E-3</v>
      </c>
      <c r="E36" s="1">
        <f>IF(A36&gt;=-$K$2,INDEX('Daten effMJM'!$B$2:$B$191,Auswertung!$K$2+Auswertung!A36,1),E37)</f>
        <v>9.9294120678066998E-3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3.1343843824976998E-3</v>
      </c>
      <c r="O36" s="1">
        <f t="shared" si="4"/>
        <v>3.1858920899512002E-3</v>
      </c>
      <c r="P36" s="4">
        <f t="shared" si="5"/>
        <v>1.6433117693259884E-2</v>
      </c>
      <c r="R36">
        <f t="shared" si="6"/>
        <v>8.1818181817998266</v>
      </c>
      <c r="S36" s="1">
        <f t="shared" si="7"/>
        <v>6.1182988686800041E-4</v>
      </c>
      <c r="T36" s="1">
        <f t="shared" si="8"/>
        <v>6.2325271688399957E-4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1.0024285280073E-2</v>
      </c>
      <c r="E37" s="1">
        <f>IF(A37&gt;=-$K$2,INDEX('Daten effMJM'!$B$2:$B$191,Auswertung!$K$2+Auswertung!A37,1),E38)</f>
        <v>1.0084202960388E-2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3.2959238744207009E-3</v>
      </c>
      <c r="O37" s="1">
        <f t="shared" si="4"/>
        <v>3.3450005014782E-3</v>
      </c>
      <c r="P37" s="4">
        <f t="shared" si="5"/>
        <v>1.4890097261765475E-2</v>
      </c>
      <c r="R37">
        <f t="shared" si="6"/>
        <v>9.0909090908999133</v>
      </c>
      <c r="S37" s="1">
        <f t="shared" si="7"/>
        <v>8.0170067864200265E-4</v>
      </c>
      <c r="T37" s="1">
        <f t="shared" si="8"/>
        <v>8.136781424130015E-4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1.0184998583241E-2</v>
      </c>
      <c r="E38" s="1">
        <f>IF(A38&gt;=-$K$2,INDEX('Daten effMJM'!$B$2:$B$191,Auswertung!$K$2+Auswertung!A38,1),E39)</f>
        <v>1.0242688343117E-2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3.4563161840007002E-3</v>
      </c>
      <c r="O38" s="1">
        <f t="shared" si="4"/>
        <v>3.5028678823371996E-3</v>
      </c>
      <c r="P38" s="4">
        <f t="shared" si="5"/>
        <v>1.3468587900605686E-2</v>
      </c>
      <c r="R38">
        <f t="shared" si="6"/>
        <v>10</v>
      </c>
      <c r="S38" s="1">
        <f t="shared" si="7"/>
        <v>1.0056465117359997E-3</v>
      </c>
      <c r="T38" s="1">
        <f t="shared" si="8"/>
        <v>1.0176015934559978E-3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1.0346538075164001E-2</v>
      </c>
      <c r="E39" s="1">
        <f>IF(A39&gt;=-$K$2,INDEX('Daten effMJM'!$B$2:$B$191,Auswertung!$K$2+Auswertung!A39,1),E40)</f>
        <v>1.0401796754644E-2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3.614114277970701E-3</v>
      </c>
      <c r="O39" s="1">
        <f t="shared" si="4"/>
        <v>3.6581385964051995E-3</v>
      </c>
      <c r="P39" s="4">
        <f t="shared" si="5"/>
        <v>1.2181219255528874E-2</v>
      </c>
      <c r="R39">
        <f t="shared" si="6"/>
        <v>10.909090909100087</v>
      </c>
      <c r="S39" s="1">
        <f t="shared" si="7"/>
        <v>1.2194266443950018E-3</v>
      </c>
      <c r="T39" s="1">
        <f t="shared" si="8"/>
        <v>1.2308722462689974E-3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1.0506930384744E-2</v>
      </c>
      <c r="E40" s="1">
        <f>IF(A40&gt;=-$K$2,INDEX('Daten effMJM'!$B$2:$B$191,Auswertung!$K$2+Auswertung!A40,1),E41)</f>
        <v>1.0559664135502999E-2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3.7684143644617007E-3</v>
      </c>
      <c r="O40" s="1">
        <f t="shared" si="4"/>
        <v>3.8099496690982004E-3</v>
      </c>
      <c r="P40" s="4">
        <f t="shared" si="5"/>
        <v>1.1021957942895387E-2</v>
      </c>
      <c r="R40">
        <f t="shared" si="6"/>
        <v>11.818181818200173</v>
      </c>
      <c r="S40" s="1">
        <f t="shared" si="7"/>
        <v>1.4404964111200021E-3</v>
      </c>
      <c r="T40" s="1">
        <f t="shared" si="8"/>
        <v>1.4509833159119991E-3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1.0664728478714001E-2</v>
      </c>
      <c r="E41" s="1">
        <f>IF(A41&gt;=-$K$2,INDEX('Daten effMJM'!$B$2:$B$191,Auswertung!$K$2+Auswertung!A41,1),E42)</f>
        <v>1.0714934849570999E-2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3.9183216307766998E-3</v>
      </c>
      <c r="O41" s="1">
        <f t="shared" si="4"/>
        <v>3.9574473072742002E-3</v>
      </c>
      <c r="P41" s="4">
        <f t="shared" si="5"/>
        <v>9.9853151895917449E-3</v>
      </c>
      <c r="R41">
        <f t="shared" si="6"/>
        <v>12.72727272730026</v>
      </c>
      <c r="S41" s="1">
        <f t="shared" si="7"/>
        <v>1.6655599742769998E-3</v>
      </c>
      <c r="T41" s="1">
        <f t="shared" si="8"/>
        <v>1.6749173435810002E-3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1.0819028565205E-2</v>
      </c>
      <c r="E42" s="1">
        <f>IF(A42&gt;=-$K$2,INDEX('Daten effMJM'!$B$2:$B$191,Auswertung!$K$2+Auswertung!A42,1),E43)</f>
        <v>1.0866745922264E-2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4.0633473952337009E-3</v>
      </c>
      <c r="O42" s="1">
        <f t="shared" si="4"/>
        <v>4.100151229414201E-3</v>
      </c>
      <c r="P42" s="4">
        <f t="shared" si="5"/>
        <v>9.0575160331284651E-3</v>
      </c>
      <c r="R42">
        <f t="shared" si="6"/>
        <v>13.636363636400347</v>
      </c>
      <c r="S42" s="1">
        <f t="shared" si="7"/>
        <v>1.8943139374330009E-3</v>
      </c>
      <c r="T42" s="1">
        <f t="shared" si="8"/>
        <v>1.9022903274500038E-3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1.096893583152E-2</v>
      </c>
      <c r="E43" s="1">
        <f>IF(A43&gt;=-$K$2,INDEX('Daten effMJM'!$B$2:$B$191,Auswertung!$K$2+Auswertung!A43,1),E44)</f>
        <v>1.101424356044E-2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4.2005110754837005E-3</v>
      </c>
      <c r="O43" s="1">
        <f t="shared" si="4"/>
        <v>4.2352201994101998E-3</v>
      </c>
      <c r="P43" s="4">
        <f t="shared" si="5"/>
        <v>8.26307163646804E-3</v>
      </c>
      <c r="R43">
        <f t="shared" si="6"/>
        <v>14.545454545500434</v>
      </c>
      <c r="S43" s="1">
        <f t="shared" si="7"/>
        <v>2.1249748623150023E-3</v>
      </c>
      <c r="T43" s="1">
        <f t="shared" si="8"/>
        <v>2.1316345496420041E-3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1.1113961595977001E-2</v>
      </c>
      <c r="E44" s="1">
        <f>IF(A44&gt;=-$K$2,INDEX('Daten effMJM'!$B$2:$B$191,Auswertung!$K$2+Auswertung!A44,1),E45)</f>
        <v>1.1156947482580001E-2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4.3298080827236995E-3</v>
      </c>
      <c r="O44" s="1">
        <f t="shared" si="4"/>
        <v>4.3626430901931995E-3</v>
      </c>
      <c r="P44" s="4">
        <f t="shared" si="5"/>
        <v>7.5834787228825353E-3</v>
      </c>
      <c r="R44">
        <f t="shared" si="6"/>
        <v>15.45454545460052</v>
      </c>
      <c r="S44" s="1">
        <f t="shared" si="7"/>
        <v>2.3572039901879997E-3</v>
      </c>
      <c r="T44" s="1">
        <f t="shared" si="8"/>
        <v>2.3623988954870039E-3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1.1251125276227E-2</v>
      </c>
      <c r="E45" s="1">
        <f>IF(A45&gt;=-$K$2,INDEX('Daten effMJM'!$B$2:$B$191,Auswertung!$K$2+Auswertung!A45,1),E46)</f>
        <v>1.1292016452575999E-2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4.4516233279507005E-3</v>
      </c>
      <c r="O45" s="1">
        <f t="shared" si="4"/>
        <v>4.4827751458592011E-3</v>
      </c>
      <c r="P45" s="4">
        <f t="shared" si="5"/>
        <v>6.9978557513852534E-3</v>
      </c>
      <c r="R45">
        <f t="shared" si="6"/>
        <v>16.363636363700607</v>
      </c>
      <c r="S45" s="1">
        <f t="shared" si="7"/>
        <v>2.5905752965930014E-3</v>
      </c>
      <c r="T45" s="1">
        <f t="shared" si="8"/>
        <v>2.5997686434680017E-3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1.1380422283466999E-2</v>
      </c>
      <c r="E46" s="1">
        <f>IF(A46&gt;=-$K$2,INDEX('Daten effMJM'!$B$2:$B$191,Auswertung!$K$2+Auswertung!A46,1),E47)</f>
        <v>1.1419439343358999E-2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4.5661585720296995E-3</v>
      </c>
      <c r="O46" s="1">
        <f t="shared" si="4"/>
        <v>4.5957942225341997E-3</v>
      </c>
      <c r="P46" s="4">
        <f t="shared" si="5"/>
        <v>6.490280623637398E-3</v>
      </c>
      <c r="R46">
        <f t="shared" si="6"/>
        <v>17.272727272700649</v>
      </c>
      <c r="S46" s="1">
        <f t="shared" si="7"/>
        <v>2.8248617398650006E-3</v>
      </c>
      <c r="T46" s="1">
        <f t="shared" si="8"/>
        <v>2.8361912211150014E-3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1.1502237528694E-2</v>
      </c>
      <c r="E47" s="1">
        <f>IF(A47&gt;=-$K$2,INDEX('Daten effMJM'!$B$2:$B$191,Auswertung!$K$2+Auswertung!A47,1),E48)</f>
        <v>1.1539571399025001E-2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4.6735249931437002E-3</v>
      </c>
      <c r="O47" s="1">
        <f t="shared" si="4"/>
        <v>4.7017913290912008E-3</v>
      </c>
      <c r="P47" s="4">
        <f t="shared" si="5"/>
        <v>6.0481833282091703E-3</v>
      </c>
      <c r="R47">
        <f t="shared" si="6"/>
        <v>18.181818181799827</v>
      </c>
      <c r="S47" s="1">
        <f t="shared" si="7"/>
        <v>3.0607841904369999E-3</v>
      </c>
      <c r="T47" s="1">
        <f t="shared" si="8"/>
        <v>3.0734996644480022E-3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1.1616772772772999E-2</v>
      </c>
      <c r="E48" s="1">
        <f>IF(A48&gt;=-$K$2,INDEX('Daten effMJM'!$B$2:$B$191,Auswertung!$K$2+Auswertung!A48,1),E49)</f>
        <v>1.1652590475699999E-2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4.7736660307756999E-3</v>
      </c>
      <c r="O48" s="1">
        <f t="shared" si="4"/>
        <v>4.8006972825142009E-3</v>
      </c>
      <c r="P48" s="4">
        <f t="shared" si="5"/>
        <v>5.6625770559212167E-3</v>
      </c>
      <c r="R48">
        <f t="shared" si="6"/>
        <v>1788.1818181817998</v>
      </c>
      <c r="S48" s="1">
        <f t="shared" si="7"/>
        <v>4.1667878719260018E-3</v>
      </c>
      <c r="T48" s="1">
        <f t="shared" si="8"/>
        <v>4.1548437739139989E-3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1.1724139193887E-2</v>
      </c>
      <c r="E49" s="1">
        <f>IF(A49&gt;=-$K$2,INDEX('Daten effMJM'!$B$2:$B$191,Auswertung!$K$2+Auswertung!A49,1),E50)</f>
        <v>1.1758587582257E-2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4.8665578711397E-3</v>
      </c>
      <c r="O49" s="1">
        <f t="shared" si="4"/>
        <v>4.8924745479322004E-3</v>
      </c>
      <c r="P49" s="4">
        <f t="shared" si="5"/>
        <v>5.3254635984491113E-3</v>
      </c>
      <c r="R49">
        <f t="shared" si="6"/>
        <v>1789.1818181817998</v>
      </c>
      <c r="S49" s="1">
        <f t="shared" si="7"/>
        <v>4.1667896056070027E-3</v>
      </c>
      <c r="T49" s="1">
        <f t="shared" si="8"/>
        <v>4.1548454856359992E-3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1.1824280231519E-2</v>
      </c>
      <c r="E50" s="1">
        <f>IF(A50&gt;=-$K$2,INDEX('Daten effMJM'!$B$2:$B$191,Auswertung!$K$2+Auswertung!A50,1),E51)</f>
        <v>1.1857493535680001E-2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4.9522357636417004E-3</v>
      </c>
      <c r="O50" s="1">
        <f t="shared" si="4"/>
        <v>4.977144703742201E-3</v>
      </c>
      <c r="P50" s="4">
        <f t="shared" si="5"/>
        <v>5.0298372875089972E-3</v>
      </c>
      <c r="R50">
        <f t="shared" si="6"/>
        <v>1790.1818181817998</v>
      </c>
      <c r="S50" s="1">
        <f t="shared" si="7"/>
        <v>4.1668121446610008E-3</v>
      </c>
      <c r="T50" s="1">
        <f t="shared" si="8"/>
        <v>4.1548706143649996E-3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1.1917172071883E-2</v>
      </c>
      <c r="E51" s="1">
        <f>IF(A51&gt;=-$K$2,INDEX('Daten effMJM'!$B$2:$B$191,Auswertung!$K$2+Auswertung!A51,1),E52)</f>
        <v>1.1949270801098E-2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5.0307040335056995E-3</v>
      </c>
      <c r="O51" s="1">
        <f t="shared" si="4"/>
        <v>5.0547010177202003E-3</v>
      </c>
      <c r="P51" s="4">
        <f t="shared" si="5"/>
        <v>4.7701045528965912E-3</v>
      </c>
      <c r="R51">
        <f t="shared" si="6"/>
        <v>1791.1818181817998</v>
      </c>
      <c r="S51" s="1">
        <f t="shared" si="7"/>
        <v>4.1671810253399999E-3</v>
      </c>
      <c r="T51" s="1">
        <f t="shared" si="8"/>
        <v>4.155291135682004E-3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1.2002849964385E-2</v>
      </c>
      <c r="E52" s="1">
        <f>IF(A52&gt;=-$K$2,INDEX('Daten effMJM'!$B$2:$B$191,Auswertung!$K$2+Auswertung!A52,1),E53)</f>
        <v>1.2033940956908001E-2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5.101971468472701E-3</v>
      </c>
      <c r="O52" s="1">
        <f t="shared" si="4"/>
        <v>5.1251414812182004E-3</v>
      </c>
      <c r="P52" s="4">
        <f t="shared" si="5"/>
        <v>4.5413842254267761E-3</v>
      </c>
      <c r="R52">
        <f t="shared" si="6"/>
        <v>1792.1818181817998</v>
      </c>
      <c r="S52" s="1">
        <f t="shared" si="7"/>
        <v>4.1699408773900014E-3</v>
      </c>
      <c r="T52" s="1">
        <f t="shared" si="8"/>
        <v>4.158377840841004E-3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1.2081318234248999E-2</v>
      </c>
      <c r="E53" s="1">
        <f>IF(A53&gt;=-$K$2,INDEX('Daten effMJM'!$B$2:$B$191,Auswertung!$K$2+Auswertung!A53,1),E54)</f>
        <v>1.2111497270886E-2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5.1660971419567004E-3</v>
      </c>
      <c r="O53" s="1">
        <f t="shared" si="4"/>
        <v>5.1885154413101996E-3</v>
      </c>
      <c r="P53" s="4">
        <f t="shared" si="5"/>
        <v>4.3395040274074462E-3</v>
      </c>
      <c r="R53">
        <f t="shared" si="6"/>
        <v>1793.1818181817998</v>
      </c>
      <c r="S53" s="1">
        <f t="shared" si="7"/>
        <v>4.1810433101630018E-3</v>
      </c>
      <c r="T53" s="1">
        <f t="shared" si="8"/>
        <v>4.1704825545600035E-3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1.2152585669216001E-2</v>
      </c>
      <c r="E54" s="1">
        <f>IF(A54&gt;=-$K$2,INDEX('Daten effMJM'!$B$2:$B$191,Auswertung!$K$2+Auswertung!A54,1),E55)</f>
        <v>1.2181937734384E-2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5.2231925555197003E-3</v>
      </c>
      <c r="O54" s="1">
        <f t="shared" si="4"/>
        <v>5.2449267435122002E-3</v>
      </c>
      <c r="P54" s="4">
        <f t="shared" si="5"/>
        <v>4.1610926194041746E-3</v>
      </c>
      <c r="R54">
        <f t="shared" si="6"/>
        <v>1794.1818181817998</v>
      </c>
      <c r="S54" s="1">
        <f t="shared" si="7"/>
        <v>4.2098392511430022E-3</v>
      </c>
      <c r="T54" s="1">
        <f t="shared" si="8"/>
        <v>4.2011074670450007E-3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3.4579479479997233E-6</v>
      </c>
      <c r="Y54" s="1">
        <f t="shared" si="11"/>
        <v>3.3662666560005383E-6</v>
      </c>
      <c r="Z54" s="16">
        <f>((Y54-Y53)-(X54-X53))/(X54-X53)</f>
        <v>-2.6513207653174393E-2</v>
      </c>
      <c r="AA54" s="16"/>
      <c r="AB54" s="16"/>
      <c r="AC54" s="16"/>
      <c r="AD54" s="16"/>
      <c r="AE54">
        <f>R45</f>
        <v>16.363636363700607</v>
      </c>
      <c r="AF54" s="1">
        <f>S45-$S$44</f>
        <v>2.3337130640500164E-4</v>
      </c>
      <c r="AG54" s="1">
        <f>T45-$T$44</f>
        <v>2.3736974798099775E-4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1.22167113427E-2</v>
      </c>
      <c r="E55" s="1">
        <f>IF(A55&gt;=-$K$2,INDEX('Daten effMJM'!$B$2:$B$191,Auswertung!$K$2+Auswertung!A55,1),E56)</f>
        <v>1.2245311694475999E-2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6.8412755646676997E-3</v>
      </c>
      <c r="O55" s="1">
        <f t="shared" si="4"/>
        <v>6.8330246915462006E-3</v>
      </c>
      <c r="P55" s="4">
        <f t="shared" si="5"/>
        <v>1.2060430899920819E-3</v>
      </c>
      <c r="R55">
        <f t="shared" si="6"/>
        <v>1795.1818181817998</v>
      </c>
      <c r="S55" s="1">
        <f t="shared" si="7"/>
        <v>4.2645643237070006E-3</v>
      </c>
      <c r="T55" s="1">
        <f t="shared" si="8"/>
        <v>4.2580374370360021E-3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1.1038599423002227E-5</v>
      </c>
      <c r="Y55" s="1">
        <f t="shared" si="12"/>
        <v>1.0943240092001205E-5</v>
      </c>
      <c r="Z55" s="16">
        <f t="shared" ref="Z55:Z70" si="13">((Y55-Y54)-(X55-X54))/(X55-X54)</f>
        <v>-4.8518771954692491E-4</v>
      </c>
      <c r="AA55" s="16"/>
      <c r="AB55" s="16"/>
      <c r="AC55" s="16"/>
      <c r="AD55" s="16"/>
      <c r="AG55" s="4">
        <f>(AG54-AF54)/AF54</f>
        <v>1.7133389865234983E-2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1.2273806756263E-2</v>
      </c>
      <c r="E56" s="1">
        <f>IF(A56&gt;=-$K$2,INDEX('Daten effMJM'!$B$2:$B$191,Auswertung!$K$2+Auswertung!A56,1),E57)</f>
        <v>1.2301722996678E-2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6.8414273037726995E-3</v>
      </c>
      <c r="O56" s="1">
        <f t="shared" si="4"/>
        <v>6.8331728507942009E-3</v>
      </c>
      <c r="P56" s="4">
        <f t="shared" si="5"/>
        <v>1.2065396023351184E-3</v>
      </c>
      <c r="R56">
        <f t="shared" si="6"/>
        <v>1796.1818181817998</v>
      </c>
      <c r="S56" s="1">
        <f t="shared" si="7"/>
        <v>4.348308999992001E-3</v>
      </c>
      <c r="T56" s="1">
        <f t="shared" si="8"/>
        <v>4.343606224443004E-3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2.6784583730999484E-5</v>
      </c>
      <c r="Y56" s="1">
        <f t="shared" si="14"/>
        <v>2.6953622216999845E-5</v>
      </c>
      <c r="Z56" s="16">
        <f t="shared" si="13"/>
        <v>1.6791444207593757E-2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1.3891889765410999E-2</v>
      </c>
      <c r="E57" s="1">
        <f>IF(A57&gt;=-$K$2,INDEX('Daten effMJM'!$B$2:$B$191,Auswertung!$K$2+Auswertung!A57,1),E58)</f>
        <v>1.3889820944712E-2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6.8415222379707005E-3</v>
      </c>
      <c r="O57" s="1">
        <f t="shared" si="4"/>
        <v>6.8332645646782004E-3</v>
      </c>
      <c r="P57" s="4">
        <f t="shared" si="5"/>
        <v>1.2069935615599868E-3</v>
      </c>
      <c r="R57">
        <f t="shared" si="6"/>
        <v>1797.1818181817998</v>
      </c>
      <c r="S57" s="1">
        <f t="shared" si="7"/>
        <v>4.4580345216810001E-3</v>
      </c>
      <c r="T57" s="1">
        <f t="shared" si="8"/>
        <v>4.4542427181949989E-3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5.6521948216002593E-5</v>
      </c>
      <c r="Y57" s="1">
        <f t="shared" si="15"/>
        <v>5.7491682288999396E-5</v>
      </c>
      <c r="Z57" s="16">
        <f t="shared" si="13"/>
        <v>2.6925573293498872E-2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1.3892041504515999E-2</v>
      </c>
      <c r="E58" s="1">
        <f>IF(A58&gt;=-$K$2,INDEX('Daten effMJM'!$B$2:$B$191,Auswertung!$K$2+Auswertung!A58,1),E59)</f>
        <v>1.3889969103960001E-2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6.8415749536727003E-3</v>
      </c>
      <c r="O58" s="1">
        <f t="shared" si="4"/>
        <v>6.8333143669171998E-3</v>
      </c>
      <c r="P58" s="4">
        <f t="shared" si="5"/>
        <v>1.2074101082625748E-3</v>
      </c>
      <c r="R58">
        <f t="shared" si="6"/>
        <v>1798.1818181817998</v>
      </c>
      <c r="S58" s="1">
        <f t="shared" si="7"/>
        <v>4.5849776484120017E-3</v>
      </c>
      <c r="T58" s="1">
        <f t="shared" si="8"/>
        <v>4.5822934962370023E-3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1.0774861766900054E-4</v>
      </c>
      <c r="Y58" s="1">
        <f t="shared" si="16"/>
        <v>1.1029392889900028E-4</v>
      </c>
      <c r="Z58" s="16">
        <f t="shared" si="13"/>
        <v>3.0756970418476529E-2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1.3892136438714E-2</v>
      </c>
      <c r="E59" s="1">
        <f>IF(A59&gt;=-$K$2,INDEX('Daten effMJM'!$B$2:$B$191,Auswertung!$K$2+Auswertung!A59,1),E60)</f>
        <v>1.3890060817844E-2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6.8416038853667009E-3</v>
      </c>
      <c r="O59" s="1">
        <f t="shared" si="4"/>
        <v>6.833340432298201E-3</v>
      </c>
      <c r="P59" s="4">
        <f t="shared" si="5"/>
        <v>1.2078239557502552E-3</v>
      </c>
      <c r="R59">
        <f t="shared" ref="R59:R89" si="17">M159-$M$127</f>
        <v>1799.1818181817998</v>
      </c>
      <c r="S59" s="1">
        <f t="shared" si="7"/>
        <v>4.7241181823480007E-3</v>
      </c>
      <c r="T59" s="1">
        <f t="shared" si="8"/>
        <v>4.7215762223600018E-3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1.8703281908800246E-4</v>
      </c>
      <c r="Y59" s="1">
        <f t="shared" si="18"/>
        <v>1.9193726793599944E-4</v>
      </c>
      <c r="Z59" s="16">
        <f t="shared" si="13"/>
        <v>2.9755456645513201E-2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1.3892189154416E-2</v>
      </c>
      <c r="E60" s="1">
        <f>IF(A60&gt;=-$K$2,INDEX('Daten effMJM'!$B$2:$B$191,Auswertung!$K$2+Auswertung!A60,1),E61)</f>
        <v>1.3890110620082999E-2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6.8416269026787E-3</v>
      </c>
      <c r="O60" s="1">
        <f t="shared" si="4"/>
        <v>6.833359535586201E-3</v>
      </c>
      <c r="P60" s="4">
        <f t="shared" si="5"/>
        <v>1.2083919819220208E-3</v>
      </c>
      <c r="R60">
        <f t="shared" si="17"/>
        <v>1800.1818181817998</v>
      </c>
      <c r="S60" s="1">
        <f t="shared" si="7"/>
        <v>4.8706927426199996E-3</v>
      </c>
      <c r="T60" s="1">
        <f t="shared" si="8"/>
        <v>4.8675363685360042E-3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2.9836505035200217E-4</v>
      </c>
      <c r="Y60" s="1">
        <f t="shared" si="19"/>
        <v>3.061124304180006E-4</v>
      </c>
      <c r="Z60" s="16">
        <f t="shared" si="13"/>
        <v>2.5535563113435335E-2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2.3428644327199918E-4</v>
      </c>
      <c r="AG60" s="1">
        <f t="shared" si="21"/>
        <v>2.364225776469997E-4</v>
      </c>
      <c r="AH60" s="16">
        <f>((AG60-AG59)-(AF60-AF59))/(AF60-AF59)</f>
        <v>9.1176183528490808E-3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1.3892218086110001E-2</v>
      </c>
      <c r="E61" s="1">
        <f>IF(A61&gt;=-$K$2,INDEX('Daten effMJM'!$B$2:$B$191,Auswertung!$K$2+Auswertung!A61,1),E62)</f>
        <v>1.3890136685464001E-2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6.8416667689756997E-3</v>
      </c>
      <c r="O61" s="1">
        <f t="shared" si="4"/>
        <v>6.8333914660131997E-3</v>
      </c>
      <c r="P61" s="4">
        <f t="shared" si="5"/>
        <v>1.209544872899289E-3</v>
      </c>
      <c r="R61">
        <f t="shared" si="17"/>
        <v>1801.1818181817998</v>
      </c>
      <c r="S61" s="1">
        <f t="shared" si="7"/>
        <v>5.0207590680019995E-3</v>
      </c>
      <c r="T61" s="1">
        <f t="shared" si="8"/>
        <v>5.0164629495210011E-3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4.4132460732700107E-4</v>
      </c>
      <c r="Y61" s="1">
        <f t="shared" si="22"/>
        <v>4.5184966668899984E-4</v>
      </c>
      <c r="Z61" s="16">
        <f t="shared" si="13"/>
        <v>1.9429825852678793E-2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4.7020889384399855E-4</v>
      </c>
      <c r="AG61" s="1">
        <f t="shared" si="23"/>
        <v>4.7373102098000053E-4</v>
      </c>
      <c r="AH61" s="16">
        <f t="shared" ref="AH61:AH89" si="24">((AG61-AG60)-(AF61-AF60))/(AF61-AF60)</f>
        <v>5.8747811310076161E-3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1.3892241103422E-2</v>
      </c>
      <c r="E62" s="1">
        <f>IF(A62&gt;=-$K$2,INDEX('Daten effMJM'!$B$2:$B$191,Auswertung!$K$2+Auswertung!A62,1),E63)</f>
        <v>1.3890155788752001E-2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6.8417751842327007E-3</v>
      </c>
      <c r="O62" s="1">
        <f t="shared" si="4"/>
        <v>6.8334800590542002E-3</v>
      </c>
      <c r="P62" s="4">
        <f t="shared" si="5"/>
        <v>1.2124229392420245E-3</v>
      </c>
      <c r="R62">
        <f t="shared" si="17"/>
        <v>1802.1818181817998</v>
      </c>
      <c r="S62" s="1">
        <f t="shared" si="7"/>
        <v>5.1717292825079995E-3</v>
      </c>
      <c r="T62" s="1">
        <f t="shared" si="8"/>
        <v>5.1659424884910026E-3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6.1182988686800041E-4</v>
      </c>
      <c r="Y62" s="1">
        <f t="shared" ref="Y62:Y70" si="27">T36</f>
        <v>6.2325271688399957E-4</v>
      </c>
      <c r="Z62" s="16">
        <f t="shared" si="13"/>
        <v>5.2653539903115528E-3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1.5762125753330004E-3</v>
      </c>
      <c r="AG62" s="1">
        <f t="shared" si="28"/>
        <v>1.5550751304459973E-3</v>
      </c>
      <c r="AH62" s="16">
        <f t="shared" si="24"/>
        <v>-2.2296103020024494E-2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1.3892280969718999E-2</v>
      </c>
      <c r="E63" s="1">
        <f>IF(A63&gt;=-$K$2,INDEX('Daten effMJM'!$B$2:$B$191,Auswertung!$K$2+Auswertung!A63,1),E64)</f>
        <v>1.3890187719178999E-2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6.8420869284197003E-3</v>
      </c>
      <c r="O63" s="1">
        <f t="shared" si="4"/>
        <v>6.8337443528122006E-3</v>
      </c>
      <c r="P63" s="4">
        <f t="shared" si="5"/>
        <v>1.2193027792218683E-3</v>
      </c>
      <c r="R63">
        <f t="shared" si="17"/>
        <v>1803.1818181817998</v>
      </c>
      <c r="S63" s="1">
        <f t="shared" si="7"/>
        <v>5.3216975384000019E-3</v>
      </c>
      <c r="T63" s="1">
        <f t="shared" si="8"/>
        <v>5.3142120458510005E-3</v>
      </c>
      <c r="V63">
        <f t="shared" si="9"/>
        <v>75</v>
      </c>
      <c r="W63" s="15">
        <f t="shared" si="25"/>
        <v>9.0909090908999133</v>
      </c>
      <c r="X63" s="1">
        <f t="shared" si="26"/>
        <v>8.0170067864200265E-4</v>
      </c>
      <c r="Y63" s="1">
        <f t="shared" si="27"/>
        <v>8.136781424130015E-4</v>
      </c>
      <c r="Z63" s="16">
        <f t="shared" si="13"/>
        <v>2.9211115086087867E-3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1.5762143090140013E-3</v>
      </c>
      <c r="AG63" s="1">
        <f t="shared" si="29"/>
        <v>1.5550768421679975E-3</v>
      </c>
      <c r="AH63" s="16">
        <f t="shared" si="24"/>
        <v>-1.2666113650333714E-2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1.3892389384976001E-2</v>
      </c>
      <c r="E64" s="1">
        <f>IF(A64&gt;=-$K$2,INDEX('Daten effMJM'!$B$2:$B$191,Auswertung!$K$2+Auswertung!A64,1),E65)</f>
        <v>1.389027631222E-2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6.8429379814006997E-3</v>
      </c>
      <c r="O64" s="1">
        <f t="shared" si="4"/>
        <v>6.8344984292752001E-3</v>
      </c>
      <c r="P64" s="4">
        <f t="shared" si="5"/>
        <v>1.2333229014260569E-3</v>
      </c>
      <c r="R64">
        <f t="shared" si="17"/>
        <v>1804.1818181817998</v>
      </c>
      <c r="S64" s="1">
        <f t="shared" si="7"/>
        <v>5.4694130838570006E-3</v>
      </c>
      <c r="T64" s="1">
        <f t="shared" si="8"/>
        <v>5.4601061812239986E-3</v>
      </c>
      <c r="V64">
        <f t="shared" si="9"/>
        <v>80</v>
      </c>
      <c r="W64" s="15">
        <f t="shared" si="25"/>
        <v>10</v>
      </c>
      <c r="X64" s="1">
        <f t="shared" si="26"/>
        <v>1.0056465117359997E-3</v>
      </c>
      <c r="Y64" s="1">
        <f t="shared" si="27"/>
        <v>1.0176015934559978E-3</v>
      </c>
      <c r="Z64" s="16">
        <f t="shared" si="13"/>
        <v>-1.0974507623530939E-4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1.5762368480679995E-3</v>
      </c>
      <c r="AG64" s="1">
        <f t="shared" si="30"/>
        <v>1.5551019708969979E-3</v>
      </c>
      <c r="AH64" s="16">
        <f t="shared" si="24"/>
        <v>0.11489723581241928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1.3892701129163E-2</v>
      </c>
      <c r="E65" s="1">
        <f>IF(A65&gt;=-$K$2,INDEX('Daten effMJM'!$B$2:$B$191,Auswertung!$K$2+Auswertung!A65,1),E66)</f>
        <v>1.3890540605978E-2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6.8452016482577005E-3</v>
      </c>
      <c r="O65" s="1">
        <f t="shared" si="4"/>
        <v>6.8366003931402009E-3</v>
      </c>
      <c r="P65" s="4">
        <f t="shared" si="5"/>
        <v>1.2565378727285384E-3</v>
      </c>
      <c r="R65">
        <f t="shared" si="17"/>
        <v>1805.1818181817998</v>
      </c>
      <c r="S65" s="1">
        <f t="shared" si="7"/>
        <v>5.6137367425290012E-3</v>
      </c>
      <c r="T65" s="1">
        <f t="shared" si="8"/>
        <v>5.602558518858004E-3</v>
      </c>
      <c r="V65">
        <f t="shared" si="9"/>
        <v>85</v>
      </c>
      <c r="W65" s="15">
        <f t="shared" si="25"/>
        <v>10.909090909100087</v>
      </c>
      <c r="X65" s="1">
        <f t="shared" si="26"/>
        <v>1.2194266443950018E-3</v>
      </c>
      <c r="Y65" s="1">
        <f t="shared" si="27"/>
        <v>1.2308722462689974E-3</v>
      </c>
      <c r="Z65" s="16">
        <f t="shared" si="13"/>
        <v>-2.3831954806348009E-3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1.5766057287469985E-3</v>
      </c>
      <c r="AG65" s="1">
        <f t="shared" si="31"/>
        <v>1.5555224922140024E-3</v>
      </c>
      <c r="AH65" s="16">
        <f t="shared" si="24"/>
        <v>0.13999279698108835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1.3893552182144E-2</v>
      </c>
      <c r="E66" s="1">
        <f>IF(A66&gt;=-$K$2,INDEX('Daten effMJM'!$B$2:$B$191,Auswertung!$K$2+Auswertung!A66,1),E67)</f>
        <v>1.3891294682441E-2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6.8489529038157004E-3</v>
      </c>
      <c r="O66" s="1">
        <f t="shared" si="4"/>
        <v>6.8402098799052007E-3</v>
      </c>
      <c r="P66" s="4">
        <f t="shared" si="5"/>
        <v>1.2765489897921202E-3</v>
      </c>
      <c r="R66">
        <f t="shared" si="17"/>
        <v>1806.1818181817998</v>
      </c>
      <c r="S66" s="1">
        <f t="shared" si="7"/>
        <v>5.7539890604710008E-3</v>
      </c>
      <c r="T66" s="1">
        <f t="shared" si="8"/>
        <v>5.7409246408470001E-3</v>
      </c>
      <c r="V66">
        <f t="shared" si="9"/>
        <v>90</v>
      </c>
      <c r="W66" s="15">
        <f t="shared" si="25"/>
        <v>11.818181818200173</v>
      </c>
      <c r="X66" s="1">
        <f t="shared" si="26"/>
        <v>1.4404964111200021E-3</v>
      </c>
      <c r="Y66" s="1">
        <f t="shared" si="27"/>
        <v>1.4509833159119991E-3</v>
      </c>
      <c r="Z66" s="16">
        <f t="shared" si="13"/>
        <v>-4.336626831434414E-3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1.579365580797E-3</v>
      </c>
      <c r="AG66" s="1">
        <f t="shared" ref="AG66:AG79" si="34">T52-T$45</f>
        <v>1.5586091973730024E-3</v>
      </c>
      <c r="AH66" s="16">
        <f t="shared" si="24"/>
        <v>0.1184313880152905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1.3895815849001E-2</v>
      </c>
      <c r="E67" s="1">
        <f>IF(A67&gt;=-$K$2,INDEX('Daten effMJM'!$B$2:$B$191,Auswertung!$K$2+Auswertung!A67,1),E68)</f>
        <v>1.3893396646306001E-2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6.8568616198446996E-3</v>
      </c>
      <c r="O67" s="1">
        <f t="shared" si="4"/>
        <v>6.8480492254092001E-3</v>
      </c>
      <c r="P67" s="4">
        <f t="shared" si="5"/>
        <v>1.285193565813716E-3</v>
      </c>
      <c r="R67">
        <f t="shared" si="17"/>
        <v>1807.1818181817998</v>
      </c>
      <c r="S67" s="1">
        <f t="shared" si="7"/>
        <v>5.8872025687329993E-3</v>
      </c>
      <c r="T67" s="1">
        <f t="shared" si="8"/>
        <v>5.8723970356880009E-3</v>
      </c>
      <c r="V67">
        <f t="shared" si="9"/>
        <v>95</v>
      </c>
      <c r="W67" s="15">
        <f t="shared" si="25"/>
        <v>12.72727272730026</v>
      </c>
      <c r="X67" s="1">
        <f t="shared" si="26"/>
        <v>1.6655599742769998E-3</v>
      </c>
      <c r="Y67" s="1">
        <f t="shared" si="27"/>
        <v>1.6749173435810002E-3</v>
      </c>
      <c r="Z67" s="16">
        <f t="shared" si="13"/>
        <v>-5.0187399157489675E-3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1.5904680135700004E-3</v>
      </c>
      <c r="AG67" s="1">
        <f t="shared" si="34"/>
        <v>1.5707139110920018E-3</v>
      </c>
      <c r="AH67" s="16">
        <f t="shared" si="24"/>
        <v>9.0275795088483726E-2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1.3899567104559E-2</v>
      </c>
      <c r="E68" s="1">
        <f>IF(A68&gt;=-$K$2,INDEX('Daten effMJM'!$B$2:$B$191,Auswertung!$K$2+Auswertung!A68,1),E69)</f>
        <v>1.3897006133071E-2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6.8728866194576995E-3</v>
      </c>
      <c r="O68" s="1">
        <f t="shared" ref="O68:O131" si="39">E70-$E$5</f>
        <v>6.8642618753672006E-3</v>
      </c>
      <c r="P68" s="4">
        <f t="shared" ref="P68:P131" si="40">ABS((O68-N68)/N68)</f>
        <v>1.2548939867684629E-3</v>
      </c>
      <c r="R68">
        <f t="shared" si="17"/>
        <v>1808.1818181817998</v>
      </c>
      <c r="S68" s="1">
        <f t="shared" si="7"/>
        <v>6.0132093416569998E-3</v>
      </c>
      <c r="T68" s="1">
        <f t="shared" si="8"/>
        <v>5.9968181596590005E-3</v>
      </c>
      <c r="V68">
        <f t="shared" si="9"/>
        <v>100</v>
      </c>
      <c r="W68" s="15">
        <f t="shared" si="25"/>
        <v>13.636363636400347</v>
      </c>
      <c r="X68" s="1">
        <f t="shared" si="26"/>
        <v>1.8943139374330009E-3</v>
      </c>
      <c r="Y68" s="1">
        <f t="shared" si="27"/>
        <v>1.9022903274500038E-3</v>
      </c>
      <c r="Z68" s="16">
        <f t="shared" si="13"/>
        <v>-6.0369633292678086E-3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1.6192639545500008E-3</v>
      </c>
      <c r="AG68" s="1">
        <f t="shared" si="34"/>
        <v>1.601338823576999E-3</v>
      </c>
      <c r="AH68" s="16">
        <f t="shared" si="24"/>
        <v>6.3514906710883626E-2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1.3907475820587999E-2</v>
      </c>
      <c r="E69" s="1">
        <f>IF(A69&gt;=-$K$2,INDEX('Daten effMJM'!$B$2:$B$191,Auswertung!$K$2+Auswertung!A69,1),E70)</f>
        <v>1.3904845478575E-2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6.9027521028097007E-3</v>
      </c>
      <c r="O69" s="1">
        <f t="shared" si="39"/>
        <v>6.8948566230272006E-3</v>
      </c>
      <c r="P69" s="4">
        <f t="shared" si="40"/>
        <v>1.1438162148813596E-3</v>
      </c>
      <c r="R69">
        <f t="shared" si="17"/>
        <v>1809.1818181817998</v>
      </c>
      <c r="S69" s="1">
        <f t="shared" si="7"/>
        <v>6.1322573778210022E-3</v>
      </c>
      <c r="T69" s="1">
        <f t="shared" si="8"/>
        <v>6.1144183328460024E-3</v>
      </c>
      <c r="V69">
        <f t="shared" si="9"/>
        <v>105</v>
      </c>
      <c r="W69" s="15">
        <f t="shared" si="25"/>
        <v>14.545454545500434</v>
      </c>
      <c r="X69" s="1">
        <f t="shared" si="26"/>
        <v>2.1249748623150023E-3</v>
      </c>
      <c r="Y69" s="1">
        <f t="shared" si="27"/>
        <v>2.1316345496420041E-3</v>
      </c>
      <c r="Z69" s="16">
        <f t="shared" si="13"/>
        <v>-5.7083907500792537E-3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1.6739890271139993E-3</v>
      </c>
      <c r="AG69" s="1">
        <f t="shared" si="34"/>
        <v>1.6582687935680004E-3</v>
      </c>
      <c r="AH69" s="16">
        <f t="shared" si="24"/>
        <v>4.0290443186245528E-2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1.3923500820200999E-2</v>
      </c>
      <c r="E70" s="1">
        <f>IF(A70&gt;=-$K$2,INDEX('Daten effMJM'!$B$2:$B$191,Auswertung!$K$2+Auswertung!A70,1),E71)</f>
        <v>1.3921058128533E-2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6.9538925330297008E-3</v>
      </c>
      <c r="O70" s="1">
        <f t="shared" si="39"/>
        <v>6.9475337143332008E-3</v>
      </c>
      <c r="P70" s="4">
        <f t="shared" si="40"/>
        <v>9.1442579336635575E-4</v>
      </c>
      <c r="R70">
        <f t="shared" si="17"/>
        <v>1810.1818181817998</v>
      </c>
      <c r="S70" s="1">
        <f t="shared" si="7"/>
        <v>6.2444505297910013E-3</v>
      </c>
      <c r="T70" s="1">
        <f t="shared" si="8"/>
        <v>6.2252871090939989E-3</v>
      </c>
      <c r="V70">
        <f t="shared" si="9"/>
        <v>110</v>
      </c>
      <c r="W70" s="15">
        <f t="shared" si="25"/>
        <v>15.45454545460052</v>
      </c>
      <c r="X70" s="1">
        <f t="shared" si="26"/>
        <v>2.3572039901879997E-3</v>
      </c>
      <c r="Y70" s="1">
        <f t="shared" si="27"/>
        <v>2.3623988954870039E-3</v>
      </c>
      <c r="Z70" s="16">
        <f t="shared" si="13"/>
        <v>-6.3074862374654997E-3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1.7577337033989997E-3</v>
      </c>
      <c r="AG70" s="1">
        <f t="shared" si="34"/>
        <v>1.7438375809750023E-3</v>
      </c>
      <c r="AH70" s="16">
        <f t="shared" si="24"/>
        <v>2.178181590664495E-2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1.3953366303553E-2</v>
      </c>
      <c r="E71" s="1">
        <f>IF(A71&gt;=-$K$2,INDEX('Daten effMJM'!$B$2:$B$191,Auswertung!$K$2+Auswertung!A71,1),E72)</f>
        <v>1.3951652876193E-2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7.0328728656867011E-3</v>
      </c>
      <c r="O71" s="1">
        <f t="shared" si="39"/>
        <v>7.0288901170312001E-3</v>
      </c>
      <c r="P71" s="4">
        <f t="shared" si="40"/>
        <v>5.6630465693936912E-4</v>
      </c>
      <c r="R71">
        <f t="shared" si="17"/>
        <v>1811.1818181817998</v>
      </c>
      <c r="S71" s="1">
        <f t="shared" si="7"/>
        <v>6.3498256190139997E-3</v>
      </c>
      <c r="T71" s="1">
        <f t="shared" si="8"/>
        <v>6.3294495668639993E-3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2.5905752965930014E-3</v>
      </c>
      <c r="Y71" s="1">
        <f t="shared" ref="Y71:Y72" si="44">T45</f>
        <v>2.5997686434680017E-3</v>
      </c>
      <c r="Z71" s="16">
        <f t="shared" ref="Z71:Z72" si="45">((Y71-Y70)-(X71-X70))/(X71-X70)</f>
        <v>1.7133389865234983E-2</v>
      </c>
      <c r="AE71">
        <f t="shared" si="32"/>
        <v>1797.1818181817998</v>
      </c>
      <c r="AF71" s="1">
        <f t="shared" si="33"/>
        <v>1.8674592250879987E-3</v>
      </c>
      <c r="AG71" s="1">
        <f t="shared" si="34"/>
        <v>1.8544740747269972E-3</v>
      </c>
      <c r="AH71" s="16">
        <f t="shared" si="24"/>
        <v>8.3022805357707528E-3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1.4004506733773001E-2</v>
      </c>
      <c r="E72" s="1">
        <f>IF(A72&gt;=-$K$2,INDEX('Daten effMJM'!$B$2:$B$191,Auswertung!$K$2+Auswertung!A72,1),E73)</f>
        <v>1.4004329967499E-2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7.1437065772976998E-3</v>
      </c>
      <c r="O72" s="1">
        <f t="shared" si="39"/>
        <v>7.1426436301792011E-3</v>
      </c>
      <c r="P72" s="4">
        <f t="shared" si="40"/>
        <v>1.4879490177783299E-4</v>
      </c>
      <c r="R72">
        <f t="shared" si="17"/>
        <v>1812.1818181817998</v>
      </c>
      <c r="S72" s="1">
        <f t="shared" si="7"/>
        <v>6.4482737047180001E-3</v>
      </c>
      <c r="T72" s="1">
        <f t="shared" si="8"/>
        <v>6.4267895042080022E-3</v>
      </c>
      <c r="V72">
        <f t="shared" si="41"/>
        <v>120</v>
      </c>
      <c r="W72" s="15">
        <f t="shared" si="42"/>
        <v>17.272727272700649</v>
      </c>
      <c r="X72" s="1">
        <f t="shared" si="43"/>
        <v>2.8248617398650006E-3</v>
      </c>
      <c r="Y72" s="1">
        <f t="shared" si="44"/>
        <v>2.8361912211150014E-3</v>
      </c>
      <c r="Z72" s="16">
        <f t="shared" si="45"/>
        <v>9.1176183528490808E-3</v>
      </c>
      <c r="AE72">
        <f t="shared" si="32"/>
        <v>1798.1818181817998</v>
      </c>
      <c r="AF72" s="1">
        <f t="shared" si="33"/>
        <v>1.9944023518190003E-3</v>
      </c>
      <c r="AG72" s="1">
        <f t="shared" si="34"/>
        <v>1.9825248527690006E-3</v>
      </c>
      <c r="AH72" s="16">
        <f t="shared" si="24"/>
        <v>8.7255713603857834E-3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1.4083487066430001E-2</v>
      </c>
      <c r="E73" s="1">
        <f>IF(A73&gt;=-$K$2,INDEX('Daten effMJM'!$B$2:$B$191,Auswertung!$K$2+Auswertung!A73,1),E74)</f>
        <v>1.4085686370197E-2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7.2859667456177E-3</v>
      </c>
      <c r="O73" s="1">
        <f t="shared" si="39"/>
        <v>7.2878074094131998E-3</v>
      </c>
      <c r="P73" s="4">
        <f t="shared" si="40"/>
        <v>2.5263137477355693E-4</v>
      </c>
      <c r="R73">
        <f t="shared" si="17"/>
        <v>1813.1818181817998</v>
      </c>
      <c r="S73" s="1">
        <f t="shared" si="7"/>
        <v>6.5397254547869994E-3</v>
      </c>
      <c r="T73" s="1">
        <f t="shared" si="8"/>
        <v>6.5172288815149981E-3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3.0607841904369999E-3</v>
      </c>
      <c r="Y73" s="1">
        <f t="shared" ref="Y73" si="49">T47</f>
        <v>3.0734996644480022E-3</v>
      </c>
      <c r="Z73" s="16">
        <f t="shared" ref="Z73" si="50">((Y73-Y72)-(X73-X72))/(X73-X72)</f>
        <v>5.8747811310076161E-3</v>
      </c>
      <c r="AE73">
        <f t="shared" si="32"/>
        <v>1799.1818181817998</v>
      </c>
      <c r="AF73" s="1">
        <f t="shared" si="33"/>
        <v>2.1335428857549993E-3</v>
      </c>
      <c r="AG73" s="1">
        <f t="shared" si="34"/>
        <v>2.1218075788920002E-3</v>
      </c>
      <c r="AH73" s="16">
        <f t="shared" si="24"/>
        <v>1.0219321643967823E-3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1.4194320778041E-2</v>
      </c>
      <c r="E74" s="1">
        <f>IF(A74&gt;=-$K$2,INDEX('Daten effMJM'!$B$2:$B$191,Auswertung!$K$2+Auswertung!A74,1),E75)</f>
        <v>1.4199439883345001E-2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7.4555348969336998E-3</v>
      </c>
      <c r="O74" s="1">
        <f t="shared" si="39"/>
        <v>7.4584540959112006E-3</v>
      </c>
      <c r="P74" s="4">
        <f t="shared" si="40"/>
        <v>3.9154789265373978E-4</v>
      </c>
      <c r="R74">
        <f t="shared" si="17"/>
        <v>1814.1818181817998</v>
      </c>
      <c r="S74" s="1">
        <f t="shared" si="7"/>
        <v>6.6241784233120014E-3</v>
      </c>
      <c r="T74" s="1">
        <f t="shared" si="8"/>
        <v>6.6007560835309991E-3</v>
      </c>
      <c r="AE74">
        <f t="shared" si="32"/>
        <v>1800.1818181817998</v>
      </c>
      <c r="AF74" s="1">
        <f t="shared" si="33"/>
        <v>2.2801174460269982E-3</v>
      </c>
      <c r="AG74" s="1">
        <f t="shared" si="34"/>
        <v>2.2677677250680026E-3</v>
      </c>
      <c r="AH74" s="16">
        <f t="shared" si="24"/>
        <v>-4.1918194730134689E-3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1.4336580946361E-2</v>
      </c>
      <c r="E75" s="1">
        <f>IF(A75&gt;=-$K$2,INDEX('Daten effMJM'!$B$2:$B$191,Auswertung!$K$2+Auswertung!A75,1),E76)</f>
        <v>1.4344603662579E-2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7.6442208887537002E-3</v>
      </c>
      <c r="O75" s="1">
        <f t="shared" si="39"/>
        <v>7.6479196275502006E-3</v>
      </c>
      <c r="P75" s="4">
        <f t="shared" si="40"/>
        <v>4.8386079501471218E-4</v>
      </c>
      <c r="R75">
        <f t="shared" si="17"/>
        <v>1815.1818181817998</v>
      </c>
      <c r="S75" s="1">
        <f t="shared" si="7"/>
        <v>6.7016067102950022E-3</v>
      </c>
      <c r="T75" s="1">
        <f t="shared" si="8"/>
        <v>6.6773376447900028E-3</v>
      </c>
      <c r="AE75">
        <f t="shared" si="32"/>
        <v>1801.1818181817998</v>
      </c>
      <c r="AF75" s="1">
        <f t="shared" si="33"/>
        <v>2.4301837714089981E-3</v>
      </c>
      <c r="AG75" s="1">
        <f t="shared" si="34"/>
        <v>2.4166943060529994E-3</v>
      </c>
      <c r="AH75" s="16">
        <f t="shared" si="24"/>
        <v>-7.5949377323780128E-3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1.4506149097677E-2</v>
      </c>
      <c r="E76" s="1">
        <f>IF(A76&gt;=-$K$2,INDEX('Daten effMJM'!$B$2:$B$191,Auswertung!$K$2+Auswertung!A76,1),E77)</f>
        <v>1.4515250349077E-2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7.8467996957846987E-3</v>
      </c>
      <c r="O76" s="1">
        <f t="shared" si="39"/>
        <v>7.8507603266912002E-3</v>
      </c>
      <c r="P76" s="4">
        <f t="shared" si="40"/>
        <v>5.0474474436107669E-4</v>
      </c>
      <c r="R76">
        <f t="shared" si="17"/>
        <v>1816.1818181817998</v>
      </c>
      <c r="S76" s="1">
        <f t="shared" si="7"/>
        <v>6.771994592444E-3</v>
      </c>
      <c r="T76" s="1">
        <f t="shared" si="8"/>
        <v>6.7469504455050008E-3</v>
      </c>
      <c r="AE76">
        <f t="shared" si="32"/>
        <v>1802.1818181817998</v>
      </c>
      <c r="AF76" s="1">
        <f t="shared" si="33"/>
        <v>2.5811539859149982E-3</v>
      </c>
      <c r="AG76" s="1">
        <f t="shared" si="34"/>
        <v>2.5661738450230009E-3</v>
      </c>
      <c r="AH76" s="16">
        <f t="shared" si="24"/>
        <v>-9.8739711066599054E-3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1.4694835089497E-2</v>
      </c>
      <c r="E77" s="1">
        <f>IF(A77&gt;=-$K$2,INDEX('Daten effMJM'!$B$2:$B$191,Auswertung!$K$2+Auswertung!A77,1),E78)</f>
        <v>1.4704715880716E-2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8.0589696796596992E-3</v>
      </c>
      <c r="O77" s="1">
        <f t="shared" si="39"/>
        <v>8.0627705711442E-3</v>
      </c>
      <c r="P77" s="4">
        <f t="shared" si="40"/>
        <v>4.7163491557661313E-4</v>
      </c>
      <c r="R77">
        <f t="shared" si="17"/>
        <v>1817.1818181817998</v>
      </c>
      <c r="S77" s="1">
        <f t="shared" si="7"/>
        <v>6.8353814471950013E-3</v>
      </c>
      <c r="T77" s="1">
        <f t="shared" si="8"/>
        <v>6.8096262030730003E-3</v>
      </c>
      <c r="AE77">
        <f t="shared" si="32"/>
        <v>1803.1818181817998</v>
      </c>
      <c r="AF77" s="1">
        <f t="shared" si="33"/>
        <v>2.7311222418070005E-3</v>
      </c>
      <c r="AG77" s="1">
        <f t="shared" si="34"/>
        <v>2.7144434023829989E-3</v>
      </c>
      <c r="AH77" s="16">
        <f t="shared" si="24"/>
        <v>-1.132705399486498E-2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1.4897413896527999E-2</v>
      </c>
      <c r="E78" s="1">
        <f>IF(A78&gt;=-$K$2,INDEX('Daten effMJM'!$B$2:$B$191,Auswertung!$K$2+Auswertung!A78,1),E79)</f>
        <v>1.4907556579857E-2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8.2781360121787009E-3</v>
      </c>
      <c r="O78" s="1">
        <f t="shared" si="39"/>
        <v>8.2814021539402011E-3</v>
      </c>
      <c r="P78" s="4">
        <f t="shared" si="40"/>
        <v>3.9455038630617202E-4</v>
      </c>
      <c r="R78">
        <f t="shared" si="17"/>
        <v>1818.1818181817998</v>
      </c>
      <c r="S78" s="1">
        <f t="shared" si="7"/>
        <v>6.8918598158520007E-3</v>
      </c>
      <c r="T78" s="1">
        <f t="shared" si="8"/>
        <v>6.8654518424190025E-3</v>
      </c>
      <c r="AE78">
        <f t="shared" si="32"/>
        <v>1804.1818181817998</v>
      </c>
      <c r="AF78" s="1">
        <f t="shared" si="33"/>
        <v>2.8788377872639992E-3</v>
      </c>
      <c r="AG78" s="1">
        <f t="shared" si="34"/>
        <v>2.860337537755997E-3</v>
      </c>
      <c r="AH78" s="16">
        <f t="shared" si="24"/>
        <v>-1.2330524037707196E-2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1.5109583880403E-2</v>
      </c>
      <c r="E79" s="1">
        <f>IF(A79&gt;=-$K$2,INDEX('Daten effMJM'!$B$2:$B$191,Auswertung!$K$2+Auswertung!A79,1),E80)</f>
        <v>1.511956682431E-2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8.5008534439416986E-3</v>
      </c>
      <c r="O79" s="1">
        <f t="shared" si="39"/>
        <v>8.5035207952411998E-3</v>
      </c>
      <c r="P79" s="4">
        <f t="shared" si="40"/>
        <v>3.137745306504704E-4</v>
      </c>
      <c r="R79">
        <f t="shared" si="17"/>
        <v>3588.1818181817998</v>
      </c>
      <c r="S79" s="1">
        <f t="shared" si="7"/>
        <v>8.490464784857002E-3</v>
      </c>
      <c r="T79" s="1">
        <f t="shared" si="8"/>
        <v>8.4360504402520003E-3</v>
      </c>
      <c r="AE79">
        <f t="shared" si="32"/>
        <v>1805.1818181817998</v>
      </c>
      <c r="AF79" s="1">
        <f t="shared" si="33"/>
        <v>3.0231614459359998E-3</v>
      </c>
      <c r="AG79" s="1">
        <f t="shared" si="34"/>
        <v>3.0027898753900023E-3</v>
      </c>
      <c r="AH79" s="16">
        <f t="shared" si="24"/>
        <v>-1.2966141900879859E-2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1.5328750212922E-2</v>
      </c>
      <c r="E80" s="1">
        <f>IF(A80&gt;=-$K$2,INDEX('Daten effMJM'!$B$2:$B$191,Auswertung!$K$2+Auswertung!A80,1),E81)</f>
        <v>1.5338198407106001E-2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8.726765434811698E-3</v>
      </c>
      <c r="O80" s="1">
        <f t="shared" si="39"/>
        <v>8.7287013201522001E-3</v>
      </c>
      <c r="P80" s="4">
        <f t="shared" si="40"/>
        <v>2.2183308981580925E-4</v>
      </c>
      <c r="R80">
        <f t="shared" si="17"/>
        <v>3589.3636363635997</v>
      </c>
      <c r="S80" s="1">
        <f t="shared" si="7"/>
        <v>8.4906131209920022E-3</v>
      </c>
      <c r="T80" s="1">
        <f t="shared" si="8"/>
        <v>8.436195590537E-3</v>
      </c>
      <c r="AE80">
        <f t="shared" ref="AE80:AE89" si="51">R66</f>
        <v>1806.1818181817998</v>
      </c>
      <c r="AF80" s="1">
        <f t="shared" ref="AF80:AF89" si="52">S66-S$45</f>
        <v>3.1634137638779994E-3</v>
      </c>
      <c r="AG80" s="1">
        <f t="shared" ref="AG80:AG89" si="53">T66-T$45</f>
        <v>3.1411559973789985E-3</v>
      </c>
      <c r="AH80" s="16">
        <f t="shared" si="24"/>
        <v>-1.3448590231381431E-2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1.5551467644684999E-2</v>
      </c>
      <c r="E81" s="1">
        <f>IF(A81&gt;=-$K$2,INDEX('Daten effMJM'!$B$2:$B$191,Auswertung!$K$2+Auswertung!A81,1),E82)</f>
        <v>1.5560317048406999E-2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8.9538909066647007E-3</v>
      </c>
      <c r="O81" s="1">
        <f t="shared" si="39"/>
        <v>8.9553324922632006E-3</v>
      </c>
      <c r="P81" s="4">
        <f t="shared" si="40"/>
        <v>1.6100102330114592E-4</v>
      </c>
      <c r="R81">
        <f t="shared" si="17"/>
        <v>3590.5454545454995</v>
      </c>
      <c r="S81" s="1">
        <f t="shared" si="7"/>
        <v>8.4907046238510003E-3</v>
      </c>
      <c r="T81" s="1">
        <f t="shared" si="8"/>
        <v>8.4362843530949982E-3</v>
      </c>
      <c r="AE81">
        <f t="shared" si="51"/>
        <v>1807.1818181817998</v>
      </c>
      <c r="AF81" s="1">
        <f t="shared" si="52"/>
        <v>3.2966272721399979E-3</v>
      </c>
      <c r="AG81" s="1">
        <f t="shared" si="53"/>
        <v>3.2726283922199992E-3</v>
      </c>
      <c r="AH81" s="16">
        <f t="shared" si="24"/>
        <v>-1.3070096596911853E-2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1.5777379635554999E-2</v>
      </c>
      <c r="E82" s="1">
        <f>IF(A82&gt;=-$K$2,INDEX('Daten effMJM'!$B$2:$B$191,Auswertung!$K$2+Auswertung!A82,1),E83)</f>
        <v>1.5785497573318E-2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9.1817265048117006E-3</v>
      </c>
      <c r="O82" s="1">
        <f t="shared" si="39"/>
        <v>9.1827328169671995E-3</v>
      </c>
      <c r="P82" s="4">
        <f t="shared" si="40"/>
        <v>1.0959944787852073E-4</v>
      </c>
      <c r="R82">
        <f t="shared" si="17"/>
        <v>3591.7272727273012</v>
      </c>
      <c r="S82" s="1">
        <f t="shared" si="7"/>
        <v>8.4907536724900014E-3</v>
      </c>
      <c r="T82" s="1">
        <f t="shared" si="8"/>
        <v>8.4363312156369979E-3</v>
      </c>
      <c r="AE82">
        <f t="shared" si="51"/>
        <v>1808.1818181817998</v>
      </c>
      <c r="AF82" s="1">
        <f t="shared" si="52"/>
        <v>3.4226340450639985E-3</v>
      </c>
      <c r="AG82" s="1">
        <f t="shared" si="53"/>
        <v>3.3970495161909989E-3</v>
      </c>
      <c r="AH82" s="16">
        <f t="shared" si="24"/>
        <v>-1.2583839076310645E-2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1.6004505107408001E-2</v>
      </c>
      <c r="E83" s="1">
        <f>IF(A83&gt;=-$K$2,INDEX('Daten effMJM'!$B$2:$B$191,Auswertung!$K$2+Auswertung!A83,1),E84)</f>
        <v>1.6012128745429E-2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9.4095949282707002E-3</v>
      </c>
      <c r="O83" s="1">
        <f t="shared" si="39"/>
        <v>9.4105719433082002E-3</v>
      </c>
      <c r="P83" s="4">
        <f t="shared" si="40"/>
        <v>1.0383178499688544E-4</v>
      </c>
      <c r="R83">
        <f t="shared" si="17"/>
        <v>3592.909090909101</v>
      </c>
      <c r="S83" s="1">
        <f t="shared" si="7"/>
        <v>8.4907781534180014E-3</v>
      </c>
      <c r="T83" s="1">
        <f t="shared" si="8"/>
        <v>8.4363537277770042E-3</v>
      </c>
      <c r="AE83">
        <f t="shared" si="51"/>
        <v>1809.1818181817998</v>
      </c>
      <c r="AF83" s="1">
        <f t="shared" si="52"/>
        <v>3.5416820812280009E-3</v>
      </c>
      <c r="AG83" s="1">
        <f t="shared" si="53"/>
        <v>3.5146496893780008E-3</v>
      </c>
      <c r="AH83" s="16">
        <f t="shared" si="24"/>
        <v>-1.2162006393838633E-2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1.6232340705555001E-2</v>
      </c>
      <c r="E84" s="1">
        <f>IF(A84&gt;=-$K$2,INDEX('Daten effMJM'!$B$2:$B$191,Auswertung!$K$2+Auswertung!A84,1),E85)</f>
        <v>1.6239529070132999E-2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9.6368678086146999E-3</v>
      </c>
      <c r="O84" s="1">
        <f t="shared" si="39"/>
        <v>9.6438024362672011E-3</v>
      </c>
      <c r="P84" s="4">
        <f t="shared" si="40"/>
        <v>7.1959352252421458E-4</v>
      </c>
      <c r="R84">
        <f t="shared" si="17"/>
        <v>3594.0909090909008</v>
      </c>
      <c r="S84" s="1">
        <f t="shared" si="7"/>
        <v>8.490793737079002E-3</v>
      </c>
      <c r="T84" s="1">
        <f t="shared" si="8"/>
        <v>8.4363670015430003E-3</v>
      </c>
      <c r="AE84">
        <f t="shared" si="51"/>
        <v>1810.1818181817998</v>
      </c>
      <c r="AF84" s="1">
        <f t="shared" si="52"/>
        <v>3.653875233198E-3</v>
      </c>
      <c r="AG84" s="1">
        <f t="shared" si="53"/>
        <v>3.6255184656259973E-3</v>
      </c>
      <c r="AH84" s="16">
        <f t="shared" si="24"/>
        <v>-1.1804425660103824E-2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1.6460209129014001E-2</v>
      </c>
      <c r="E85" s="1">
        <f>IF(A85&gt;=-$K$2,INDEX('Daten effMJM'!$B$2:$B$191,Auswertung!$K$2+Auswertung!A85,1),E86)</f>
        <v>1.6467368196474E-2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9.8637281243416988E-3</v>
      </c>
      <c r="O85" s="1">
        <f t="shared" si="39"/>
        <v>9.875253106723202E-3</v>
      </c>
      <c r="P85" s="4">
        <f t="shared" si="40"/>
        <v>1.1684205237836795E-3</v>
      </c>
      <c r="R85">
        <f t="shared" si="17"/>
        <v>3595.2727272727006</v>
      </c>
      <c r="S85" s="1">
        <f t="shared" si="7"/>
        <v>8.4908162895180016E-3</v>
      </c>
      <c r="T85" s="1">
        <f t="shared" si="8"/>
        <v>8.4363855802800005E-3</v>
      </c>
      <c r="AE85">
        <f t="shared" si="51"/>
        <v>1811.1818181817998</v>
      </c>
      <c r="AF85" s="1">
        <f t="shared" si="52"/>
        <v>3.7592503224209983E-3</v>
      </c>
      <c r="AG85" s="1">
        <f t="shared" si="53"/>
        <v>3.7296809233959977E-3</v>
      </c>
      <c r="AH85" s="16">
        <f t="shared" si="24"/>
        <v>-1.1507762052108466E-2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1.6687482009358E-2</v>
      </c>
      <c r="E86" s="1">
        <f>IF(A86&gt;=-$K$2,INDEX('Daten effMJM'!$B$2:$B$191,Auswertung!$K$2+Auswertung!A86,1),E87)</f>
        <v>1.6700598689433001E-2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1.0820219719947698E-2</v>
      </c>
      <c r="O86" s="1">
        <f t="shared" si="39"/>
        <v>1.0839277730937199E-2</v>
      </c>
      <c r="P86" s="4">
        <f t="shared" si="40"/>
        <v>1.7613330859046284E-3</v>
      </c>
      <c r="R86">
        <f t="shared" si="17"/>
        <v>3596.4545454545005</v>
      </c>
      <c r="S86" s="1">
        <f t="shared" si="7"/>
        <v>8.4908789045710018E-3</v>
      </c>
      <c r="T86" s="1">
        <f t="shared" si="8"/>
        <v>8.4364380655130005E-3</v>
      </c>
      <c r="AE86">
        <f t="shared" si="51"/>
        <v>1812.1818181817998</v>
      </c>
      <c r="AF86" s="1">
        <f t="shared" si="52"/>
        <v>3.8576984081249988E-3</v>
      </c>
      <c r="AG86" s="1">
        <f t="shared" si="53"/>
        <v>3.8270208607400005E-3</v>
      </c>
      <c r="AH86" s="16">
        <f t="shared" si="24"/>
        <v>-1.125616970683802E-2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1.6914342325084999E-2</v>
      </c>
      <c r="E87" s="1">
        <f>IF(A87&gt;=-$K$2,INDEX('Daten effMJM'!$B$2:$B$191,Auswertung!$K$2+Auswertung!A87,1),E88)</f>
        <v>1.6932049359889002E-2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1.0820220522165698E-2</v>
      </c>
      <c r="O87" s="1">
        <f t="shared" si="39"/>
        <v>1.0839278540124201E-2</v>
      </c>
      <c r="P87" s="4">
        <f t="shared" si="40"/>
        <v>1.7613335993903422E-3</v>
      </c>
      <c r="R87">
        <f t="shared" si="17"/>
        <v>3597.6363636363003</v>
      </c>
      <c r="S87" s="9">
        <f t="shared" si="7"/>
        <v>8.4910777824350019E-3</v>
      </c>
      <c r="T87" s="13">
        <f t="shared" si="8"/>
        <v>8.4366108357710034E-3</v>
      </c>
      <c r="U87" s="6"/>
      <c r="AE87">
        <f t="shared" si="51"/>
        <v>1813.1818181817998</v>
      </c>
      <c r="AF87" s="1">
        <f t="shared" si="52"/>
        <v>3.9491501581939981E-3</v>
      </c>
      <c r="AG87" s="1">
        <f t="shared" si="53"/>
        <v>3.9174602380469964E-3</v>
      </c>
      <c r="AH87" s="16">
        <f t="shared" si="24"/>
        <v>-1.1070020652853774E-2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1.7870833920690998E-2</v>
      </c>
      <c r="E88" s="1">
        <f>IF(A88&gt;=-$K$2,INDEX('Daten effMJM'!$B$2:$B$191,Auswertung!$K$2+Auswertung!A88,1),E89)</f>
        <v>1.7896073984102999E-2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1.0820238475762699E-2</v>
      </c>
      <c r="O88" s="1">
        <f t="shared" si="39"/>
        <v>1.0839298158251199E-2</v>
      </c>
      <c r="P88" s="4">
        <f t="shared" si="40"/>
        <v>1.7614845117502227E-3</v>
      </c>
      <c r="R88">
        <f t="shared" si="17"/>
        <v>3598.8181818181001</v>
      </c>
      <c r="S88" s="9">
        <f t="shared" ref="S88:S89" si="54">N188-$N$127</f>
        <v>8.491694744568002E-3</v>
      </c>
      <c r="T88" s="13">
        <f t="shared" ref="T88:T89" si="55">O188-$O$127</f>
        <v>8.4371703752450008E-3</v>
      </c>
      <c r="AE88">
        <f t="shared" si="51"/>
        <v>1814.1818181817998</v>
      </c>
      <c r="AF88" s="1">
        <f t="shared" si="52"/>
        <v>4.0336031267190001E-3</v>
      </c>
      <c r="AG88" s="1">
        <f t="shared" si="53"/>
        <v>4.0009874400629974E-3</v>
      </c>
      <c r="AH88" s="16">
        <f t="shared" si="24"/>
        <v>-1.0961917919165591E-2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1.7870834722908999E-2</v>
      </c>
      <c r="E89" s="1">
        <f>IF(A89&gt;=-$K$2,INDEX('Daten effMJM'!$B$2:$B$191,Auswertung!$K$2+Auswertung!A89,1),E90)</f>
        <v>1.7896074793290001E-2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1.0820626766233698E-2</v>
      </c>
      <c r="O89" s="1">
        <f t="shared" si="39"/>
        <v>1.0839729825812201E-2</v>
      </c>
      <c r="P89" s="4">
        <f t="shared" si="40"/>
        <v>1.7654300431205255E-3</v>
      </c>
      <c r="R89">
        <f t="shared" si="17"/>
        <v>3599.9999999999</v>
      </c>
      <c r="S89" s="9">
        <f t="shared" si="54"/>
        <v>8.4935543662660005E-3</v>
      </c>
      <c r="T89" s="13">
        <f t="shared" si="55"/>
        <v>8.4389345948299981E-3</v>
      </c>
      <c r="U89" s="4">
        <f>((T89-S89)/S89)</f>
        <v>-6.4307319504466514E-3</v>
      </c>
      <c r="AE89">
        <f t="shared" si="51"/>
        <v>1815.1818181817998</v>
      </c>
      <c r="AF89" s="1">
        <f t="shared" si="52"/>
        <v>4.1110314137020008E-3</v>
      </c>
      <c r="AG89" s="1">
        <f t="shared" si="53"/>
        <v>4.0775690013220012E-3</v>
      </c>
      <c r="AH89" s="16">
        <f t="shared" si="24"/>
        <v>-1.0935612254768677E-2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1.7870852676506E-2</v>
      </c>
      <c r="E90" s="1">
        <f>IF(A90&gt;=-$K$2,INDEX('Daten effMJM'!$B$2:$B$191,Auswertung!$K$2+Auswertung!A90,1),E91)</f>
        <v>1.7896094411416999E-2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1.0823739292937701E-2</v>
      </c>
      <c r="O90" s="1">
        <f t="shared" si="39"/>
        <v>1.08431279673322E-2</v>
      </c>
      <c r="P90" s="4">
        <f t="shared" si="40"/>
        <v>1.7913101812374341E-3</v>
      </c>
      <c r="S90" s="9"/>
      <c r="T90" s="13"/>
      <c r="AF90" s="1"/>
      <c r="AG90" s="4">
        <f>(AG89-AF89)/AF89</f>
        <v>-8.1396635084008337E-3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1.7871240966976999E-2</v>
      </c>
      <c r="E91" s="1">
        <f>IF(A91&gt;=-$K$2,INDEX('Daten effMJM'!$B$2:$B$191,Auswertung!$K$2+Auswertung!A91,1),E92)</f>
        <v>1.7896526078978001E-2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1.0836312655086701E-2</v>
      </c>
      <c r="O91" s="1">
        <f t="shared" si="39"/>
        <v>1.08565544267592E-2</v>
      </c>
      <c r="P91" s="4">
        <f t="shared" si="40"/>
        <v>1.8679575162495363E-3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1.7874353493681001E-2</v>
      </c>
      <c r="E92" s="1">
        <f>IF(A92&gt;=-$K$2,INDEX('Daten effMJM'!$B$2:$B$191,Auswertung!$K$2+Auswertung!A92,1),E93)</f>
        <v>1.7899924220497999E-2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1.0868311191802701E-2</v>
      </c>
      <c r="O92" s="1">
        <f t="shared" si="39"/>
        <v>1.0890002590058201E-2</v>
      </c>
      <c r="P92" s="4">
        <f t="shared" si="40"/>
        <v>1.9958389001467876E-3</v>
      </c>
      <c r="R92" t="s">
        <v>12</v>
      </c>
      <c r="S92" s="2">
        <f>S47/$S$89</f>
        <v>0.36036552642714226</v>
      </c>
      <c r="T92" s="1">
        <f>S47</f>
        <v>3.0607841904369999E-3</v>
      </c>
      <c r="U92" s="1">
        <f>T47</f>
        <v>3.0734996644480022E-3</v>
      </c>
      <c r="V92" s="3">
        <f>(U92-T92)/T92</f>
        <v>4.1543190306360138E-3</v>
      </c>
      <c r="W92" s="14">
        <f>(T92-U92)/($T$98-$U$98)</f>
        <v>-0.23279983926518069</v>
      </c>
      <c r="X92" s="8">
        <f>W92*$U$89</f>
        <v>1.4970733644214423E-3</v>
      </c>
      <c r="Y92" s="7">
        <f>X92/2</f>
        <v>7.4853668221072113E-4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1.7886926855830002E-2</v>
      </c>
      <c r="E93" s="1">
        <f>IF(A93&gt;=-$K$2,INDEX('Daten effMJM'!$B$2:$B$191,Auswertung!$K$2+Auswertung!A93,1),E94)</f>
        <v>1.7913350679925E-2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1.09276680721417E-2</v>
      </c>
      <c r="O93" s="1">
        <f t="shared" si="39"/>
        <v>1.09509209427132E-2</v>
      </c>
      <c r="P93" s="4">
        <f t="shared" si="40"/>
        <v>2.127889538553915E-3</v>
      </c>
      <c r="R93" t="s">
        <v>13</v>
      </c>
      <c r="S93" s="2">
        <f>(S48-S47)/$S$89</f>
        <v>0.13021682487625394</v>
      </c>
      <c r="T93" s="1">
        <f>(S48-S47)</f>
        <v>1.1060036814890019E-3</v>
      </c>
      <c r="U93" s="1">
        <f>(T48-T47)</f>
        <v>1.0813441094659967E-3</v>
      </c>
      <c r="V93" s="3">
        <f t="shared" ref="V93:V96" si="56">(U93-T93)/T93</f>
        <v>-2.2296103020024494E-2</v>
      </c>
      <c r="W93" s="14">
        <f t="shared" ref="W93:W96" si="57">(T93-U93)/($T$98-$U$98)</f>
        <v>0.45147702699376135</v>
      </c>
      <c r="X93" s="8">
        <f t="shared" ref="X93:X96" si="58">W93*$U$89</f>
        <v>-2.9033277423814465E-3</v>
      </c>
      <c r="Y93" s="7">
        <f t="shared" ref="Y93:Y96" si="59">X93</f>
        <v>-2.9033277423814465E-3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1.7918925392546001E-2</v>
      </c>
      <c r="E94" s="1">
        <f>IF(A94&gt;=-$K$2,INDEX('Daten effMJM'!$B$2:$B$191,Auswertung!$K$2+Auswertung!A94,1),E95)</f>
        <v>1.7946798843224001E-2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1.1016582612610699E-2</v>
      </c>
      <c r="O94" s="1">
        <f t="shared" si="39"/>
        <v>1.1040867562694201E-2</v>
      </c>
      <c r="P94" s="4">
        <f t="shared" si="40"/>
        <v>2.2043995799299492E-3</v>
      </c>
      <c r="R94" t="s">
        <v>14</v>
      </c>
      <c r="S94" s="2">
        <f>(S78-S48)/$S$89</f>
        <v>0.32083999541454816</v>
      </c>
      <c r="T94" s="1">
        <f>(S78-S48)</f>
        <v>2.7250719439259989E-3</v>
      </c>
      <c r="U94" s="1">
        <f>(T78-T48)</f>
        <v>2.7106080685050035E-3</v>
      </c>
      <c r="V94" s="3">
        <f t="shared" si="56"/>
        <v>-5.3077040601567944E-3</v>
      </c>
      <c r="W94" s="14">
        <f t="shared" si="57"/>
        <v>0.26481025168592304</v>
      </c>
      <c r="X94" s="8">
        <f t="shared" si="58"/>
        <v>-1.7029237463224846E-3</v>
      </c>
      <c r="Y94" s="7">
        <f>X94/2</f>
        <v>-8.5146187316124228E-4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1.7978282272885001E-2</v>
      </c>
      <c r="E95" s="1">
        <f>IF(A95&gt;=-$K$2,INDEX('Daten effMJM'!$B$2:$B$191,Auswertung!$K$2+Auswertung!A95,1),E96)</f>
        <v>1.8007717195879E-2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1.11312138481987E-2</v>
      </c>
      <c r="O95" s="1">
        <f t="shared" si="39"/>
        <v>1.11556263716852E-2</v>
      </c>
      <c r="P95" s="4">
        <f t="shared" si="40"/>
        <v>2.1931591486269858E-3</v>
      </c>
      <c r="R95" t="s">
        <v>15</v>
      </c>
      <c r="S95" s="2">
        <f>(S79-S78)/$S$89</f>
        <v>0.18821389727652874</v>
      </c>
      <c r="T95" s="1">
        <f>(S79-S78)</f>
        <v>1.5986049690050012E-3</v>
      </c>
      <c r="U95" s="1">
        <f>(T79-T78)</f>
        <v>1.5705985978329978E-3</v>
      </c>
      <c r="V95" s="3">
        <f t="shared" si="56"/>
        <v>-1.7519256924013599E-2</v>
      </c>
      <c r="W95" s="14">
        <f t="shared" si="57"/>
        <v>0.51275152633727639</v>
      </c>
      <c r="X95" s="8">
        <f t="shared" si="58"/>
        <v>-3.2973676230574111E-3</v>
      </c>
      <c r="Y95" s="7">
        <f t="shared" si="59"/>
        <v>-3.2973676230574111E-3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1.8067196813353999E-2</v>
      </c>
      <c r="E96" s="1">
        <f>IF(A96&gt;=-$K$2,INDEX('Daten effMJM'!$B$2:$B$191,Auswertung!$K$2+Auswertung!A96,1),E97)</f>
        <v>1.8097663815860001E-2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1.1262265348947701E-2</v>
      </c>
      <c r="O96" s="1">
        <f t="shared" si="39"/>
        <v>1.12872054262872E-2</v>
      </c>
      <c r="P96" s="4">
        <f t="shared" si="40"/>
        <v>2.2144814179705882E-3</v>
      </c>
      <c r="R96" t="s">
        <v>16</v>
      </c>
      <c r="S96" s="3">
        <f>(S89-S79)/$S$89</f>
        <v>3.637560055269132E-4</v>
      </c>
      <c r="T96" s="9">
        <f>(S89-S79)</f>
        <v>3.0895814089985929E-6</v>
      </c>
      <c r="U96" s="9">
        <f>(T89-T79)</f>
        <v>2.8841545779978439E-6</v>
      </c>
      <c r="V96" s="3">
        <f t="shared" si="56"/>
        <v>-6.6490182263018185E-2</v>
      </c>
      <c r="W96" s="14">
        <f t="shared" si="57"/>
        <v>3.7610342482199154E-3</v>
      </c>
      <c r="X96" s="8">
        <f t="shared" si="58"/>
        <v>-2.4186203106751912E-5</v>
      </c>
      <c r="Y96" s="7">
        <f t="shared" si="59"/>
        <v>-2.4186203106751912E-5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1.8181828048942E-2</v>
      </c>
      <c r="E97" s="1">
        <f>IF(A97&gt;=-$K$2,INDEX('Daten effMJM'!$B$2:$B$191,Auswertung!$K$2+Auswertung!A97,1),E98)</f>
        <v>1.8212422624851E-2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1.14048215094367E-2</v>
      </c>
      <c r="O97" s="1">
        <f t="shared" si="39"/>
        <v>1.1429413814130202E-2</v>
      </c>
      <c r="P97" s="4">
        <f t="shared" si="40"/>
        <v>2.1563077224096201E-3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1.8312879549691002E-2</v>
      </c>
      <c r="E98" s="1">
        <f>IF(A98&gt;=-$K$2,INDEX('Daten effMJM'!$B$2:$B$191,Auswertung!$K$2+Auswertung!A98,1),E99)</f>
        <v>1.8344001679452999E-2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1.1554219294993701E-2</v>
      </c>
      <c r="O98" s="1">
        <f t="shared" si="39"/>
        <v>1.1577793558705201E-2</v>
      </c>
      <c r="P98" s="4">
        <f t="shared" si="40"/>
        <v>2.0403164514728529E-3</v>
      </c>
      <c r="R98" t="s">
        <v>17</v>
      </c>
      <c r="S98" s="7">
        <f>SUM(S92:S96)</f>
        <v>1</v>
      </c>
      <c r="T98" s="9">
        <f t="shared" ref="T98:U98" si="60">SUM(T92:T96)</f>
        <v>8.4935543662660005E-3</v>
      </c>
      <c r="U98" s="13">
        <f t="shared" si="60"/>
        <v>8.4389345948299981E-3</v>
      </c>
      <c r="W98" s="7">
        <f>SUM(W92:W96)</f>
        <v>1</v>
      </c>
      <c r="Y98" s="7">
        <f>SUM(Y92:Y96)</f>
        <v>-6.3278067594961301E-3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1.8455435710180001E-2</v>
      </c>
      <c r="E99" s="1">
        <f>IF(A99&gt;=-$K$2,INDEX('Daten effMJM'!$B$2:$B$191,Auswertung!$K$2+Auswertung!A99,1),E100)</f>
        <v>1.8486210067296002E-2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1.17066292034597E-2</v>
      </c>
      <c r="O99" s="1">
        <f t="shared" si="39"/>
        <v>1.1728734630520201E-2</v>
      </c>
      <c r="P99" s="4">
        <f t="shared" si="40"/>
        <v>1.8882828418250702E-3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1.8604833495737001E-2</v>
      </c>
      <c r="E100" s="1">
        <f>IF(A100&gt;=-$K$2,INDEX('Daten effMJM'!$B$2:$B$191,Auswertung!$K$2+Auswertung!A100,1),E101)</f>
        <v>1.8634589811871001E-2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1.1859567036784698E-2</v>
      </c>
      <c r="O100" s="1">
        <f t="shared" si="39"/>
        <v>1.1879912656281201E-2</v>
      </c>
      <c r="P100" s="4">
        <f t="shared" si="40"/>
        <v>1.7155448789485017E-3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1.8757243404203001E-2</v>
      </c>
      <c r="E101" s="1">
        <f>IF(A101&gt;=-$K$2,INDEX('Daten effMJM'!$B$2:$B$191,Auswertung!$K$2+Auswertung!A101,1),E102)</f>
        <v>1.8785530883686001E-2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1.2011204915117698E-2</v>
      </c>
      <c r="O101" s="1">
        <f t="shared" si="39"/>
        <v>1.20296309567302E-2</v>
      </c>
      <c r="P101" s="4">
        <f t="shared" si="40"/>
        <v>1.5340710397264326E-3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1.8910181237527999E-2</v>
      </c>
      <c r="E102" s="1">
        <f>IF(A102&gt;=-$K$2,INDEX('Daten effMJM'!$B$2:$B$191,Auswertung!$K$2+Auswertung!A102,1),E103)</f>
        <v>1.8936708909447E-2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1.2160351484015699E-2</v>
      </c>
      <c r="O102" s="1">
        <f t="shared" si="39"/>
        <v>1.2176773754606201E-2</v>
      </c>
      <c r="P102" s="4">
        <f t="shared" si="40"/>
        <v>1.3504766381208743E-3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1.9061819115860999E-2</v>
      </c>
      <c r="E103" s="1">
        <f>IF(A103&gt;=-$K$2,INDEX('Daten effMJM'!$B$2:$B$191,Auswertung!$K$2+Auswertung!A103,1),E104)</f>
        <v>1.9086427209895999E-2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1.2305909297397701E-2</v>
      </c>
      <c r="O103" s="1">
        <f t="shared" si="39"/>
        <v>1.23203093259252E-2</v>
      </c>
      <c r="P103" s="4">
        <f t="shared" si="40"/>
        <v>1.1701718401698627E-3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3.8037427427612954E-6</v>
      </c>
      <c r="U103">
        <f t="shared" si="63"/>
        <v>3.70289332156321E-6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1.9210965684758999E-2</v>
      </c>
      <c r="E104" s="1">
        <f>IF(A104&gt;=-$K$2,INDEX('Daten effMJM'!$B$2:$B$191,Auswertung!$K$2+Auswertung!A104,1),E105)</f>
        <v>1.9233570007772E-2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1.2447232205684701E-2</v>
      </c>
      <c r="O104" s="1">
        <f t="shared" si="39"/>
        <v>1.2459620729306202E-2</v>
      </c>
      <c r="P104" s="4">
        <f t="shared" si="40"/>
        <v>9.952834025095769E-4</v>
      </c>
      <c r="R104">
        <f t="shared" si="61"/>
        <v>32.5</v>
      </c>
      <c r="S104">
        <f t="shared" si="62"/>
        <v>1.8181818182001734</v>
      </c>
      <c r="T104">
        <f t="shared" si="63"/>
        <v>8.3387166224185705E-6</v>
      </c>
      <c r="U104">
        <f t="shared" si="63"/>
        <v>8.334670779516591E-6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1.9356523498141001E-2</v>
      </c>
      <c r="E105" s="1">
        <f>IF(A105&gt;=-$K$2,INDEX('Daten effMJM'!$B$2:$B$191,Auswertung!$K$2+Auswertung!A105,1),E106)</f>
        <v>1.9377105579090999E-2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1.25813416103247E-2</v>
      </c>
      <c r="O105" s="1">
        <f t="shared" si="39"/>
        <v>1.2591885475942201E-2</v>
      </c>
      <c r="P105" s="4">
        <f t="shared" si="40"/>
        <v>8.3805574509229015E-4</v>
      </c>
      <c r="R105">
        <f t="shared" si="61"/>
        <v>37.5</v>
      </c>
      <c r="S105">
        <f t="shared" si="62"/>
        <v>2.7272727273002602</v>
      </c>
      <c r="T105">
        <f t="shared" si="63"/>
        <v>1.7320582738622124E-5</v>
      </c>
      <c r="U105">
        <f t="shared" si="63"/>
        <v>1.761142033732071E-5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1.9497846406428002E-2</v>
      </c>
      <c r="E106" s="1">
        <f>IF(A106&gt;=-$K$2,INDEX('Daten effMJM'!$B$2:$B$191,Auswertung!$K$2+Auswertung!A106,1),E107)</f>
        <v>1.9516416982472001E-2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1.2708098741421699E-2</v>
      </c>
      <c r="O106" s="1">
        <f t="shared" si="39"/>
        <v>1.2716971435824202E-2</v>
      </c>
      <c r="P106" s="4">
        <f t="shared" si="40"/>
        <v>6.9819212008341222E-4</v>
      </c>
      <c r="R106">
        <f t="shared" si="61"/>
        <v>42.5</v>
      </c>
      <c r="S106">
        <f t="shared" si="62"/>
        <v>3.6363636364003469</v>
      </c>
      <c r="T106">
        <f t="shared" si="63"/>
        <v>3.2711100933173189E-5</v>
      </c>
      <c r="U106">
        <f t="shared" si="63"/>
        <v>3.359186607886038E-5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1.9631955811068001E-2</v>
      </c>
      <c r="E107" s="1">
        <f>IF(A107&gt;=-$K$2,INDEX('Daten effMJM'!$B$2:$B$191,Auswertung!$K$2+Auswertung!A107,1),E108)</f>
        <v>1.9648681729108001E-2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1.28277803504167E-2</v>
      </c>
      <c r="O107" s="1">
        <f t="shared" si="39"/>
        <v>1.2835134529365201E-2</v>
      </c>
      <c r="P107" s="4">
        <f t="shared" si="40"/>
        <v>5.7330097239015343E-4</v>
      </c>
      <c r="R107">
        <f t="shared" si="61"/>
        <v>47.5</v>
      </c>
      <c r="S107">
        <f t="shared" si="62"/>
        <v>4.5454545455004336</v>
      </c>
      <c r="T107">
        <f t="shared" si="63"/>
        <v>5.6349336397728872E-5</v>
      </c>
      <c r="U107">
        <f t="shared" si="63"/>
        <v>5.8082471270414603E-5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1.9758712942165E-2</v>
      </c>
      <c r="E108" s="1">
        <f>IF(A108&gt;=-$K$2,INDEX('Daten effMJM'!$B$2:$B$191,Auswertung!$K$2+Auswertung!A108,1),E109)</f>
        <v>1.9773767688990002E-2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1.29405109731787E-2</v>
      </c>
      <c r="O108" s="1">
        <f t="shared" si="39"/>
        <v>1.29464823792432E-2</v>
      </c>
      <c r="P108" s="4">
        <f t="shared" si="40"/>
        <v>4.6145056225962679E-4</v>
      </c>
      <c r="R108">
        <f t="shared" si="61"/>
        <v>52.5</v>
      </c>
      <c r="S108">
        <f t="shared" si="62"/>
        <v>5.4545454546005203</v>
      </c>
      <c r="T108">
        <f t="shared" si="63"/>
        <v>8.7212621560021664E-5</v>
      </c>
      <c r="U108">
        <f t="shared" si="63"/>
        <v>8.9807672939792434E-5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1.987839455116E-2</v>
      </c>
      <c r="E109" s="1">
        <f>IF(A109&gt;=-$K$2,INDEX('Daten effMJM'!$B$2:$B$191,Auswertung!$K$2+Auswertung!A109,1),E110)</f>
        <v>1.9891930782531E-2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1.30463432062707E-2</v>
      </c>
      <c r="O109" s="1">
        <f t="shared" si="39"/>
        <v>1.30510539381172E-2</v>
      </c>
      <c r="P109" s="4">
        <f t="shared" si="40"/>
        <v>3.6107679922414178E-4</v>
      </c>
      <c r="R109">
        <f t="shared" si="61"/>
        <v>57.5</v>
      </c>
      <c r="S109">
        <f t="shared" si="62"/>
        <v>6.363636363700607</v>
      </c>
      <c r="T109">
        <f t="shared" si="63"/>
        <v>1.2246545438916335E-4</v>
      </c>
      <c r="U109">
        <f t="shared" si="63"/>
        <v>1.2559267872893335E-4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1.9991125173922E-2</v>
      </c>
      <c r="E110" s="1">
        <f>IF(A110&gt;=-$K$2,INDEX('Daten effMJM'!$B$2:$B$191,Auswertung!$K$2+Auswertung!A110,1),E111)</f>
        <v>2.0003278632409E-2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1.3145179656538698E-2</v>
      </c>
      <c r="O110" s="1">
        <f t="shared" si="39"/>
        <v>1.3148743113177199E-2</v>
      </c>
      <c r="P110" s="4">
        <f t="shared" si="40"/>
        <v>2.7108466613680755E-4</v>
      </c>
      <c r="R110">
        <f t="shared" si="61"/>
        <v>62.5</v>
      </c>
      <c r="S110">
        <f t="shared" si="62"/>
        <v>7.2727272727006493</v>
      </c>
      <c r="T110">
        <f t="shared" si="63"/>
        <v>1.5725551268821702E-4</v>
      </c>
      <c r="U110">
        <f t="shared" si="63"/>
        <v>1.6031095991412281E-4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2.0096957407014001E-2</v>
      </c>
      <c r="E111" s="1">
        <f>IF(A111&gt;=-$K$2,INDEX('Daten effMJM'!$B$2:$B$191,Auswertung!$K$2+Auswertung!A111,1),E112)</f>
        <v>2.0107850191283E-2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1.3236961009437699E-2</v>
      </c>
      <c r="O111" s="1">
        <f t="shared" si="39"/>
        <v>1.3239480246288201E-2</v>
      </c>
      <c r="P111" s="4">
        <f t="shared" si="40"/>
        <v>1.9031837056149241E-4</v>
      </c>
      <c r="R111">
        <f t="shared" si="61"/>
        <v>67.5</v>
      </c>
      <c r="S111">
        <f t="shared" si="62"/>
        <v>8.1818181817998266</v>
      </c>
      <c r="T111">
        <f t="shared" si="63"/>
        <v>1.8755580749339347E-4</v>
      </c>
      <c r="U111">
        <f t="shared" si="63"/>
        <v>1.8854335521278491E-4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2.0195793857281999E-2</v>
      </c>
      <c r="E112" s="1">
        <f>IF(A112&gt;=-$K$2,INDEX('Daten effMJM'!$B$2:$B$191,Auswertung!$K$2+Auswertung!A112,1),E113)</f>
        <v>2.0205539366342999E-2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1.3321693010285698E-2</v>
      </c>
      <c r="O112" s="1">
        <f t="shared" si="39"/>
        <v>1.3323260738749199E-2</v>
      </c>
      <c r="P112" s="4">
        <f t="shared" si="40"/>
        <v>1.1768237432660208E-4</v>
      </c>
      <c r="R112">
        <f t="shared" si="61"/>
        <v>72.5</v>
      </c>
      <c r="S112">
        <f t="shared" si="62"/>
        <v>9.0909090908999133</v>
      </c>
      <c r="T112">
        <f t="shared" si="63"/>
        <v>2.0885787094929395E-4</v>
      </c>
      <c r="U112">
        <f t="shared" si="63"/>
        <v>2.0946796807978747E-4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2.0287575210181E-2</v>
      </c>
      <c r="E113" s="1">
        <f>IF(A113&gt;=-$K$2,INDEX('Daten effMJM'!$B$2:$B$191,Auswertung!$K$2+Auswertung!A113,1),E114)</f>
        <v>2.0296276499454001E-2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1.3399356597730699E-2</v>
      </c>
      <c r="O113" s="1">
        <f t="shared" si="39"/>
        <v>1.3400057069848202E-2</v>
      </c>
      <c r="P113" s="4">
        <f t="shared" si="40"/>
        <v>5.2276548683018222E-5</v>
      </c>
      <c r="R113">
        <f t="shared" si="61"/>
        <v>77.5</v>
      </c>
      <c r="S113">
        <f t="shared" si="62"/>
        <v>10</v>
      </c>
      <c r="T113">
        <f t="shared" si="63"/>
        <v>2.2434041640113198E-4</v>
      </c>
      <c r="U113">
        <f t="shared" si="63"/>
        <v>2.2431579614503138E-4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2.0372307211028999E-2</v>
      </c>
      <c r="E114" s="1">
        <f>IF(A114&gt;=-$K$2,INDEX('Daten effMJM'!$B$2:$B$191,Auswertung!$K$2+Auswertung!A114,1),E115)</f>
        <v>2.0380056991914999E-2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1.3469941734653698E-2</v>
      </c>
      <c r="O114" s="1">
        <f t="shared" si="39"/>
        <v>1.3469850854560201E-2</v>
      </c>
      <c r="P114" s="4">
        <f t="shared" si="40"/>
        <v>6.7468809656199316E-6</v>
      </c>
      <c r="R114">
        <f t="shared" si="61"/>
        <v>82.5</v>
      </c>
      <c r="S114">
        <f t="shared" si="62"/>
        <v>10.909090909100087</v>
      </c>
      <c r="T114">
        <f t="shared" si="63"/>
        <v>2.3515814592252825E-4</v>
      </c>
      <c r="U114">
        <f t="shared" si="63"/>
        <v>2.3459771809193123E-4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2.0449970798474E-2</v>
      </c>
      <c r="E115" s="1">
        <f>IF(A115&gt;=-$K$2,INDEX('Daten effMJM'!$B$2:$B$191,Auswertung!$K$2+Auswertung!A115,1),E116)</f>
        <v>2.0456853323014002E-2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1.3533492835730701E-2</v>
      </c>
      <c r="O115" s="1">
        <f t="shared" si="39"/>
        <v>1.3532678325582201E-2</v>
      </c>
      <c r="P115" s="4">
        <f t="shared" si="40"/>
        <v>6.0184769622030736E-5</v>
      </c>
      <c r="R115">
        <f t="shared" si="61"/>
        <v>87.5</v>
      </c>
      <c r="S115">
        <f t="shared" si="62"/>
        <v>11.818181818200173</v>
      </c>
      <c r="T115">
        <f t="shared" si="63"/>
        <v>2.4317674339504534E-4</v>
      </c>
      <c r="U115">
        <f t="shared" si="63"/>
        <v>2.4212217660485755E-4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2.0520555935396999E-2</v>
      </c>
      <c r="E116" s="1">
        <f>IF(A116&gt;=-$K$2,INDEX('Daten effMJM'!$B$2:$B$191,Auswertung!$K$2+Auswertung!A116,1),E117)</f>
        <v>2.0526647107726E-2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1.3590105944742699E-2</v>
      </c>
      <c r="O116" s="1">
        <f t="shared" si="39"/>
        <v>1.3588628987311202E-2</v>
      </c>
      <c r="P116" s="4">
        <f t="shared" si="40"/>
        <v>1.0867887546296457E-4</v>
      </c>
      <c r="R116">
        <f t="shared" si="61"/>
        <v>92.5</v>
      </c>
      <c r="S116">
        <f t="shared" si="62"/>
        <v>12.72727272730026</v>
      </c>
      <c r="T116">
        <f t="shared" si="63"/>
        <v>2.4756991947019822E-4</v>
      </c>
      <c r="U116">
        <f t="shared" si="63"/>
        <v>2.463274304334144E-4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2.0584107036474002E-2</v>
      </c>
      <c r="E117" s="1">
        <f>IF(A117&gt;=-$K$2,INDEX('Daten effMJM'!$B$2:$B$191,Auswertung!$K$2+Auswertung!A117,1),E118)</f>
        <v>2.0589474578748001E-2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1.5193710759589699E-2</v>
      </c>
      <c r="O117" s="1">
        <f t="shared" si="39"/>
        <v>1.5163579689985199E-2</v>
      </c>
      <c r="P117" s="4">
        <f t="shared" si="40"/>
        <v>1.9831277612996942E-3</v>
      </c>
      <c r="R117">
        <f t="shared" si="61"/>
        <v>97.5</v>
      </c>
      <c r="S117">
        <f t="shared" si="62"/>
        <v>13.636363636400347</v>
      </c>
      <c r="T117">
        <f t="shared" si="63"/>
        <v>2.5162935946906087E-4</v>
      </c>
      <c r="U117">
        <f t="shared" si="63"/>
        <v>2.5011028225337904E-4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2.0640720145486E-2</v>
      </c>
      <c r="E118" s="1">
        <f>IF(A118&gt;=-$K$2,INDEX('Daten effMJM'!$B$2:$B$191,Auswertung!$K$2+Auswertung!A118,1),E119)</f>
        <v>2.0645425240477001E-2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1.5193860048931699E-2</v>
      </c>
      <c r="O118" s="1">
        <f t="shared" si="39"/>
        <v>1.51637257036872E-2</v>
      </c>
      <c r="P118" s="4">
        <f t="shared" si="40"/>
        <v>1.9833238655253909E-3</v>
      </c>
      <c r="R118">
        <f t="shared" si="61"/>
        <v>102.5</v>
      </c>
      <c r="S118">
        <f t="shared" si="62"/>
        <v>14.545454545500434</v>
      </c>
      <c r="T118">
        <f t="shared" si="63"/>
        <v>2.5372701736764013E-4</v>
      </c>
      <c r="U118">
        <f t="shared" si="63"/>
        <v>2.5227864440865349E-4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2.2244324960333E-2</v>
      </c>
      <c r="E119" s="1">
        <f>IF(A119&gt;=-$K$2,INDEX('Daten effMJM'!$B$2:$B$191,Auswertung!$K$2+Auswertung!A119,1),E120)</f>
        <v>2.2220375943150999E-2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1.51939524910377E-2</v>
      </c>
      <c r="O119" s="1">
        <f t="shared" si="39"/>
        <v>1.5163815220664201E-2</v>
      </c>
      <c r="P119" s="4">
        <f t="shared" si="40"/>
        <v>1.9835043180025684E-3</v>
      </c>
      <c r="R119">
        <f t="shared" si="61"/>
        <v>107.5</v>
      </c>
      <c r="S119">
        <f t="shared" si="62"/>
        <v>15.45454545460052</v>
      </c>
      <c r="T119">
        <f t="shared" si="63"/>
        <v>2.5545204065771822E-4</v>
      </c>
      <c r="U119">
        <f t="shared" si="63"/>
        <v>2.5384078042693718E-4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2.2244474249675E-2</v>
      </c>
      <c r="E120" s="1">
        <f>IF(A120&gt;=-$K$2,INDEX('Daten effMJM'!$B$2:$B$191,Auswertung!$K$2+Auswertung!A120,1),E121)</f>
        <v>2.2220521956853E-2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1.5194002625885699E-2</v>
      </c>
      <c r="O120" s="1">
        <f t="shared" si="39"/>
        <v>1.51638628951702E-2</v>
      </c>
      <c r="P120" s="4">
        <f t="shared" si="40"/>
        <v>1.9836597016345326E-3</v>
      </c>
      <c r="R120">
        <f t="shared" si="61"/>
        <v>112.5</v>
      </c>
      <c r="S120">
        <f t="shared" si="62"/>
        <v>16.363636363700607</v>
      </c>
      <c r="T120">
        <f t="shared" si="63"/>
        <v>2.5670843704291024E-4</v>
      </c>
      <c r="U120">
        <f t="shared" si="63"/>
        <v>2.6110672277646156E-4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2.2244566691781001E-2</v>
      </c>
      <c r="E121" s="1">
        <f>IF(A121&gt;=-$K$2,INDEX('Daten effMJM'!$B$2:$B$191,Auswertung!$K$2+Auswertung!A121,1),E122)</f>
        <v>2.2220611473830001E-2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1.51940283520327E-2</v>
      </c>
      <c r="O121" s="1">
        <f t="shared" si="39"/>
        <v>1.51638863590572E-2</v>
      </c>
      <c r="P121" s="4">
        <f t="shared" si="40"/>
        <v>1.9838052343417608E-3</v>
      </c>
      <c r="R121">
        <f t="shared" si="61"/>
        <v>117.5</v>
      </c>
      <c r="S121">
        <f t="shared" si="62"/>
        <v>17.272727272700649</v>
      </c>
      <c r="T121">
        <f t="shared" si="63"/>
        <v>2.5771508762495861E-4</v>
      </c>
      <c r="U121">
        <f t="shared" si="63"/>
        <v>2.6006483543769408E-4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2.2244616826629E-2</v>
      </c>
      <c r="E122" s="1">
        <f>IF(A122&gt;=-$K$2,INDEX('Daten effMJM'!$B$2:$B$191,Auswertung!$K$2+Auswertung!A122,1),E123)</f>
        <v>2.2220659148336E-2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1.51940458706647E-2</v>
      </c>
      <c r="O122" s="1">
        <f t="shared" si="39"/>
        <v>1.5163901196294202E-2</v>
      </c>
      <c r="P122" s="4">
        <f t="shared" si="40"/>
        <v>1.9839794237227243E-3</v>
      </c>
      <c r="R122">
        <f t="shared" si="61"/>
        <v>122.5</v>
      </c>
      <c r="S122">
        <f t="shared" si="62"/>
        <v>18.181818181799827</v>
      </c>
      <c r="T122">
        <f t="shared" si="63"/>
        <v>2.5951469562683903E-4</v>
      </c>
      <c r="U122">
        <f t="shared" si="63"/>
        <v>2.6103928766392677E-4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2.2244642552776001E-2</v>
      </c>
      <c r="E123" s="1">
        <f>IF(A123&gt;=-$K$2,INDEX('Daten effMJM'!$B$2:$B$191,Auswertung!$K$2+Auswertung!A123,1),E124)</f>
        <v>2.2220682612223E-2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1.5194072926473699E-2</v>
      </c>
      <c r="O123" s="1">
        <f t="shared" si="39"/>
        <v>1.51639232389042E-2</v>
      </c>
      <c r="P123" s="4">
        <f t="shared" si="40"/>
        <v>1.9843058352686876E-3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6.2486083699943605E-7</v>
      </c>
      <c r="U123">
        <f t="shared" si="64"/>
        <v>6.1092887540451792E-7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2.2244660071408E-2</v>
      </c>
      <c r="E124" s="1">
        <f>IF(A124&gt;=-$K$2,INDEX('Daten effMJM'!$B$2:$B$191,Auswertung!$K$2+Auswertung!A124,1),E125)</f>
        <v>2.2220697449460002E-2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1.5194147545492698E-2</v>
      </c>
      <c r="O124" s="1">
        <f t="shared" si="39"/>
        <v>1.51639852356592E-2</v>
      </c>
      <c r="P124" s="4">
        <f t="shared" si="40"/>
        <v>1.9851268222313145E-3</v>
      </c>
      <c r="R124">
        <f t="shared" si="61"/>
        <v>122.25</v>
      </c>
      <c r="S124">
        <f t="shared" si="62"/>
        <v>1789.1818181817998</v>
      </c>
      <c r="T124">
        <f t="shared" si="64"/>
        <v>1.7336810008428127E-9</v>
      </c>
      <c r="U124">
        <f t="shared" si="64"/>
        <v>1.7117220002527134E-9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2.2244687127217E-2</v>
      </c>
      <c r="E125" s="1">
        <f>IF(A125&gt;=-$K$2,INDEX('Daten effMJM'!$B$2:$B$191,Auswertung!$K$2+Auswertung!A125,1),E126)</f>
        <v>2.2220719492069999E-2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1.5194377145889698E-2</v>
      </c>
      <c r="O125" s="1">
        <f t="shared" si="39"/>
        <v>1.51641829796252E-2</v>
      </c>
      <c r="P125" s="4">
        <f t="shared" si="40"/>
        <v>1.9871934186302381E-3</v>
      </c>
      <c r="R125">
        <f t="shared" si="61"/>
        <v>116.75</v>
      </c>
      <c r="S125">
        <f t="shared" si="62"/>
        <v>1790.1818181817998</v>
      </c>
      <c r="T125">
        <f t="shared" si="64"/>
        <v>2.2539053998182901E-8</v>
      </c>
      <c r="U125">
        <f t="shared" si="64"/>
        <v>2.5128729000400973E-8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2.2244761746235998E-2</v>
      </c>
      <c r="E126" s="1">
        <f>IF(A126&gt;=-$K$2,INDEX('Daten effMJM'!$B$2:$B$191,Auswertung!$K$2+Auswertung!A126,1),E127)</f>
        <v>2.2220781488825E-2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1.51950606450117E-2</v>
      </c>
      <c r="O126" s="1">
        <f t="shared" si="39"/>
        <v>1.5164797709124199E-2</v>
      </c>
      <c r="P126" s="4">
        <f t="shared" si="40"/>
        <v>1.9916298193542042E-3</v>
      </c>
      <c r="R126">
        <f t="shared" si="61"/>
        <v>111.25</v>
      </c>
      <c r="S126">
        <f t="shared" si="62"/>
        <v>1791.1818181817998</v>
      </c>
      <c r="T126">
        <f t="shared" si="64"/>
        <v>3.6888067899906729E-7</v>
      </c>
      <c r="U126">
        <f t="shared" si="64"/>
        <v>4.2052131700442974E-7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2.2244991346632999E-2</v>
      </c>
      <c r="E127" s="1">
        <f>IF(A127&gt;=-$K$2,INDEX('Daten effMJM'!$B$2:$B$191,Auswertung!$K$2+Auswertung!A127,1),E128)</f>
        <v>2.2220979232791E-2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1.5197038211856698E-2</v>
      </c>
      <c r="O127" s="1">
        <f t="shared" si="39"/>
        <v>1.5166660075045199E-2</v>
      </c>
      <c r="P127" s="4">
        <f t="shared" si="40"/>
        <v>1.998951136926008E-3</v>
      </c>
      <c r="R127">
        <f t="shared" si="61"/>
        <v>105.75</v>
      </c>
      <c r="S127">
        <f t="shared" si="62"/>
        <v>1792.1818181817998</v>
      </c>
      <c r="T127">
        <f t="shared" si="64"/>
        <v>2.7598520500014823E-6</v>
      </c>
      <c r="U127">
        <f t="shared" si="64"/>
        <v>3.0867051590000028E-6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2.2245674845755001E-2</v>
      </c>
      <c r="E128" s="1">
        <f>IF(A128&gt;=-$K$2,INDEX('Daten effMJM'!$B$2:$B$191,Auswertung!$K$2+Auswertung!A128,1),E129)</f>
        <v>2.2221593962289999E-2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1.5200496159804698E-2</v>
      </c>
      <c r="O128" s="1">
        <f t="shared" si="39"/>
        <v>1.51700263417012E-2</v>
      </c>
      <c r="P128" s="4">
        <f t="shared" si="40"/>
        <v>2.0045278642989777E-3</v>
      </c>
      <c r="R128">
        <f t="shared" si="61"/>
        <v>100.25</v>
      </c>
      <c r="S128">
        <f t="shared" si="62"/>
        <v>1793.1818181817998</v>
      </c>
      <c r="T128">
        <f t="shared" si="64"/>
        <v>1.1102432773000409E-5</v>
      </c>
      <c r="U128">
        <f t="shared" si="64"/>
        <v>1.210471371899946E-5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2.2247652412599999E-2</v>
      </c>
      <c r="E129" s="1">
        <f>IF(A129&gt;=-$K$2,INDEX('Daten effMJM'!$B$2:$B$191,Auswertung!$K$2+Auswertung!A129,1),E130)</f>
        <v>2.2223456328210999E-2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1.5208076811279701E-2</v>
      </c>
      <c r="O129" s="1">
        <f t="shared" si="39"/>
        <v>1.5177603315137201E-2</v>
      </c>
      <c r="P129" s="4">
        <f t="shared" si="40"/>
        <v>2.0037705306628927E-3</v>
      </c>
      <c r="R129">
        <f t="shared" si="61"/>
        <v>94.75</v>
      </c>
      <c r="S129">
        <f t="shared" si="62"/>
        <v>1794.1818181817998</v>
      </c>
      <c r="T129">
        <f t="shared" si="64"/>
        <v>2.8795940980000378E-5</v>
      </c>
      <c r="U129">
        <f t="shared" si="64"/>
        <v>3.0624912484997213E-5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2.2251110360547999E-2</v>
      </c>
      <c r="E130" s="1">
        <f>IF(A130&gt;=-$K$2,INDEX('Daten effMJM'!$B$2:$B$191,Auswertung!$K$2+Auswertung!A130,1),E131)</f>
        <v>2.2226822594867E-2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1.5223822795587698E-2</v>
      </c>
      <c r="O130" s="1">
        <f t="shared" si="39"/>
        <v>1.5193613697262199E-2</v>
      </c>
      <c r="P130" s="4">
        <f t="shared" si="40"/>
        <v>1.9843306593304568E-3</v>
      </c>
      <c r="R130">
        <f t="shared" si="61"/>
        <v>89.25</v>
      </c>
      <c r="S130">
        <f t="shared" si="62"/>
        <v>1795.1818181817998</v>
      </c>
      <c r="T130">
        <f t="shared" si="64"/>
        <v>5.4725072563998473E-5</v>
      </c>
      <c r="U130">
        <f t="shared" si="64"/>
        <v>5.6929969991001417E-5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2.2258691012023001E-2</v>
      </c>
      <c r="E131" s="1">
        <f>IF(A131&gt;=-$K$2,INDEX('Daten effMJM'!$B$2:$B$191,Auswertung!$K$2+Auswertung!A131,1),E132)</f>
        <v>2.2234399568303E-2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1.5253560160072701E-2</v>
      </c>
      <c r="O131" s="1">
        <f t="shared" si="39"/>
        <v>1.5224151757334199E-2</v>
      </c>
      <c r="P131" s="4">
        <f t="shared" si="40"/>
        <v>1.9279697611499747E-3</v>
      </c>
      <c r="R131">
        <f t="shared" si="61"/>
        <v>83.75</v>
      </c>
      <c r="S131">
        <f t="shared" si="62"/>
        <v>1796.1818181817998</v>
      </c>
      <c r="T131">
        <f t="shared" si="64"/>
        <v>8.3744676285000402E-5</v>
      </c>
      <c r="U131">
        <f t="shared" si="64"/>
        <v>8.5568787407001856E-5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2.2274436996330998E-2</v>
      </c>
      <c r="E132" s="1">
        <f>IF(A132&gt;=-$K$2,INDEX('Daten effMJM'!$B$2:$B$191,Auswertung!$K$2+Auswertung!A132,1),E133)</f>
        <v>2.2250409950427999E-2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1.5304786829525699E-2</v>
      </c>
      <c r="O132" s="1">
        <f t="shared" ref="O132:O187" si="69">E134-$E$5</f>
        <v>1.52769540039442E-2</v>
      </c>
      <c r="P132" s="4">
        <f t="shared" ref="P132:P186" si="70">ABS((O132-N132)/N132)</f>
        <v>1.8185699605959E-3</v>
      </c>
      <c r="R132">
        <f t="shared" si="61"/>
        <v>78.25</v>
      </c>
      <c r="S132">
        <f t="shared" si="62"/>
        <v>1797.1818181817998</v>
      </c>
      <c r="T132">
        <f t="shared" si="64"/>
        <v>1.0972552168899904E-4</v>
      </c>
      <c r="U132">
        <f t="shared" si="64"/>
        <v>1.1063649375199491E-4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2.2304174360816002E-2</v>
      </c>
      <c r="E133" s="1">
        <f>IF(A133&gt;=-$K$2,INDEX('Daten effMJM'!$B$2:$B$191,Auswertung!$K$2+Auswertung!A133,1),E134)</f>
        <v>2.2280948010499999E-2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1.5384071030944701E-2</v>
      </c>
      <c r="O133" s="1">
        <f t="shared" si="69"/>
        <v>1.5358597342981199E-2</v>
      </c>
      <c r="P133" s="4">
        <f t="shared" si="70"/>
        <v>1.6558483064893696E-3</v>
      </c>
      <c r="R133">
        <f t="shared" si="61"/>
        <v>72.75</v>
      </c>
      <c r="S133">
        <f t="shared" si="62"/>
        <v>1798.1818181817998</v>
      </c>
      <c r="T133">
        <f t="shared" si="64"/>
        <v>1.2694312673100158E-4</v>
      </c>
      <c r="U133">
        <f t="shared" si="64"/>
        <v>1.2805077804200343E-4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2.2355401030269E-2</v>
      </c>
      <c r="E134" s="1">
        <f>IF(A134&gt;=-$K$2,INDEX('Daten effMJM'!$B$2:$B$191,Auswertung!$K$2+Auswertung!A134,1),E135)</f>
        <v>2.2333750257109999E-2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1.5495403262208701E-2</v>
      </c>
      <c r="O134" s="1">
        <f t="shared" si="69"/>
        <v>1.54727725054632E-2</v>
      </c>
      <c r="P134" s="4">
        <f t="shared" si="70"/>
        <v>1.4604819482622966E-3</v>
      </c>
      <c r="R134">
        <f t="shared" si="61"/>
        <v>67.25</v>
      </c>
      <c r="S134">
        <f t="shared" si="62"/>
        <v>1799.1818181817998</v>
      </c>
      <c r="T134">
        <f t="shared" si="64"/>
        <v>1.3914053393599898E-4</v>
      </c>
      <c r="U134">
        <f t="shared" si="64"/>
        <v>1.3928272612299952E-4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2.2434685231688001E-2</v>
      </c>
      <c r="E135" s="1">
        <f>IF(A135&gt;=-$K$2,INDEX('Daten effMJM'!$B$2:$B$191,Auswertung!$K$2+Auswertung!A135,1),E136)</f>
        <v>2.2415393596146999E-2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1.5638362819183699E-2</v>
      </c>
      <c r="O135" s="1">
        <f t="shared" si="69"/>
        <v>1.5618509741734199E-2</v>
      </c>
      <c r="P135" s="4">
        <f t="shared" si="70"/>
        <v>1.2695112448181754E-3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1.4657456027199894E-4</v>
      </c>
      <c r="U135">
        <f t="shared" si="64"/>
        <v>1.4596014617600239E-4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2.2546017462952001E-2</v>
      </c>
      <c r="E136" s="1">
        <f>IF(A136&gt;=-$K$2,INDEX('Daten effMJM'!$B$2:$B$191,Auswertung!$K$2+Auswertung!A136,1),E137)</f>
        <v>2.2529568758629E-2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1.5808868098724699E-2</v>
      </c>
      <c r="O136" s="1">
        <f t="shared" si="69"/>
        <v>1.5789912791929199E-2</v>
      </c>
      <c r="P136" s="4">
        <f t="shared" si="70"/>
        <v>1.199029979700375E-3</v>
      </c>
      <c r="R136">
        <f t="shared" si="71"/>
        <v>56.25</v>
      </c>
      <c r="S136">
        <f t="shared" si="72"/>
        <v>1801.1818181817998</v>
      </c>
      <c r="T136">
        <f t="shared" si="64"/>
        <v>1.500663253819999E-4</v>
      </c>
      <c r="U136">
        <f t="shared" si="64"/>
        <v>1.4892658098499684E-4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2.2688977019927E-2</v>
      </c>
      <c r="E137" s="1">
        <f>IF(A137&gt;=-$K$2,INDEX('Daten effMJM'!$B$2:$B$191,Auswertung!$K$2+Auswertung!A137,1),E138)</f>
        <v>2.2675305994899999E-2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1.5998738890498701E-2</v>
      </c>
      <c r="O137" s="1">
        <f t="shared" si="69"/>
        <v>1.5980338217458201E-2</v>
      </c>
      <c r="P137" s="4">
        <f t="shared" si="70"/>
        <v>1.1501327177373859E-3</v>
      </c>
      <c r="R137">
        <f t="shared" si="71"/>
        <v>50.75</v>
      </c>
      <c r="S137">
        <f t="shared" si="72"/>
        <v>1802.1818181817998</v>
      </c>
      <c r="T137">
        <f t="shared" si="64"/>
        <v>1.5097021450600004E-4</v>
      </c>
      <c r="U137">
        <f t="shared" si="64"/>
        <v>1.4947953897000155E-4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2.2859482299467999E-2</v>
      </c>
      <c r="E138" s="1">
        <f>IF(A138&gt;=-$K$2,INDEX('Daten effMJM'!$B$2:$B$191,Auswertung!$K$2+Auswertung!A138,1),E139)</f>
        <v>2.2846709045095E-2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1.6202684723592698E-2</v>
      </c>
      <c r="O138" s="1">
        <f t="shared" si="69"/>
        <v>1.6184261668501197E-2</v>
      </c>
      <c r="P138" s="4">
        <f t="shared" si="70"/>
        <v>1.1370371889465381E-3</v>
      </c>
      <c r="R138">
        <f t="shared" si="71"/>
        <v>45.25</v>
      </c>
      <c r="S138">
        <f t="shared" si="72"/>
        <v>1803.1818181817998</v>
      </c>
      <c r="T138">
        <f t="shared" si="64"/>
        <v>1.4996825589200236E-4</v>
      </c>
      <c r="U138">
        <f t="shared" si="64"/>
        <v>1.4826955735999792E-4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2.3049353091242002E-2</v>
      </c>
      <c r="E139" s="1">
        <f>IF(A139&gt;=-$K$2,INDEX('Daten effMJM'!$B$2:$B$191,Auswertung!$K$2+Auswertung!A139,1),E140)</f>
        <v>2.3037134470623999E-2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1.64164648562517E-2</v>
      </c>
      <c r="O139" s="1">
        <f t="shared" si="69"/>
        <v>1.6397532321314197E-2</v>
      </c>
      <c r="P139" s="4">
        <f t="shared" si="70"/>
        <v>1.1532650362476445E-3</v>
      </c>
      <c r="R139">
        <f t="shared" si="71"/>
        <v>39.75</v>
      </c>
      <c r="S139">
        <f t="shared" si="72"/>
        <v>1804.1818181817998</v>
      </c>
      <c r="T139">
        <f t="shared" si="64"/>
        <v>1.4771554545699866E-4</v>
      </c>
      <c r="U139">
        <f t="shared" si="64"/>
        <v>1.4589413537299811E-4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2.3253298924335999E-2</v>
      </c>
      <c r="E140" s="1">
        <f>IF(A140&gt;=-$K$2,INDEX('Daten effMJM'!$B$2:$B$191,Auswertung!$K$2+Auswertung!A140,1),E141)</f>
        <v>2.3241057921666999E-2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1.66375346229767E-2</v>
      </c>
      <c r="O140" s="1">
        <f t="shared" si="69"/>
        <v>1.6617643390957199E-2</v>
      </c>
      <c r="P140" s="4">
        <f t="shared" si="70"/>
        <v>1.1955636739611512E-3</v>
      </c>
      <c r="R140">
        <f t="shared" si="71"/>
        <v>34.25</v>
      </c>
      <c r="S140">
        <f t="shared" si="72"/>
        <v>1805.1818181817998</v>
      </c>
      <c r="T140">
        <f t="shared" si="64"/>
        <v>1.4432365867200064E-4</v>
      </c>
      <c r="U140">
        <f t="shared" si="64"/>
        <v>1.4245233763400533E-4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2.3467079056995001E-2</v>
      </c>
      <c r="E141" s="1">
        <f>IF(A141&gt;=-$K$2,INDEX('Daten effMJM'!$B$2:$B$191,Auswertung!$K$2+Auswertung!A141,1),E142)</f>
        <v>2.3454328574479998E-2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1.6862598186133698E-2</v>
      </c>
      <c r="O141" s="1">
        <f t="shared" si="69"/>
        <v>1.68415774186262E-2</v>
      </c>
      <c r="P141" s="4">
        <f t="shared" si="70"/>
        <v>1.2465912592748729E-3</v>
      </c>
      <c r="R141">
        <f t="shared" si="71"/>
        <v>28.75</v>
      </c>
      <c r="S141">
        <f t="shared" si="72"/>
        <v>1806.1818181817998</v>
      </c>
      <c r="T141">
        <f t="shared" si="64"/>
        <v>1.4025231794199955E-4</v>
      </c>
      <c r="U141">
        <f t="shared" si="64"/>
        <v>1.3836612198899617E-4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2.3688148823720001E-2</v>
      </c>
      <c r="E142" s="1">
        <f>IF(A142&gt;=-$K$2,INDEX('Daten effMJM'!$B$2:$B$191,Auswertung!$K$2+Auswertung!A142,1),E143)</f>
        <v>2.3674439644123E-2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1.7091352149289699E-2</v>
      </c>
      <c r="O142" s="1">
        <f t="shared" si="69"/>
        <v>1.7068950402495203E-2</v>
      </c>
      <c r="P142" s="4">
        <f t="shared" si="70"/>
        <v>1.3107065256640358E-3</v>
      </c>
      <c r="R142">
        <f t="shared" si="71"/>
        <v>23.25</v>
      </c>
      <c r="S142">
        <f t="shared" si="72"/>
        <v>1807.1818181817998</v>
      </c>
      <c r="T142">
        <f t="shared" si="64"/>
        <v>1.3321350826199854E-4</v>
      </c>
      <c r="U142">
        <f t="shared" si="64"/>
        <v>1.3147239484100071E-4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2.3913212386876999E-2</v>
      </c>
      <c r="E143" s="1">
        <f>IF(A143&gt;=-$K$2,INDEX('Daten effMJM'!$B$2:$B$191,Auswertung!$K$2+Auswertung!A143,1),E144)</f>
        <v>2.3898373671792001E-2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1.7322013074171701E-2</v>
      </c>
      <c r="O143" s="1">
        <f t="shared" si="69"/>
        <v>1.7298294624687204E-2</v>
      </c>
      <c r="P143" s="4">
        <f t="shared" si="70"/>
        <v>1.3692663423665818E-3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1.2600677292400053E-4</v>
      </c>
      <c r="U143">
        <f t="shared" si="73"/>
        <v>1.2442112397099969E-4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2.4141966350033E-2</v>
      </c>
      <c r="E144" s="1">
        <f>IF(A144&gt;=-$K$2,INDEX('Daten effMJM'!$B$2:$B$191,Auswertung!$K$2+Auswertung!A144,1),E145)</f>
        <v>2.4125746655661001E-2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1.7554242202044698E-2</v>
      </c>
      <c r="O144" s="1">
        <f t="shared" si="69"/>
        <v>1.7529058970532203E-2</v>
      </c>
      <c r="P144" s="4">
        <f t="shared" si="70"/>
        <v>1.4345951948618681E-3</v>
      </c>
      <c r="R144">
        <f t="shared" si="71"/>
        <v>12.25</v>
      </c>
      <c r="S144">
        <f t="shared" si="72"/>
        <v>1809.1818181817998</v>
      </c>
      <c r="T144">
        <f t="shared" si="73"/>
        <v>1.1904803616400242E-4</v>
      </c>
      <c r="U144">
        <f t="shared" si="73"/>
        <v>1.1760017318700189E-4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2.4372627274915001E-2</v>
      </c>
      <c r="E145" s="1">
        <f>IF(A145&gt;=-$K$2,INDEX('Daten effMJM'!$B$2:$B$191,Auswertung!$K$2+Auswertung!A145,1),E146)</f>
        <v>2.4355090877853001E-2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1.77876135084497E-2</v>
      </c>
      <c r="O145" s="1">
        <f t="shared" si="69"/>
        <v>1.7766428718513201E-2</v>
      </c>
      <c r="P145" s="4">
        <f t="shared" si="70"/>
        <v>1.1909855094633785E-3</v>
      </c>
      <c r="R145">
        <f t="shared" si="71"/>
        <v>6.75</v>
      </c>
      <c r="S145">
        <f t="shared" si="72"/>
        <v>1810.1818181817998</v>
      </c>
      <c r="T145">
        <f t="shared" si="73"/>
        <v>1.121931519699991E-4</v>
      </c>
      <c r="U145">
        <f t="shared" si="73"/>
        <v>1.1086877624799651E-4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2.4604856402787999E-2</v>
      </c>
      <c r="E146" s="1">
        <f>IF(A146&gt;=-$K$2,INDEX('Daten effMJM'!$B$2:$B$191,Auswertung!$K$2+Auswertung!A146,1),E147)</f>
        <v>2.4585855223698001E-2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1.8021899951721699E-2</v>
      </c>
      <c r="O146" s="1">
        <f t="shared" si="69"/>
        <v>1.8002851296160201E-2</v>
      </c>
      <c r="P146" s="4">
        <f t="shared" si="70"/>
        <v>1.0569726617352759E-3</v>
      </c>
      <c r="R146">
        <f t="shared" si="71"/>
        <v>1.25</v>
      </c>
      <c r="S146">
        <f t="shared" si="72"/>
        <v>1811.1818181817998</v>
      </c>
      <c r="T146">
        <f t="shared" si="73"/>
        <v>1.0537508922299835E-4</v>
      </c>
      <c r="U146">
        <f t="shared" si="73"/>
        <v>1.0416245777000038E-4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2.4838227709193E-2</v>
      </c>
      <c r="E147" s="1">
        <f>IF(A147&gt;=-$K$2,INDEX('Daten effMJM'!$B$2:$B$191,Auswertung!$K$2+Auswertung!A147,1),E148)</f>
        <v>2.4823224971678999E-2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1.8257822402293698E-2</v>
      </c>
      <c r="O147" s="1">
        <f t="shared" si="69"/>
        <v>1.8240159739493202E-2</v>
      </c>
      <c r="P147" s="4">
        <f t="shared" si="70"/>
        <v>9.6740248707193771E-4</v>
      </c>
      <c r="R147">
        <f t="shared" si="71"/>
        <v>-4.25</v>
      </c>
      <c r="S147">
        <f t="shared" si="72"/>
        <v>1812.1818181817998</v>
      </c>
      <c r="T147">
        <f t="shared" si="73"/>
        <v>9.8448085704000432E-5</v>
      </c>
      <c r="U147">
        <f t="shared" si="73"/>
        <v>9.7339937344002869E-5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2.5072514152465E-2</v>
      </c>
      <c r="E148" s="1">
        <f>IF(A148&gt;=-$K$2,INDEX('Daten effMJM'!$B$2:$B$191,Auswertung!$K$2+Auswertung!A148,1),E149)</f>
        <v>2.5059647549325999E-2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1.93638260837827E-2</v>
      </c>
      <c r="O148" s="1">
        <f t="shared" si="69"/>
        <v>1.9321503848959198E-2</v>
      </c>
      <c r="P148" s="4">
        <f t="shared" si="70"/>
        <v>2.1856339052201512E-3</v>
      </c>
      <c r="R148">
        <f t="shared" si="71"/>
        <v>-9.75</v>
      </c>
      <c r="S148">
        <f t="shared" si="72"/>
        <v>1813.1818181817998</v>
      </c>
      <c r="T148">
        <f t="shared" si="73"/>
        <v>9.1451750068999305E-5</v>
      </c>
      <c r="U148">
        <f t="shared" si="73"/>
        <v>9.0439377306995861E-5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2.5308436603036999E-2</v>
      </c>
      <c r="E149" s="1">
        <f>IF(A149&gt;=-$K$2,INDEX('Daten effMJM'!$B$2:$B$191,Auswertung!$K$2+Auswertung!A149,1),E150)</f>
        <v>2.5296955992659E-2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1.9363827817463701E-2</v>
      </c>
      <c r="O149" s="1">
        <f t="shared" si="69"/>
        <v>1.9321505560681199E-2</v>
      </c>
      <c r="P149" s="4">
        <f t="shared" si="70"/>
        <v>2.1856348435577971E-3</v>
      </c>
      <c r="R149">
        <f t="shared" si="71"/>
        <v>-15.25</v>
      </c>
      <c r="S149">
        <f t="shared" si="72"/>
        <v>1814.1818181817998</v>
      </c>
      <c r="T149">
        <f t="shared" si="73"/>
        <v>8.4452968525002003E-5</v>
      </c>
      <c r="U149">
        <f t="shared" si="73"/>
        <v>8.3527202016001056E-5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2.6414440284526001E-2</v>
      </c>
      <c r="E150" s="1">
        <f>IF(A150&gt;=-$K$2,INDEX('Daten effMJM'!$B$2:$B$191,Auswertung!$K$2+Auswertung!A150,1),E151)</f>
        <v>2.6378300102125E-2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1.9363850356517699E-2</v>
      </c>
      <c r="O150" s="1">
        <f t="shared" si="69"/>
        <v>1.9321530689410199E-2</v>
      </c>
      <c r="P150" s="4">
        <f t="shared" si="70"/>
        <v>2.1854985619249923E-3</v>
      </c>
      <c r="R150">
        <f t="shared" si="71"/>
        <v>-20.75</v>
      </c>
      <c r="S150">
        <f t="shared" si="72"/>
        <v>1815.1818181817998</v>
      </c>
      <c r="T150">
        <f t="shared" si="73"/>
        <v>7.7428286983000777E-5</v>
      </c>
      <c r="U150">
        <f t="shared" si="73"/>
        <v>7.6581561259003728E-5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2.6414442018207002E-2</v>
      </c>
      <c r="E151" s="1">
        <f>IF(A151&gt;=-$K$2,INDEX('Daten effMJM'!$B$2:$B$191,Auswertung!$K$2+Auswertung!A151,1),E152)</f>
        <v>2.6378301813847E-2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1.9364219237196698E-2</v>
      </c>
      <c r="O151" s="1">
        <f t="shared" si="69"/>
        <v>1.9321951210727203E-2</v>
      </c>
      <c r="P151" s="4">
        <f t="shared" si="70"/>
        <v>2.182790121912183E-3</v>
      </c>
      <c r="R151">
        <f t="shared" si="71"/>
        <v>-26.25</v>
      </c>
      <c r="S151">
        <f t="shared" si="72"/>
        <v>1816.1818181817998</v>
      </c>
      <c r="T151">
        <f t="shared" si="73"/>
        <v>7.0387882148997827E-5</v>
      </c>
      <c r="U151">
        <f t="shared" si="73"/>
        <v>6.9612800714997924E-5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2.6414464557261E-2</v>
      </c>
      <c r="E152" s="1">
        <f>IF(A152&gt;=-$K$2,INDEX('Daten effMJM'!$B$2:$B$191,Auswertung!$K$2+Auswertung!A152,1),E153)</f>
        <v>2.6378326942576E-2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1.93669790892467E-2</v>
      </c>
      <c r="O152" s="1">
        <f t="shared" si="69"/>
        <v>1.9325037915886203E-2</v>
      </c>
      <c r="P152" s="4">
        <f t="shared" si="70"/>
        <v>2.1656022432421413E-3</v>
      </c>
      <c r="R152">
        <f t="shared" si="71"/>
        <v>-31.75</v>
      </c>
      <c r="S152">
        <f t="shared" si="72"/>
        <v>1817.1818181817998</v>
      </c>
      <c r="T152">
        <f t="shared" si="73"/>
        <v>6.3386854751001226E-5</v>
      </c>
      <c r="U152">
        <f t="shared" si="73"/>
        <v>6.2675757567999535E-5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2.6414833437939999E-2</v>
      </c>
      <c r="E153" s="1">
        <f>IF(A153&gt;=-$K$2,INDEX('Daten effMJM'!$B$2:$B$191,Auswertung!$K$2+Auswertung!A153,1),E154)</f>
        <v>2.6378747463893001E-2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1.93780815220197E-2</v>
      </c>
      <c r="O153" s="1">
        <f t="shared" si="69"/>
        <v>1.9337142629605203E-2</v>
      </c>
      <c r="P153" s="4">
        <f t="shared" si="70"/>
        <v>2.1126390849361206E-3</v>
      </c>
      <c r="R153">
        <f t="shared" si="71"/>
        <v>-37.25</v>
      </c>
      <c r="S153">
        <f t="shared" si="72"/>
        <v>1818.1818181817998</v>
      </c>
      <c r="T153">
        <f t="shared" si="73"/>
        <v>5.6478368656999456E-5</v>
      </c>
      <c r="U153">
        <f t="shared" si="73"/>
        <v>5.5825639346002154E-5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2.641759328999E-2</v>
      </c>
      <c r="E154" s="1">
        <f>IF(A154&gt;=-$K$2,INDEX('Daten effMJM'!$B$2:$B$191,Auswertung!$K$2+Auswertung!A154,1),E155)</f>
        <v>2.6381834169052001E-2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1.9406877462999701E-2</v>
      </c>
      <c r="O154" s="1">
        <f t="shared" si="69"/>
        <v>1.93677675420902E-2</v>
      </c>
      <c r="P154" s="4">
        <f t="shared" si="70"/>
        <v>2.0152608776999631E-3</v>
      </c>
      <c r="R154">
        <f t="shared" si="71"/>
        <v>-40</v>
      </c>
      <c r="S154">
        <f t="shared" si="72"/>
        <v>3588.1818181817998</v>
      </c>
      <c r="T154">
        <f t="shared" si="73"/>
        <v>9.0316664915536789E-7</v>
      </c>
      <c r="U154">
        <f t="shared" si="73"/>
        <v>8.8734384058361455E-7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2.6428695722763001E-2</v>
      </c>
      <c r="E155" s="1">
        <f>IF(A155&gt;=-$K$2,INDEX('Daten effMJM'!$B$2:$B$191,Auswertung!$K$2+Auswertung!A155,1),E156)</f>
        <v>2.6393938882771001E-2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1.9461602535563699E-2</v>
      </c>
      <c r="O155" s="1">
        <f t="shared" si="69"/>
        <v>1.9424697512081202E-2</v>
      </c>
      <c r="P155" s="4">
        <f t="shared" si="70"/>
        <v>1.8962993111722455E-3</v>
      </c>
      <c r="R155">
        <f t="shared" si="71"/>
        <v>-36.75</v>
      </c>
      <c r="S155">
        <f t="shared" si="72"/>
        <v>3589.3636363635997</v>
      </c>
      <c r="T155">
        <f t="shared" si="73"/>
        <v>1.2551519115596852E-7</v>
      </c>
      <c r="U155">
        <f t="shared" si="73"/>
        <v>1.2281947192475502E-7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2.6457491663743001E-2</v>
      </c>
      <c r="E156" s="1">
        <f>IF(A156&gt;=-$K$2,INDEX('Daten effMJM'!$B$2:$B$191,Auswertung!$K$2+Auswertung!A156,1),E157)</f>
        <v>2.6424563795256002E-2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1.9545347211848699E-2</v>
      </c>
      <c r="O156" s="1">
        <f t="shared" si="69"/>
        <v>1.9510266299488203E-2</v>
      </c>
      <c r="P156" s="4">
        <f t="shared" si="70"/>
        <v>1.7948472329634242E-3</v>
      </c>
      <c r="R156">
        <f t="shared" si="71"/>
        <v>-30.25</v>
      </c>
      <c r="S156">
        <f t="shared" si="72"/>
        <v>3590.5454545454995</v>
      </c>
      <c r="T156">
        <f t="shared" si="73"/>
        <v>7.7425496070024074E-8</v>
      </c>
      <c r="U156">
        <f t="shared" si="73"/>
        <v>7.5106779839411918E-8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2.6512216736307E-2</v>
      </c>
      <c r="E157" s="1">
        <f>IF(A157&gt;=-$K$2,INDEX('Daten effMJM'!$B$2:$B$191,Auswertung!$K$2+Auswertung!A157,1),E158)</f>
        <v>2.6481493765246999E-2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1.9655072733537698E-2</v>
      </c>
      <c r="O157" s="1">
        <f t="shared" si="69"/>
        <v>1.9620902793240198E-2</v>
      </c>
      <c r="P157" s="4">
        <f t="shared" si="70"/>
        <v>1.7384794633293595E-3</v>
      </c>
      <c r="R157">
        <f t="shared" si="71"/>
        <v>-23.75</v>
      </c>
      <c r="S157">
        <f t="shared" si="72"/>
        <v>3591.7272727273012</v>
      </c>
      <c r="T157">
        <f t="shared" si="73"/>
        <v>4.150269453992437E-8</v>
      </c>
      <c r="U157">
        <f t="shared" si="73"/>
        <v>3.9652920154150307E-8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2.6595961412592E-2</v>
      </c>
      <c r="E158" s="1">
        <f>IF(A158&gt;=-$K$2,INDEX('Daten effMJM'!$B$2:$B$191,Auswertung!$K$2+Auswertung!A158,1),E159)</f>
        <v>2.6567062552654001E-2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1.97820158602687E-2</v>
      </c>
      <c r="O158" s="1">
        <f t="shared" si="69"/>
        <v>1.9748953571282202E-2</v>
      </c>
      <c r="P158" s="4">
        <f t="shared" si="70"/>
        <v>1.6713306277800755E-3</v>
      </c>
      <c r="R158">
        <f t="shared" si="71"/>
        <v>-17.25</v>
      </c>
      <c r="S158">
        <f t="shared" si="72"/>
        <v>3592.909090909101</v>
      </c>
      <c r="T158">
        <f t="shared" si="73"/>
        <v>2.0714631384987101E-8</v>
      </c>
      <c r="U158">
        <f t="shared" si="73"/>
        <v>1.9048733851792659E-8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2.6705686934280999E-2</v>
      </c>
      <c r="E159" s="1">
        <f>IF(A159&gt;=-$K$2,INDEX('Daten effMJM'!$B$2:$B$191,Auswertung!$K$2+Auswertung!A159,1),E160)</f>
        <v>2.6677699046406E-2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1.9921156394204699E-2</v>
      </c>
      <c r="O159" s="1">
        <f t="shared" si="69"/>
        <v>1.9888236297405201E-2</v>
      </c>
      <c r="P159" s="4">
        <f t="shared" si="70"/>
        <v>1.6525193692608429E-3</v>
      </c>
      <c r="R159">
        <f t="shared" si="71"/>
        <v>-10.75</v>
      </c>
      <c r="S159">
        <f t="shared" si="72"/>
        <v>3594.0909090909008</v>
      </c>
      <c r="T159">
        <f t="shared" si="73"/>
        <v>1.3186174692950612E-8</v>
      </c>
      <c r="U159">
        <f t="shared" si="73"/>
        <v>1.1231648150703852E-8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2.6832630061012001E-2</v>
      </c>
      <c r="E160" s="1">
        <f>IF(A160&gt;=-$K$2,INDEX('Daten effMJM'!$B$2:$B$191,Auswertung!$K$2+Auswertung!A160,1),E161)</f>
        <v>2.6805749824448E-2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2.0067730954476698E-2</v>
      </c>
      <c r="O160" s="1">
        <f t="shared" si="69"/>
        <v>2.0034196443581204E-2</v>
      </c>
      <c r="P160" s="4">
        <f t="shared" si="70"/>
        <v>1.6710663986659363E-3</v>
      </c>
      <c r="R160">
        <f t="shared" si="71"/>
        <v>-4.25</v>
      </c>
      <c r="S160">
        <f t="shared" si="72"/>
        <v>3595.2727272727006</v>
      </c>
      <c r="T160">
        <f t="shared" si="73"/>
        <v>1.9082832999977761E-8</v>
      </c>
      <c r="U160">
        <f t="shared" si="73"/>
        <v>1.5720469769669493E-8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2.6971770594948E-2</v>
      </c>
      <c r="E161" s="1">
        <f>IF(A161&gt;=-$K$2,INDEX('Daten effMJM'!$B$2:$B$191,Auswertung!$K$2+Auswertung!A161,1),E162)</f>
        <v>2.6945032550570999E-2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2.0217797279858698E-2</v>
      </c>
      <c r="O161" s="1">
        <f t="shared" si="69"/>
        <v>2.01831230245662E-2</v>
      </c>
      <c r="P161" s="4">
        <f t="shared" si="70"/>
        <v>1.7150362530858115E-3</v>
      </c>
      <c r="R161">
        <f t="shared" si="71"/>
        <v>2.25</v>
      </c>
      <c r="S161">
        <f t="shared" si="72"/>
        <v>3596.4545454545005</v>
      </c>
      <c r="T161">
        <f t="shared" si="73"/>
        <v>5.2981967924048449E-8</v>
      </c>
      <c r="U161">
        <f t="shared" si="73"/>
        <v>4.4410581769919837E-8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2.7118345155219999E-2</v>
      </c>
      <c r="E162" s="1">
        <f>IF(A162&gt;=-$K$2,INDEX('Daten effMJM'!$B$2:$B$191,Auswertung!$K$2+Auswertung!A162,1),E163)</f>
        <v>2.7090992696747002E-2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2.0368767494364698E-2</v>
      </c>
      <c r="O162" s="1">
        <f t="shared" si="69"/>
        <v>2.0332602563536202E-2</v>
      </c>
      <c r="P162" s="4">
        <f t="shared" si="70"/>
        <v>1.7755090404218811E-3</v>
      </c>
      <c r="R162">
        <f t="shared" si="71"/>
        <v>8.75</v>
      </c>
      <c r="S162">
        <f t="shared" si="72"/>
        <v>3597.6363636363003</v>
      </c>
      <c r="T162">
        <f t="shared" si="73"/>
        <v>1.6828126954116627E-7</v>
      </c>
      <c r="U162">
        <f t="shared" si="73"/>
        <v>1.461902183124045E-7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2.7268411480601999E-2</v>
      </c>
      <c r="E163" s="1">
        <f>IF(A163&gt;=-$K$2,INDEX('Daten effMJM'!$B$2:$B$191,Auswertung!$K$2+Auswertung!A163,1),E164)</f>
        <v>2.7239919277731998E-2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2.05187357502567E-2</v>
      </c>
      <c r="O163" s="1">
        <f t="shared" si="69"/>
        <v>2.04808721208962E-2</v>
      </c>
      <c r="P163" s="4">
        <f t="shared" si="70"/>
        <v>1.8453198004670737E-3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5.2204488177747852E-7</v>
      </c>
      <c r="U163">
        <f t="shared" si="74"/>
        <v>4.7345647800514894E-7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2.7419381695107999E-2</v>
      </c>
      <c r="E164" s="1">
        <f>IF(A164&gt;=-$K$2,INDEX('Daten effMJM'!$B$2:$B$191,Auswertung!$K$2+Auswertung!A164,1),E165)</f>
        <v>2.7389398816702E-2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2.0666451295713699E-2</v>
      </c>
      <c r="O164" s="1">
        <f t="shared" si="69"/>
        <v>2.0626766256269198E-2</v>
      </c>
      <c r="P164" s="4">
        <f t="shared" si="70"/>
        <v>1.9202638554947113E-3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2.7569349951000001E-2</v>
      </c>
      <c r="E165" s="1">
        <f>IF(A165&gt;=-$K$2,INDEX('Daten effMJM'!$B$2:$B$191,Auswertung!$K$2+Auswertung!A165,1),E166)</f>
        <v>2.7537668374062001E-2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2.08107749543857E-2</v>
      </c>
      <c r="O165" s="1">
        <f t="shared" si="69"/>
        <v>2.0769218593903203E-2</v>
      </c>
      <c r="P165" s="4">
        <f t="shared" si="70"/>
        <v>1.9968675156779065E-3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2.7717065496457E-2</v>
      </c>
      <c r="E166" s="1">
        <f>IF(A166&gt;=-$K$2,INDEX('Daten effMJM'!$B$2:$B$191,Auswertung!$K$2+Auswertung!A166,1),E167)</f>
        <v>2.7683562509434999E-2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2.0951027272327699E-2</v>
      </c>
      <c r="O166" s="1">
        <f t="shared" si="69"/>
        <v>2.09075847158922E-2</v>
      </c>
      <c r="P166" s="4">
        <f t="shared" si="70"/>
        <v>2.0735287043838111E-3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2.7861389155129E-2</v>
      </c>
      <c r="E167" s="1">
        <f>IF(A167&gt;=-$K$2,INDEX('Daten effMJM'!$B$2:$B$191,Auswertung!$K$2+Auswertung!A167,1),E168)</f>
        <v>2.7826014847069001E-2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2.1084240780589698E-2</v>
      </c>
      <c r="O167" s="1">
        <f t="shared" si="69"/>
        <v>2.10390571107332E-2</v>
      </c>
      <c r="P167" s="4">
        <f t="shared" si="70"/>
        <v>2.143006728423145E-3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2.8001641473071E-2</v>
      </c>
      <c r="E168" s="1">
        <f>IF(A168&gt;=-$K$2,INDEX('Daten effMJM'!$B$2:$B$191,Auswertung!$K$2+Auswertung!A168,1),E169)</f>
        <v>2.7964380969058001E-2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2.1210247553513698E-2</v>
      </c>
      <c r="O168" s="1">
        <f t="shared" si="69"/>
        <v>2.11634782347042E-2</v>
      </c>
      <c r="P168" s="4">
        <f t="shared" si="70"/>
        <v>2.2050340851278937E-3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2.8134854981332998E-2</v>
      </c>
      <c r="E169" s="1">
        <f>IF(A169&gt;=-$K$2,INDEX('Daten effMJM'!$B$2:$B$191,Auswertung!$K$2+Auswertung!A169,1),E170)</f>
        <v>2.8095853363899002E-2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2.1329295589677701E-2</v>
      </c>
      <c r="O169" s="1">
        <f t="shared" si="69"/>
        <v>2.1281078407891202E-2</v>
      </c>
      <c r="P169" s="4">
        <f t="shared" si="70"/>
        <v>2.2606082598355206E-3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2.8260861754256999E-2</v>
      </c>
      <c r="E170" s="1">
        <f>IF(A170&gt;=-$K$2,INDEX('Daten effMJM'!$B$2:$B$191,Auswertung!$K$2+Auswertung!A170,1),E171)</f>
        <v>2.8220274487870001E-2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2.14414887416477E-2</v>
      </c>
      <c r="O170" s="1">
        <f t="shared" si="69"/>
        <v>2.1391947184139198E-2</v>
      </c>
      <c r="P170" s="4">
        <f t="shared" si="70"/>
        <v>2.3105465345917139E-3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2.8379909790421001E-2</v>
      </c>
      <c r="E171" s="1">
        <f>IF(A171&gt;=-$K$2,INDEX('Daten effMJM'!$B$2:$B$191,Auswertung!$K$2+Auswertung!A171,1),E172)</f>
        <v>2.8337874661057E-2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2.1546863830870698E-2</v>
      </c>
      <c r="O171" s="1">
        <f t="shared" si="69"/>
        <v>2.1496109641909199E-2</v>
      </c>
      <c r="P171" s="4">
        <f t="shared" si="70"/>
        <v>2.3555255818149545E-3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2.8492102942391E-2</v>
      </c>
      <c r="E172" s="1">
        <f>IF(A172&gt;=-$K$2,INDEX('Daten effMJM'!$B$2:$B$191,Auswertung!$K$2+Auswertung!A172,1),E173)</f>
        <v>2.8448743437305E-2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2.1645311916574698E-2</v>
      </c>
      <c r="O172" s="1">
        <f t="shared" si="69"/>
        <v>2.1593449579253202E-2</v>
      </c>
      <c r="P172" s="4">
        <f t="shared" si="70"/>
        <v>2.3960078524802295E-3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2.8597478031613999E-2</v>
      </c>
      <c r="E173" s="1">
        <f>IF(A173&gt;=-$K$2,INDEX('Daten effMJM'!$B$2:$B$191,Auswertung!$K$2+Auswertung!A173,1),E174)</f>
        <v>2.8552905895075E-2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2.1736763666643698E-2</v>
      </c>
      <c r="O173" s="1">
        <f t="shared" si="69"/>
        <v>2.1683888956560197E-2</v>
      </c>
      <c r="P173" s="4">
        <f t="shared" si="70"/>
        <v>2.4325014935245195E-3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2.8695926117317999E-2</v>
      </c>
      <c r="E174" s="1">
        <f>IF(A174&gt;=-$K$2,INDEX('Daten effMJM'!$B$2:$B$191,Auswertung!$K$2+Auswertung!A174,1),E175)</f>
        <v>2.8650245832419E-2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2.18212166351687E-2</v>
      </c>
      <c r="O174" s="1">
        <f t="shared" si="69"/>
        <v>2.1767416158576199E-2</v>
      </c>
      <c r="P174" s="4">
        <f t="shared" si="70"/>
        <v>2.4655122348124438E-3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2.8787377867386998E-2</v>
      </c>
      <c r="E175" s="1">
        <f>IF(A175&gt;=-$K$2,INDEX('Daten effMJM'!$B$2:$B$191,Auswertung!$K$2+Auswertung!A175,1),E176)</f>
        <v>2.8740685209725999E-2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2.1898644922151701E-2</v>
      </c>
      <c r="O175" s="1">
        <f t="shared" si="69"/>
        <v>2.1843997719835202E-2</v>
      </c>
      <c r="P175" s="4">
        <f t="shared" si="70"/>
        <v>2.495460450213502E-3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2.8871830835912E-2</v>
      </c>
      <c r="E176" s="1">
        <f>IF(A176&gt;=-$K$2,INDEX('Daten effMJM'!$B$2:$B$191,Auswertung!$K$2+Auswertung!A176,1),E177)</f>
        <v>2.8824212411742E-2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2.1969032804300698E-2</v>
      </c>
      <c r="O176" s="1">
        <f t="shared" si="69"/>
        <v>2.19136105205502E-2</v>
      </c>
      <c r="P176" s="4">
        <f t="shared" si="70"/>
        <v>2.5227457323314041E-3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2.8949259122895001E-2</v>
      </c>
      <c r="E177" s="1">
        <f>IF(A177&gt;=-$K$2,INDEX('Daten effMJM'!$B$2:$B$191,Auswertung!$K$2+Auswertung!A177,1),E178)</f>
        <v>2.8900793973001E-2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2.20324196590517E-2</v>
      </c>
      <c r="O177" s="1">
        <f t="shared" si="69"/>
        <v>2.19762862781182E-2</v>
      </c>
      <c r="P177" s="4">
        <f t="shared" si="70"/>
        <v>2.5477628786195671E-3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2.9019647005043999E-2</v>
      </c>
      <c r="E178" s="1">
        <f>IF(A178&gt;=-$K$2,INDEX('Daten effMJM'!$B$2:$B$191,Auswertung!$K$2+Auswertung!A178,1),E179)</f>
        <v>2.8970406773716002E-2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2.2088898027708699E-2</v>
      </c>
      <c r="O178" s="1">
        <f t="shared" si="69"/>
        <v>2.2032111917464202E-2</v>
      </c>
      <c r="P178" s="4">
        <f t="shared" si="70"/>
        <v>2.5707986959450724E-3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2.9083033859795E-2</v>
      </c>
      <c r="E179" s="1">
        <f>IF(A179&gt;=-$K$2,INDEX('Daten effMJM'!$B$2:$B$191,Auswertung!$K$2+Auswertung!A179,1),E180)</f>
        <v>2.9033082531284001E-2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2.36875029967137E-2</v>
      </c>
      <c r="O179" s="1">
        <f t="shared" si="69"/>
        <v>2.36027105152972E-2</v>
      </c>
      <c r="P179" s="4">
        <f t="shared" si="70"/>
        <v>3.5796293694723481E-3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2.9139512228452E-2</v>
      </c>
      <c r="E180" s="1">
        <f>IF(A180&gt;=-$K$2,INDEX('Daten effMJM'!$B$2:$B$191,Auswertung!$K$2+Auswertung!A180,1),E181)</f>
        <v>2.908890817063E-2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2.3687651332848701E-2</v>
      </c>
      <c r="O180" s="1">
        <f t="shared" si="69"/>
        <v>2.3602855665582199E-2</v>
      </c>
      <c r="P180" s="4">
        <f t="shared" si="70"/>
        <v>3.5797414473469234E-3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3.0738117197457001E-2</v>
      </c>
      <c r="E181" s="1">
        <f>IF(A181&gt;=-$K$2,INDEX('Daten effMJM'!$B$2:$B$191,Auswertung!$K$2+Auswertung!A181,1),E182)</f>
        <v>3.0659506768463001E-2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2.3687742835707699E-2</v>
      </c>
      <c r="O181" s="1">
        <f t="shared" si="69"/>
        <v>2.3602944428140198E-2</v>
      </c>
      <c r="P181" s="4">
        <f t="shared" si="70"/>
        <v>3.5798433035870826E-3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3.0738265533592001E-2</v>
      </c>
      <c r="E182" s="1">
        <f>IF(A182&gt;=-$K$2,INDEX('Daten effMJM'!$B$2:$B$191,Auswertung!$K$2+Auswertung!A182,1),E183)</f>
        <v>3.0659651918748001E-2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2.36877918843467E-2</v>
      </c>
      <c r="O182" s="1">
        <f t="shared" si="69"/>
        <v>2.3602991290682197E-2</v>
      </c>
      <c r="P182" s="4">
        <f t="shared" si="70"/>
        <v>3.5799281789764509E-3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3.0738357036450999E-2</v>
      </c>
      <c r="E183" s="1">
        <f>IF(A183&gt;=-$K$2,INDEX('Daten effMJM'!$B$2:$B$191,Auswertung!$K$2+Auswertung!A183,1),E184)</f>
        <v>3.0659740681305999E-2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2.36878163652747E-2</v>
      </c>
      <c r="O183" s="1">
        <f t="shared" si="69"/>
        <v>2.3603013802822204E-2</v>
      </c>
      <c r="P183" s="4">
        <f t="shared" si="70"/>
        <v>3.5800075931360655E-3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3.073840608509E-2</v>
      </c>
      <c r="E184" s="1">
        <f>IF(A184&gt;=-$K$2,INDEX('Daten effMJM'!$B$2:$B$191,Auswertung!$K$2+Auswertung!A184,1),E185)</f>
        <v>3.0659787543847999E-2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2.36878319489357E-2</v>
      </c>
      <c r="O184" s="1">
        <f t="shared" si="69"/>
        <v>2.36030270765882E-2</v>
      </c>
      <c r="P184" s="4">
        <f t="shared" si="70"/>
        <v>3.5801027519241128E-3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3.0738430566018E-2</v>
      </c>
      <c r="E185" s="1">
        <f>IF(A185&gt;=-$K$2,INDEX('Daten effMJM'!$B$2:$B$191,Auswertung!$K$2+Auswertung!A185,1),E186)</f>
        <v>3.0659810055988002E-2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2.36878545013747E-2</v>
      </c>
      <c r="O185" s="1">
        <f t="shared" si="69"/>
        <v>2.36030456553252E-2</v>
      </c>
      <c r="P185" s="4">
        <f t="shared" si="70"/>
        <v>3.5802670961432247E-3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3.0738446149679001E-2</v>
      </c>
      <c r="E186" s="1">
        <f>IF(A186&gt;=-$K$2,INDEX('Daten effMJM'!$B$2:$B$191,Auswertung!$K$2+Auswertung!A186,1),E187)</f>
        <v>3.0659823329754001E-2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2.36879171164277E-2</v>
      </c>
      <c r="O186" s="1">
        <f t="shared" si="69"/>
        <v>2.36030981405582E-2</v>
      </c>
      <c r="P186" s="4">
        <f t="shared" si="70"/>
        <v>3.5806852688908541E-3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3.0738468702118001E-2</v>
      </c>
      <c r="E187" s="1">
        <f>IF(A187&gt;=-$K$2,INDEX('Daten effMJM'!$B$2:$B$191,Auswertung!$K$2+Auswertung!A187,1),E188)</f>
        <v>3.0659841908491001E-2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2.36881159942917E-2</v>
      </c>
      <c r="O187" s="1">
        <f t="shared" si="69"/>
        <v>2.3603270910816203E-2</v>
      </c>
      <c r="P187" s="4">
        <f>ABS((O187-N187)/N187)</f>
        <v>3.5817573460018158E-3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3.0738531317171001E-2</v>
      </c>
      <c r="E188" s="1">
        <f>IF(A188&gt;=-$K$2,INDEX('Daten effMJM'!$B$2:$B$191,Auswertung!$K$2+Auswertung!A188,1),E189)</f>
        <v>3.0659894393724001E-2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2.36887329564247E-2</v>
      </c>
      <c r="O188" s="1">
        <f>E190-$E$5</f>
        <v>2.36038304502902E-2</v>
      </c>
      <c r="P188" s="4">
        <f t="shared" ref="P188:P189" si="75">ABS((O188-N188)/N188)</f>
        <v>3.584088110186302E-3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3.0738730195035001E-2</v>
      </c>
      <c r="E189" s="1">
        <f>IF(A189&gt;=-$K$2,INDEX('Daten effMJM'!$B$2:$B$191,Auswertung!$K$2+Auswertung!A189,1),E190)</f>
        <v>3.0660067163982001E-2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2.3690592578122699E-2</v>
      </c>
      <c r="O189" s="1">
        <f t="shared" ref="O189" si="78">E191-$E$5</f>
        <v>2.3605594669875198E-2</v>
      </c>
      <c r="P189" s="4">
        <f t="shared" si="75"/>
        <v>3.5878337769395217E-3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3.0739347157168001E-2</v>
      </c>
      <c r="E190" s="1">
        <f>IF(A190&gt;=-$K$2,INDEX('Daten effMJM'!$B$2:$B$191,Auswertung!$K$2+Auswertung!A190,1),E191)</f>
        <v>3.0660626703456002E-2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3.0741206778866E-2</v>
      </c>
      <c r="E191" s="1">
        <f>IF(A191&gt;=-$K$2,INDEX('Daten effMJM'!$B$2:$B$191,Auswertung!$K$2+Auswertung!A191,1),E192)</f>
        <v>3.0662390923040999E-2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2022-01-05T06:51:14Z</dcterms:modified>
</cp:coreProperties>
</file>