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6 PTU\8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effMJM'!$A$1:$D$184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7\P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Komplett neu bestimmen der EM zu Sicherheit\SJM 6 PTU\80°C E+-15\TCTv1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<sst xmlns="http://schemas.openxmlformats.org/spreadsheetml/2006/main" count="54" uniqueCount="26">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</sst>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6.3731640900007575E-8</c:v>
                </c:pt>
                <c:pt idx="2">
                  <c:v>8.4979308299839434E-8</c:v>
                </c:pt>
                <c:pt idx="3">
                  <c:v>9.4283133700041183E-8</c:v>
                </c:pt>
                <c:pt idx="4">
                  <c:v>1.0532228939983887E-7</c:v>
                </c:pt>
                <c:pt idx="5">
                  <c:v>1.3390227819988845E-7</c:v>
                </c:pt>
                <c:pt idx="6">
                  <c:v>2.2853523679988025E-7</c:v>
                </c:pt>
                <c:pt idx="7">
                  <c:v>5.5296738549984875E-7</c:v>
                </c:pt>
                <c:pt idx="8">
                  <c:v>1.6290104921999442E-6</c:v>
                </c:pt>
                <c:pt idx="9">
                  <c:v>4.9463452732999985E-6</c:v>
                </c:pt>
                <c:pt idx="10">
                  <c:v>1.3974005178100067E-5</c:v>
                </c:pt>
                <c:pt idx="11">
                  <c:v>3.469628578909971E-5</c:v>
                </c:pt>
                <c:pt idx="12">
                  <c:v>7.4168342057699763E-5</c:v>
                </c:pt>
                <c:pt idx="13">
                  <c:v>1.3768171421789984E-4</c:v>
                </c:pt>
                <c:pt idx="14">
                  <c:v>2.265300447663E-4</c:v>
                </c:pt>
                <c:pt idx="15">
                  <c:v>3.3801326922569975E-4</c:v>
                </c:pt>
                <c:pt idx="16">
                  <c:v>4.6704096474689972E-4</c:v>
                </c:pt>
                <c:pt idx="17">
                  <c:v>6.0784032441239984E-4</c:v>
                </c:pt>
                <c:pt idx="18">
                  <c:v>7.5616823105809994E-4</c:v>
                </c:pt>
                <c:pt idx="19">
                  <c:v>9.1000809929769975E-4</c:v>
                </c:pt>
                <c:pt idx="20">
                  <c:v>1.0666850289947002E-3</c:v>
                </c:pt>
                <c:pt idx="21">
                  <c:v>1.6808418248666001E-3</c:v>
                </c:pt>
                <c:pt idx="22">
                  <c:v>1.6808420716302001E-3</c:v>
                </c:pt>
                <c:pt idx="23">
                  <c:v>1.6808428031594999E-3</c:v>
                </c:pt>
                <c:pt idx="24">
                  <c:v>1.6808838329637997E-3</c:v>
                </c:pt>
                <c:pt idx="25">
                  <c:v>1.6813802769024997E-3</c:v>
                </c:pt>
                <c:pt idx="26">
                  <c:v>1.6839711137003003E-3</c:v>
                </c:pt>
                <c:pt idx="27">
                  <c:v>1.6921054455342997E-3</c:v>
                </c:pt>
                <c:pt idx="28">
                  <c:v>1.7101874888724002E-3</c:v>
                </c:pt>
                <c:pt idx="29">
                  <c:v>1.7416104708454999E-3</c:v>
                </c:pt>
                <c:pt idx="30">
                  <c:v>1.7875307505286998E-3</c:v>
                </c:pt>
                <c:pt idx="31">
                  <c:v>1.8463968190835E-3</c:v>
                </c:pt>
                <c:pt idx="32">
                  <c:v>1.9157524203247001E-3</c:v>
                </c:pt>
                <c:pt idx="33">
                  <c:v>1.9928658548078997E-3</c:v>
                </c:pt>
                <c:pt idx="34">
                  <c:v>2.0751895822368003E-3</c:v>
                </c:pt>
                <c:pt idx="35">
                  <c:v>2.1605619162949003E-3</c:v>
                </c:pt>
                <c:pt idx="36">
                  <c:v>2.2472316468699002E-3</c:v>
                </c:pt>
                <c:pt idx="37">
                  <c:v>2.3338189604334997E-3</c:v>
                </c:pt>
                <c:pt idx="38">
                  <c:v>2.4192624201886002E-3</c:v>
                </c:pt>
                <c:pt idx="39">
                  <c:v>2.5027451270056003E-3</c:v>
                </c:pt>
                <c:pt idx="40">
                  <c:v>2.5824766894418996E-3</c:v>
                </c:pt>
                <c:pt idx="41">
                  <c:v>2.6580172759609003E-3</c:v>
                </c:pt>
                <c:pt idx="42">
                  <c:v>2.7292449226001001E-3</c:v>
                </c:pt>
                <c:pt idx="43">
                  <c:v>2.7960382282922001E-3</c:v>
                </c:pt>
                <c:pt idx="44">
                  <c:v>2.8582856882331002E-3</c:v>
                </c:pt>
                <c:pt idx="45">
                  <c:v>2.9158856168982001E-3</c:v>
                </c:pt>
                <c:pt idx="46">
                  <c:v>2.9687649327883999E-3</c:v>
                </c:pt>
                <c:pt idx="47">
                  <c:v>3.0168899784379002E-3</c:v>
                </c:pt>
                <c:pt idx="48">
                  <c:v>3.0602636906265999E-3</c:v>
                </c:pt>
                <c:pt idx="49">
                  <c:v>3.0989297479702997E-3</c:v>
                </c:pt>
                <c:pt idx="50">
                  <c:v>3.1329758306349997E-3</c:v>
                </c:pt>
                <c:pt idx="51">
                  <c:v>3.1625389529341E-3</c:v>
                </c:pt>
                <c:pt idx="52">
                  <c:v>4.43353943322E-3</c:v>
                </c:pt>
                <c:pt idx="53">
                  <c:v>4.4336993306249997E-3</c:v>
                </c:pt>
                <c:pt idx="54">
                  <c:v>4.4338215096723001E-3</c:v>
                </c:pt>
                <c:pt idx="55">
                  <c:v>4.4339051333508999E-3</c:v>
                </c:pt>
                <c:pt idx="56">
                  <c:v>4.4339563735044003E-3</c:v>
                </c:pt>
                <c:pt idx="57">
                  <c:v>4.4339851965485002E-3</c:v>
                </c:pt>
                <c:pt idx="58">
                  <c:v>4.4340021278202E-3</c:v>
                </c:pt>
                <c:pt idx="59">
                  <c:v>4.4340179312908996E-3</c:v>
                </c:pt>
                <c:pt idx="60">
                  <c:v>4.4340507726403997E-3</c:v>
                </c:pt>
                <c:pt idx="61">
                  <c:v>4.4341518014760998E-3</c:v>
                </c:pt>
                <c:pt idx="62">
                  <c:v>4.4344819513467996E-3</c:v>
                </c:pt>
                <c:pt idx="63">
                  <c:v>4.4351071221787998E-3</c:v>
                </c:pt>
                <c:pt idx="64">
                  <c:v>4.4366195444305E-3</c:v>
                </c:pt>
                <c:pt idx="65">
                  <c:v>4.4401609609956002E-3</c:v>
                </c:pt>
                <c:pt idx="66">
                  <c:v>4.4479369871127002E-3</c:v>
                </c:pt>
                <c:pt idx="67">
                  <c:v>4.4633583062521996E-3</c:v>
                </c:pt>
                <c:pt idx="68">
                  <c:v>4.4904925309102997E-3</c:v>
                </c:pt>
                <c:pt idx="69">
                  <c:v>4.5332237870791998E-3</c:v>
                </c:pt>
                <c:pt idx="70">
                  <c:v>4.5945126287220998E-3</c:v>
                </c:pt>
                <c:pt idx="71">
                  <c:v>4.6756786005453998E-3</c:v>
                </c:pt>
                <c:pt idx="72">
                  <c:v>4.7761380372476001E-3</c:v>
                </c:pt>
                <c:pt idx="73">
                  <c:v>4.8938831590647006E-3</c:v>
                </c:pt>
                <c:pt idx="74">
                  <c:v>5.0266651438073007E-3</c:v>
                </c:pt>
                <c:pt idx="75">
                  <c:v>5.169844380573E-3</c:v>
                </c:pt>
                <c:pt idx="76">
                  <c:v>5.3200413272978999E-3</c:v>
                </c:pt>
                <c:pt idx="77">
                  <c:v>5.4754609725992005E-3</c:v>
                </c:pt>
                <c:pt idx="78">
                  <c:v>5.6352038023440004E-3</c:v>
                </c:pt>
                <c:pt idx="79">
                  <c:v>5.7974595736645998E-3</c:v>
                </c:pt>
                <c:pt idx="80">
                  <c:v>5.9610999269902997E-3</c:v>
                </c:pt>
                <c:pt idx="81">
                  <c:v>6.1271645831592007E-3</c:v>
                </c:pt>
                <c:pt idx="82">
                  <c:v>6.2953601199084008E-3</c:v>
                </c:pt>
                <c:pt idx="83">
                  <c:v>7.0884867398817997E-3</c:v>
                </c:pt>
                <c:pt idx="84">
                  <c:v>7.0884874635767994E-3</c:v>
                </c:pt>
                <c:pt idx="85">
                  <c:v>7.0884903840988008E-3</c:v>
                </c:pt>
                <c:pt idx="86">
                  <c:v>7.0885424738387996E-3</c:v>
                </c:pt>
                <c:pt idx="87">
                  <c:v>7.0890219398607995E-3</c:v>
                </c:pt>
                <c:pt idx="88">
                  <c:v>7.0913448342438002E-3</c:v>
                </c:pt>
                <c:pt idx="89">
                  <c:v>7.0985148249107996E-3</c:v>
                </c:pt>
                <c:pt idx="90">
                  <c:v>7.1145580542077997E-3</c:v>
                </c:pt>
                <c:pt idx="91">
                  <c:v>7.1429022780977996E-3</c:v>
                </c:pt>
                <c:pt idx="92">
                  <c:v>7.1850886753477995E-3</c:v>
                </c:pt>
                <c:pt idx="93">
                  <c:v>7.2401021250007996E-3</c:v>
                </c:pt>
                <c:pt idx="94">
                  <c:v>7.3058328540768006E-3</c:v>
                </c:pt>
                <c:pt idx="95">
                  <c:v>7.3797174098167995E-3</c:v>
                </c:pt>
                <c:pt idx="96">
                  <c:v>7.4592528224507997E-3</c:v>
                </c:pt>
                <c:pt idx="97">
                  <c:v>7.5422557790827995E-3</c:v>
                </c:pt>
                <c:pt idx="98">
                  <c:v>7.6269267829448002E-3</c:v>
                </c:pt>
                <c:pt idx="99">
                  <c:v>7.7118320272717995E-3</c:v>
                </c:pt>
                <c:pt idx="100">
                  <c:v>7.7958588813607996E-3</c:v>
                </c:pt>
                <c:pt idx="101">
                  <c:v>7.8781461303297998E-3</c:v>
                </c:pt>
                <c:pt idx="102">
                  <c:v>7.9569074355567999E-3</c:v>
                </c:pt>
                <c:pt idx="103">
                  <c:v>8.0316582505148004E-3</c:v>
                </c:pt>
                <c:pt idx="104">
                  <c:v>8.1022398833137995E-3</c:v>
                </c:pt>
                <c:pt idx="105">
                  <c:v>8.1685047066968001E-3</c:v>
                </c:pt>
                <c:pt idx="106">
                  <c:v>8.2303183745618003E-3</c:v>
                </c:pt>
                <c:pt idx="107">
                  <c:v>8.2875623147748E-3</c:v>
                </c:pt>
                <c:pt idx="108">
                  <c:v>8.3401502502308007E-3</c:v>
                </c:pt>
                <c:pt idx="109">
                  <c:v>8.3880386733168003E-3</c:v>
                </c:pt>
                <c:pt idx="110">
                  <c:v>8.4312224218677997E-3</c:v>
                </c:pt>
                <c:pt idx="111">
                  <c:v>8.4697364758008001E-3</c:v>
                </c:pt>
                <c:pt idx="112">
                  <c:v>8.5036621564957993E-3</c:v>
                </c:pt>
                <c:pt idx="113">
                  <c:v>8.5331310636347999E-3</c:v>
                </c:pt>
                <c:pt idx="114">
                  <c:v>9.7965800096477991E-3</c:v>
                </c:pt>
                <c:pt idx="115">
                  <c:v>9.7967379707437994E-3</c:v>
                </c:pt>
                <c:pt idx="116">
                  <c:v>9.7968579009578005E-3</c:v>
                </c:pt>
                <c:pt idx="117">
                  <c:v>9.7969391433547996E-3</c:v>
                </c:pt>
                <c:pt idx="118">
                  <c:v>9.7969879409747999E-3</c:v>
                </c:pt>
                <c:pt idx="119">
                  <c:v>9.7970143096928006E-3</c:v>
                </c:pt>
                <c:pt idx="120">
                  <c:v>9.7970283943447992E-3</c:v>
                </c:pt>
                <c:pt idx="121">
                  <c:v>9.7970396778638003E-3</c:v>
                </c:pt>
                <c:pt idx="122">
                  <c:v>9.7970621583297994E-3</c:v>
                </c:pt>
                <c:pt idx="123">
                  <c:v>9.7971359988737999E-3</c:v>
                </c:pt>
                <c:pt idx="124">
                  <c:v>9.7974000534318002E-3</c:v>
                </c:pt>
                <c:pt idx="125">
                  <c:v>9.7979357368077995E-3</c:v>
                </c:pt>
                <c:pt idx="126">
                  <c:v>9.7993090728327997E-3</c:v>
                </c:pt>
                <c:pt idx="127">
                  <c:v>9.8026595548618006E-3</c:v>
                </c:pt>
                <c:pt idx="128">
                  <c:v>9.8102035477738003E-3</c:v>
                </c:pt>
                <c:pt idx="129">
                  <c:v>9.8253695173198003E-3</c:v>
                </c:pt>
                <c:pt idx="130">
                  <c:v>9.8522300980537995E-3</c:v>
                </c:pt>
                <c:pt idx="131">
                  <c:v>9.8946569021367992E-3</c:v>
                </c:pt>
                <c:pt idx="132">
                  <c:v>9.9556033955477997E-3</c:v>
                </c:pt>
                <c:pt idx="133">
                  <c:v>1.0036420109405799E-2</c:v>
                </c:pt>
                <c:pt idx="134">
                  <c:v>1.0136595141489801E-2</c:v>
                </c:pt>
                <c:pt idx="135">
                  <c:v>1.02541945036178E-2</c:v>
                </c:pt>
                <c:pt idx="136">
                  <c:v>1.03870152071568E-2</c:v>
                </c:pt>
                <c:pt idx="137">
                  <c:v>1.05304279926338E-2</c:v>
                </c:pt>
                <c:pt idx="138">
                  <c:v>1.06810448288738E-2</c:v>
                </c:pt>
                <c:pt idx="139">
                  <c:v>1.0837041552402799E-2</c:v>
                </c:pt>
                <c:pt idx="140">
                  <c:v>1.0997484934143801E-2</c:v>
                </c:pt>
                <c:pt idx="141">
                  <c:v>1.11605663310418E-2</c:v>
                </c:pt>
                <c:pt idx="142">
                  <c:v>1.13251752509808E-2</c:v>
                </c:pt>
                <c:pt idx="143">
                  <c:v>1.14923217853698E-2</c:v>
                </c:pt>
                <c:pt idx="144">
                  <c:v>1.16617147573878E-2</c:v>
                </c:pt>
                <c:pt idx="145">
                  <c:v>1.24908645306248E-2</c:v>
                </c:pt>
                <c:pt idx="146">
                  <c:v>1.2490866090906799E-2</c:v>
                </c:pt>
                <c:pt idx="147">
                  <c:v>1.2490872505791799E-2</c:v>
                </c:pt>
                <c:pt idx="148">
                  <c:v>1.24909404941188E-2</c:v>
                </c:pt>
                <c:pt idx="149">
                  <c:v>1.2491448810131801E-2</c:v>
                </c:pt>
                <c:pt idx="150">
                  <c:v>1.2493754175424801E-2</c:v>
                </c:pt>
                <c:pt idx="151">
                  <c:v>1.25007365846928E-2</c:v>
                </c:pt>
                <c:pt idx="152">
                  <c:v>1.25163306218148E-2</c:v>
                </c:pt>
                <c:pt idx="153">
                  <c:v>1.25439894705328E-2</c:v>
                </c:pt>
                <c:pt idx="154">
                  <c:v>1.2585365660164801E-2</c:v>
                </c:pt>
                <c:pt idx="155">
                  <c:v>1.2639577671095801E-2</c:v>
                </c:pt>
                <c:pt idx="156">
                  <c:v>1.2704588589949798E-2</c:v>
                </c:pt>
                <c:pt idx="157">
                  <c:v>1.2777859216584799E-2</c:v>
                </c:pt>
                <c:pt idx="158">
                  <c:v>1.28568832825288E-2</c:v>
                </c:pt>
                <c:pt idx="159">
                  <c:v>1.29394631797868E-2</c:v>
                </c:pt>
                <c:pt idx="160">
                  <c:v>1.30237836420468E-2</c:v>
                </c:pt>
                <c:pt idx="161">
                  <c:v>1.3108396972306801E-2</c:v>
                </c:pt>
                <c:pt idx="162">
                  <c:v>1.31921792228768E-2</c:v>
                </c:pt>
                <c:pt idx="163">
                  <c:v>1.3274260483349799E-2</c:v>
                </c:pt>
                <c:pt idx="164">
                  <c:v>1.3352859397151801E-2</c:v>
                </c:pt>
                <c:pt idx="165">
                  <c:v>1.34274837615598E-2</c:v>
                </c:pt>
                <c:pt idx="166">
                  <c:v>1.3497966896948798E-2</c:v>
                </c:pt>
                <c:pt idx="167">
                  <c:v>1.3564155366121799E-2</c:v>
                </c:pt>
                <c:pt idx="168">
                  <c:v>1.3625910491783801E-2</c:v>
                </c:pt>
                <c:pt idx="169">
                  <c:v>1.3683110344471798E-2</c:v>
                </c:pt>
                <c:pt idx="170">
                  <c:v>1.3735666027986799E-2</c:v>
                </c:pt>
                <c:pt idx="171">
                  <c:v>1.3783531780802801E-2</c:v>
                </c:pt>
                <c:pt idx="172">
                  <c:v>1.3826700445240802E-2</c:v>
                </c:pt>
                <c:pt idx="173">
                  <c:v>1.38652054258678E-2</c:v>
                </c:pt>
                <c:pt idx="174">
                  <c:v>1.3899126582599801E-2</c:v>
                </c:pt>
                <c:pt idx="175">
                  <c:v>1.39285944010648E-2</c:v>
                </c:pt>
                <c:pt idx="176">
                  <c:v>1.5190268439946799E-2</c:v>
                </c:pt>
                <c:pt idx="177">
                  <c:v>1.5190425783709801E-2</c:v>
                </c:pt>
                <c:pt idx="178">
                  <c:v>1.5190545014676799E-2</c:v>
                </c:pt>
                <c:pt idx="179">
                  <c:v>1.5190625441259801E-2</c:v>
                </c:pt>
                <c:pt idx="180">
                  <c:v>1.51906734312538E-2</c:v>
                </c:pt>
                <c:pt idx="181">
                  <c:v>1.5190698993576801E-2</c:v>
                </c:pt>
                <c:pt idx="182">
                  <c:v>1.51907121931868E-2</c:v>
                </c:pt>
                <c:pt idx="183">
                  <c:v>1.5190722230291802E-2</c:v>
                </c:pt>
                <c:pt idx="184">
                  <c:v>1.51907418849888E-2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-9.5579929679972045E-7</c:v>
                </c:pt>
                <c:pt idx="5">
                  <c:v>-2.9006721500007132E-7</c:v>
                </c:pt>
                <c:pt idx="6">
                  <c:v>-8.3713648799891432E-8</c:v>
                </c:pt>
                <c:pt idx="7">
                  <c:v>-3.3815378499939264E-8</c:v>
                </c:pt>
                <c:pt idx="8">
                  <c:v>-2.3105354899754377E-8</c:v>
                </c:pt>
                <c:pt idx="9">
                  <c:v>-1.7316707099940959E-8</c:v>
                </c:pt>
                <c:pt idx="10">
                  <c:v>0</c:v>
                </c:pt>
                <c:pt idx="11">
                  <c:v>8.8669231100308582E-8</c:v>
                </c:pt>
                <c:pt idx="12">
                  <c:v>5.4652787110026982E-7</c:v>
                </c:pt>
                <c:pt idx="13">
                  <c:v>2.5273574659001943E-6</c:v>
                </c:pt>
                <c:pt idx="14">
                  <c:v>9.2633065257000276E-6</c:v>
                </c:pt>
                <c:pt idx="15">
                  <c:v>2.6907837511700242E-5</c:v>
                </c:pt>
                <c:pt idx="16">
                  <c:v>6.3030118815000317E-5</c:v>
                </c:pt>
                <c:pt idx="17">
                  <c:v>1.2328250901970025E-4</c:v>
                </c:pt>
                <c:pt idx="18">
                  <c:v>2.0902121361999993E-4</c:v>
                </c:pt>
                <c:pt idx="19">
                  <c:v>3.180443039192001E-4</c:v>
                </c:pt>
                <c:pt idx="20">
                  <c:v>4.4434992000210024E-4</c:v>
                </c:pt>
                <c:pt idx="21">
                  <c:v>1.0260975345253E-3</c:v>
                </c:pt>
                <c:pt idx="22">
                  <c:v>1.0260976616486002E-3</c:v>
                </c:pt>
                <c:pt idx="23">
                  <c:v>1.0260979346206002E-3</c:v>
                </c:pt>
                <c:pt idx="24">
                  <c:v>1.0261295633218E-3</c:v>
                </c:pt>
                <c:pt idx="25">
                  <c:v>1.0265822074045001E-3</c:v>
                </c:pt>
                <c:pt idx="26">
                  <c:v>1.0291154875152002E-3</c:v>
                </c:pt>
                <c:pt idx="27">
                  <c:v>1.0373514361911003E-3</c:v>
                </c:pt>
                <c:pt idx="28">
                  <c:v>1.0559398376535E-3</c:v>
                </c:pt>
                <c:pt idx="29">
                  <c:v>1.0884061647840003E-3</c:v>
                </c:pt>
                <c:pt idx="30">
                  <c:v>1.1358086466240003E-3</c:v>
                </c:pt>
                <c:pt idx="31">
                  <c:v>1.1964252783595E-3</c:v>
                </c:pt>
                <c:pt idx="32">
                  <c:v>1.2676130294176999E-3</c:v>
                </c:pt>
                <c:pt idx="33">
                  <c:v>1.3464931890419E-3</c:v>
                </c:pt>
                <c:pt idx="34">
                  <c:v>1.4304273973413002E-3</c:v>
                </c:pt>
                <c:pt idx="35">
                  <c:v>1.5172130020769002E-3</c:v>
                </c:pt>
                <c:pt idx="36">
                  <c:v>1.6050916109908004E-3</c:v>
                </c:pt>
                <c:pt idx="37">
                  <c:v>1.6926994589957002E-3</c:v>
                </c:pt>
                <c:pt idx="38">
                  <c:v>1.7789958930077006E-3</c:v>
                </c:pt>
                <c:pt idx="39">
                  <c:v>1.8631865820013002E-3</c:v>
                </c:pt>
                <c:pt idx="40">
                  <c:v>1.9435487771423004E-3</c:v>
                </c:pt>
                <c:pt idx="41">
                  <c:v>2.0196622354412999E-3</c:v>
                </c:pt>
                <c:pt idx="42">
                  <c:v>2.0914134681240004E-3</c:v>
                </c:pt>
                <c:pt idx="43">
                  <c:v>2.1586866233736005E-3</c:v>
                </c:pt>
                <c:pt idx="44">
                  <c:v>2.2213763492971001E-3</c:v>
                </c:pt>
                <c:pt idx="45">
                  <c:v>2.2793847356901999E-3</c:v>
                </c:pt>
                <c:pt idx="46">
                  <c:v>2.3326397635598998E-3</c:v>
                </c:pt>
                <c:pt idx="47">
                  <c:v>2.3811086102021001E-3</c:v>
                </c:pt>
                <c:pt idx="48">
                  <c:v>2.4247952303905998E-3</c:v>
                </c:pt>
                <c:pt idx="49">
                  <c:v>2.4637441562499001E-3</c:v>
                </c:pt>
                <c:pt idx="50">
                  <c:v>2.4980421087728998E-3</c:v>
                </c:pt>
                <c:pt idx="51">
                  <c:v>2.5278271943345002E-3</c:v>
                </c:pt>
                <c:pt idx="52">
                  <c:v>3.7878278793790003E-3</c:v>
                </c:pt>
                <c:pt idx="53">
                  <c:v>3.7879841292453999E-3</c:v>
                </c:pt>
                <c:pt idx="54">
                  <c:v>3.7881022402489E-3</c:v>
                </c:pt>
                <c:pt idx="55">
                  <c:v>3.7881819578319998E-3</c:v>
                </c:pt>
                <c:pt idx="56">
                  <c:v>3.7882299684181002E-3</c:v>
                </c:pt>
                <c:pt idx="57">
                  <c:v>3.7882564446987004E-3</c:v>
                </c:pt>
                <c:pt idx="58">
                  <c:v>3.7882718420677998E-3</c:v>
                </c:pt>
                <c:pt idx="59">
                  <c:v>3.7882867671716002E-3</c:v>
                </c:pt>
                <c:pt idx="60">
                  <c:v>3.7883194949994005E-3</c:v>
                </c:pt>
                <c:pt idx="61">
                  <c:v>3.7884223973718005E-3</c:v>
                </c:pt>
                <c:pt idx="62">
                  <c:v>3.7887600836927003E-3</c:v>
                </c:pt>
                <c:pt idx="63">
                  <c:v>3.7894002947149005E-3</c:v>
                </c:pt>
                <c:pt idx="64">
                  <c:v>3.7909481386916998E-3</c:v>
                </c:pt>
                <c:pt idx="65">
                  <c:v>3.7945713572461004E-3</c:v>
                </c:pt>
                <c:pt idx="66">
                  <c:v>3.8025310744697004E-3</c:v>
                </c:pt>
                <c:pt idx="67">
                  <c:v>3.8183284093063004E-3</c:v>
                </c:pt>
                <c:pt idx="68">
                  <c:v>3.8461349225093005E-3</c:v>
                </c:pt>
                <c:pt idx="69">
                  <c:v>3.8899061790566001E-3</c:v>
                </c:pt>
                <c:pt idx="70">
                  <c:v>3.9526022000650994E-3</c:v>
                </c:pt>
                <c:pt idx="71">
                  <c:v>4.0354644450186997E-3</c:v>
                </c:pt>
                <c:pt idx="72">
                  <c:v>4.1377641741469993E-3</c:v>
                </c:pt>
                <c:pt idx="73">
                  <c:v>4.2572837379758997E-3</c:v>
                </c:pt>
                <c:pt idx="74">
                  <c:v>4.3908691466196994E-3</c:v>
                </c:pt>
                <c:pt idx="75">
                  <c:v>4.5347622930192004E-3</c:v>
                </c:pt>
                <c:pt idx="76">
                  <c:v>4.6855974953337997E-3</c:v>
                </c:pt>
                <c:pt idx="77">
                  <c:v>4.8414931234158007E-3</c:v>
                </c:pt>
                <c:pt idx="78">
                  <c:v>5.0014157759835001E-3</c:v>
                </c:pt>
                <c:pt idx="79">
                  <c:v>5.1636747148848996E-3</c:v>
                </c:pt>
                <c:pt idx="80">
                  <c:v>5.3272885954532001E-3</c:v>
                </c:pt>
                <c:pt idx="81">
                  <c:v>5.4930580615177999E-3</c:v>
                </c:pt>
                <c:pt idx="82">
                  <c:v>5.6626618232622009E-3</c:v>
                </c:pt>
                <c:pt idx="83">
                  <c:v>6.4505773456022004E-3</c:v>
                </c:pt>
                <c:pt idx="84">
                  <c:v>6.4505779607716002E-3</c:v>
                </c:pt>
                <c:pt idx="85">
                  <c:v>6.4505804782887012E-3</c:v>
                </c:pt>
                <c:pt idx="86">
                  <c:v>6.4506325046968013E-3</c:v>
                </c:pt>
                <c:pt idx="87">
                  <c:v>6.4511323961431999E-3</c:v>
                </c:pt>
                <c:pt idx="88">
                  <c:v>6.4535802746836998E-3</c:v>
                </c:pt>
                <c:pt idx="89">
                  <c:v>6.461134170716901E-3</c:v>
                </c:pt>
                <c:pt idx="90">
                  <c:v>6.4779386548242997E-3</c:v>
                </c:pt>
                <c:pt idx="91">
                  <c:v>6.5074109665109008E-3</c:v>
                </c:pt>
                <c:pt idx="92">
                  <c:v>6.5509416101878007E-3</c:v>
                </c:pt>
                <c:pt idx="93">
                  <c:v>6.6073558611362011E-3</c:v>
                </c:pt>
                <c:pt idx="94">
                  <c:v>6.674414444729701E-3</c:v>
                </c:pt>
                <c:pt idx="95">
                  <c:v>6.7494734297055999E-3</c:v>
                </c:pt>
                <c:pt idx="96">
                  <c:v>6.8299954762378011E-3</c:v>
                </c:pt>
                <c:pt idx="97">
                  <c:v>6.913795644120601E-3</c:v>
                </c:pt>
                <c:pt idx="98">
                  <c:v>6.9990916183789997E-3</c:v>
                </c:pt>
                <c:pt idx="99">
                  <c:v>7.0844745346914009E-3</c:v>
                </c:pt>
                <c:pt idx="100">
                  <c:v>7.1688577103741005E-3</c:v>
                </c:pt>
                <c:pt idx="101">
                  <c:v>7.2514040707904008E-3</c:v>
                </c:pt>
                <c:pt idx="102">
                  <c:v>7.3303915828375008E-3</c:v>
                </c:pt>
                <c:pt idx="103">
                  <c:v>7.4053572251540998E-3</c:v>
                </c:pt>
                <c:pt idx="104">
                  <c:v>7.4761456077614002E-3</c:v>
                </c:pt>
                <c:pt idx="105">
                  <c:v>7.5426103179738E-3</c:v>
                </c:pt>
                <c:pt idx="106">
                  <c:v>7.6046189879037003E-3</c:v>
                </c:pt>
                <c:pt idx="107">
                  <c:v>7.6620537618052008E-3</c:v>
                </c:pt>
                <c:pt idx="108">
                  <c:v>7.7148265035606005E-3</c:v>
                </c:pt>
                <c:pt idx="109">
                  <c:v>7.7628918823115997E-3</c:v>
                </c:pt>
                <c:pt idx="110">
                  <c:v>7.806243534947601E-3</c:v>
                </c:pt>
                <c:pt idx="111">
                  <c:v>7.844914907903601E-3</c:v>
                </c:pt>
                <c:pt idx="112">
                  <c:v>7.8789854178396013E-3</c:v>
                </c:pt>
                <c:pt idx="113">
                  <c:v>7.9085856274236001E-3</c:v>
                </c:pt>
                <c:pt idx="114">
                  <c:v>9.1590698381245998E-3</c:v>
                </c:pt>
                <c:pt idx="115">
                  <c:v>9.1592239524945999E-3</c:v>
                </c:pt>
                <c:pt idx="116">
                  <c:v>9.1593397116906013E-3</c:v>
                </c:pt>
                <c:pt idx="117">
                  <c:v>9.1594169700116006E-3</c:v>
                </c:pt>
                <c:pt idx="118">
                  <c:v>9.1594624882226014E-3</c:v>
                </c:pt>
                <c:pt idx="119">
                  <c:v>9.1594864422386013E-3</c:v>
                </c:pt>
                <c:pt idx="120">
                  <c:v>9.1594988134216012E-3</c:v>
                </c:pt>
                <c:pt idx="121">
                  <c:v>9.1595086423176004E-3</c:v>
                </c:pt>
                <c:pt idx="122">
                  <c:v>9.1595291737796014E-3</c:v>
                </c:pt>
                <c:pt idx="123">
                  <c:v>9.159599439208601E-3</c:v>
                </c:pt>
                <c:pt idx="124">
                  <c:v>9.1598578627576002E-3</c:v>
                </c:pt>
                <c:pt idx="125">
                  <c:v>9.1603919870655998E-3</c:v>
                </c:pt>
                <c:pt idx="126">
                  <c:v>9.1617793225326014E-3</c:v>
                </c:pt>
                <c:pt idx="127">
                  <c:v>9.1651931237236011E-3</c:v>
                </c:pt>
                <c:pt idx="128">
                  <c:v>9.1729206859606002E-3</c:v>
                </c:pt>
                <c:pt idx="129">
                  <c:v>9.1884961849495999E-3</c:v>
                </c:pt>
                <c:pt idx="130">
                  <c:v>9.2160968895656E-3</c:v>
                </c:pt>
                <c:pt idx="131">
                  <c:v>9.2596524712616011E-3</c:v>
                </c:pt>
                <c:pt idx="132">
                  <c:v>9.3221022300816001E-3</c:v>
                </c:pt>
                <c:pt idx="133">
                  <c:v>9.4047092240656001E-3</c:v>
                </c:pt>
                <c:pt idx="134">
                  <c:v>9.506809247661601E-3</c:v>
                </c:pt>
                <c:pt idx="135">
                  <c:v>9.6262387173166007E-3</c:v>
                </c:pt>
                <c:pt idx="136">
                  <c:v>9.7598896314966006E-3</c:v>
                </c:pt>
                <c:pt idx="137">
                  <c:v>9.9040234170016013E-3</c:v>
                </c:pt>
                <c:pt idx="138">
                  <c:v>1.0055270509188601E-2</c:v>
                </c:pt>
                <c:pt idx="139">
                  <c:v>1.0211723678056601E-2</c:v>
                </c:pt>
                <c:pt idx="140">
                  <c:v>1.0372321087363601E-2</c:v>
                </c:pt>
                <c:pt idx="141">
                  <c:v>1.05353781513266E-2</c:v>
                </c:pt>
                <c:pt idx="142">
                  <c:v>1.0699928358153601E-2</c:v>
                </c:pt>
                <c:pt idx="143">
                  <c:v>1.08686605235776E-2</c:v>
                </c:pt>
                <c:pt idx="144">
                  <c:v>1.10385746136346E-2</c:v>
                </c:pt>
                <c:pt idx="145">
                  <c:v>1.18597941763576E-2</c:v>
                </c:pt>
                <c:pt idx="146">
                  <c:v>1.18597955996066E-2</c:v>
                </c:pt>
                <c:pt idx="147">
                  <c:v>1.18598017876686E-2</c:v>
                </c:pt>
                <c:pt idx="148">
                  <c:v>1.18598728368026E-2</c:v>
                </c:pt>
                <c:pt idx="149">
                  <c:v>1.18604155134986E-2</c:v>
                </c:pt>
                <c:pt idx="150">
                  <c:v>1.18628760049576E-2</c:v>
                </c:pt>
                <c:pt idx="151">
                  <c:v>1.18702799012236E-2</c:v>
                </c:pt>
                <c:pt idx="152">
                  <c:v>1.18866677857206E-2</c:v>
                </c:pt>
                <c:pt idx="153">
                  <c:v>1.19154779026836E-2</c:v>
                </c:pt>
                <c:pt idx="154">
                  <c:v>1.19582137503616E-2</c:v>
                </c:pt>
                <c:pt idx="155">
                  <c:v>1.2013830903755601E-2</c:v>
                </c:pt>
                <c:pt idx="156">
                  <c:v>1.20801618897636E-2</c:v>
                </c:pt>
                <c:pt idx="157">
                  <c:v>1.2154588557502601E-2</c:v>
                </c:pt>
                <c:pt idx="158">
                  <c:v>1.22345730719726E-2</c:v>
                </c:pt>
                <c:pt idx="159">
                  <c:v>1.23179191932346E-2</c:v>
                </c:pt>
                <c:pt idx="160">
                  <c:v>1.2402831063278601E-2</c:v>
                </c:pt>
                <c:pt idx="161">
                  <c:v>1.2487887471197601E-2</c:v>
                </c:pt>
                <c:pt idx="162">
                  <c:v>1.2571991562735601E-2</c:v>
                </c:pt>
                <c:pt idx="163">
                  <c:v>1.2654298039482601E-2</c:v>
                </c:pt>
                <c:pt idx="164">
                  <c:v>1.27330891481596E-2</c:v>
                </c:pt>
                <c:pt idx="165">
                  <c:v>1.2807894688393601E-2</c:v>
                </c:pt>
                <c:pt idx="166">
                  <c:v>1.28785518684456E-2</c:v>
                </c:pt>
                <c:pt idx="167">
                  <c:v>1.2944908921314601E-2</c:v>
                </c:pt>
                <c:pt idx="168">
                  <c:v>1.30068293671236E-2</c:v>
                </c:pt>
                <c:pt idx="169">
                  <c:v>1.3064192219727601E-2</c:v>
                </c:pt>
                <c:pt idx="170">
                  <c:v>1.3116906810047601E-2</c:v>
                </c:pt>
                <c:pt idx="171">
                  <c:v>1.31649255207306E-2</c:v>
                </c:pt>
                <c:pt idx="172">
                  <c:v>1.3208240213304601E-2</c:v>
                </c:pt>
                <c:pt idx="173">
                  <c:v>1.32468826347166E-2</c:v>
                </c:pt>
                <c:pt idx="174">
                  <c:v>1.32809309137036E-2</c:v>
                </c:pt>
                <c:pt idx="175">
                  <c:v>1.3310514424869602E-2</c:v>
                </c:pt>
                <c:pt idx="176">
                  <c:v>1.4559169100676601E-2</c:v>
                </c:pt>
                <c:pt idx="177">
                  <c:v>1.4559322654148601E-2</c:v>
                </c:pt>
                <c:pt idx="178">
                  <c:v>1.4559437768008601E-2</c:v>
                </c:pt>
                <c:pt idx="179">
                  <c:v>1.4559514332209601E-2</c:v>
                </c:pt>
                <c:pt idx="180">
                  <c:v>1.45595591582826E-2</c:v>
                </c:pt>
                <c:pt idx="181">
                  <c:v>1.45595823914826E-2</c:v>
                </c:pt>
                <c:pt idx="182">
                  <c:v>1.4559593967824599E-2</c:v>
                </c:pt>
                <c:pt idx="183">
                  <c:v>1.45596026034226E-2</c:v>
                </c:pt>
                <c:pt idx="184">
                  <c:v>1.4559620380559602E-2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65984"/>
        <c:axId val="627866376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0.32434328894069298</c:v>
                </c:pt>
                <c:pt idx="1">
                  <c:v>0.31070037668583772</c:v>
                </c:pt>
                <c:pt idx="2">
                  <c:v>0.29776925593563403</c:v>
                </c:pt>
                <c:pt idx="3">
                  <c:v>0.28574714884133862</c:v>
                </c:pt>
                <c:pt idx="4">
                  <c:v>0.27470832669844863</c:v>
                </c:pt>
                <c:pt idx="5">
                  <c:v>0.26465360757804268</c:v>
                </c:pt>
                <c:pt idx="6">
                  <c:v>0.25554281900430564</c:v>
                </c:pt>
                <c:pt idx="7">
                  <c:v>0.24740897562087125</c:v>
                </c:pt>
                <c:pt idx="8">
                  <c:v>0.24016211116943495</c:v>
                </c:pt>
                <c:pt idx="9">
                  <c:v>0.23370253405782643</c:v>
                </c:pt>
                <c:pt idx="10">
                  <c:v>0.22794810116308364</c:v>
                </c:pt>
                <c:pt idx="11">
                  <c:v>0.22282913900384704</c:v>
                </c:pt>
                <c:pt idx="12">
                  <c:v>0.21828732839153128</c:v>
                </c:pt>
                <c:pt idx="13">
                  <c:v>0.21427266342405299</c:v>
                </c:pt>
                <c:pt idx="14">
                  <c:v>0.21074065437580128</c:v>
                </c:pt>
                <c:pt idx="15">
                  <c:v>0.20765153740914583</c:v>
                </c:pt>
                <c:pt idx="16">
                  <c:v>0.20496934212091317</c:v>
                </c:pt>
                <c:pt idx="17">
                  <c:v>0.20266154486528862</c:v>
                </c:pt>
                <c:pt idx="18">
                  <c:v>0.20069689829772216</c:v>
                </c:pt>
                <c:pt idx="19">
                  <c:v>0.14564245194319408</c:v>
                </c:pt>
                <c:pt idx="20">
                  <c:v>0.1456380221634416</c:v>
                </c:pt>
                <c:pt idx="21">
                  <c:v>0.14563492644319925</c:v>
                </c:pt>
                <c:pt idx="22">
                  <c:v>0.14563306072155369</c:v>
                </c:pt>
                <c:pt idx="23">
                  <c:v>0.14563210611293112</c:v>
                </c:pt>
                <c:pt idx="24">
                  <c:v>0.14563168870127205</c:v>
                </c:pt>
                <c:pt idx="25">
                  <c:v>0.1456314785464137</c:v>
                </c:pt>
                <c:pt idx="26">
                  <c:v>0.14563115759238804</c:v>
                </c:pt>
                <c:pt idx="27">
                  <c:v>0.14563010455932998</c:v>
                </c:pt>
                <c:pt idx="28">
                  <c:v>0.14562636396195103</c:v>
                </c:pt>
                <c:pt idx="29">
                  <c:v>0.1456138224799825</c:v>
                </c:pt>
                <c:pt idx="30">
                  <c:v>0.14558990564960425</c:v>
                </c:pt>
                <c:pt idx="31">
                  <c:v>0.14553229080671168</c:v>
                </c:pt>
                <c:pt idx="32">
                  <c:v>0.14539779287747753</c:v>
                </c:pt>
                <c:pt idx="33">
                  <c:v>0.14510230574600688</c:v>
                </c:pt>
                <c:pt idx="34">
                  <c:v>0.14451671873224961</c:v>
                </c:pt>
                <c:pt idx="35">
                  <c:v>0.14349374906328524</c:v>
                </c:pt>
                <c:pt idx="36">
                  <c:v>0.14191172512952321</c:v>
                </c:pt>
                <c:pt idx="37">
                  <c:v>0.13971240924318429</c:v>
                </c:pt>
                <c:pt idx="38">
                  <c:v>0.13692432911278837</c:v>
                </c:pt>
                <c:pt idx="39">
                  <c:v>0.13365900610956458</c:v>
                </c:pt>
                <c:pt idx="40">
                  <c:v>0.13008063339429321</c:v>
                </c:pt>
                <c:pt idx="41">
                  <c:v>0.12648465314441779</c:v>
                </c:pt>
                <c:pt idx="42">
                  <c:v>0.12284355984491167</c:v>
                </c:pt>
                <c:pt idx="43">
                  <c:v>0.11925543298107052</c:v>
                </c:pt>
                <c:pt idx="44">
                  <c:v>0.11578346596861148</c:v>
                </c:pt>
                <c:pt idx="45">
                  <c:v>0.1124694063588032</c:v>
                </c:pt>
                <c:pt idx="46">
                  <c:v>0.10932113466710765</c:v>
                </c:pt>
                <c:pt idx="47">
                  <c:v>0.10632456078573148</c:v>
                </c:pt>
                <c:pt idx="48">
                  <c:v>0.10349102150516282</c:v>
                </c:pt>
                <c:pt idx="49">
                  <c:v>0.10050231989832629</c:v>
                </c:pt>
                <c:pt idx="50">
                  <c:v>8.999232384685768E-2</c:v>
                </c:pt>
                <c:pt idx="51">
                  <c:v>8.9992329969264664E-2</c:v>
                </c:pt>
                <c:pt idx="52">
                  <c:v>8.9992349745029745E-2</c:v>
                </c:pt>
                <c:pt idx="53">
                  <c:v>8.9991697375911783E-2</c:v>
                </c:pt>
                <c:pt idx="54">
                  <c:v>8.9982729511784418E-2</c:v>
                </c:pt>
                <c:pt idx="55">
                  <c:v>8.9935629202568548E-2</c:v>
                </c:pt>
                <c:pt idx="56">
                  <c:v>8.9790705508867905E-2</c:v>
                </c:pt>
                <c:pt idx="57">
                  <c:v>8.9481229126661052E-2</c:v>
                </c:pt>
                <c:pt idx="58">
                  <c:v>8.8968221437873876E-2</c:v>
                </c:pt>
                <c:pt idx="59">
                  <c:v>8.8258766706077213E-2</c:v>
                </c:pt>
                <c:pt idx="60">
                  <c:v>8.7394660039346983E-2</c:v>
                </c:pt>
                <c:pt idx="61">
                  <c:v>8.6426615823102973E-2</c:v>
                </c:pt>
                <c:pt idx="62">
                  <c:v>8.5402183459331857E-2</c:v>
                </c:pt>
                <c:pt idx="63">
                  <c:v>8.4359299944769928E-2</c:v>
                </c:pt>
                <c:pt idx="64">
                  <c:v>8.3325221706896879E-2</c:v>
                </c:pt>
                <c:pt idx="65">
                  <c:v>8.2318236746385762E-2</c:v>
                </c:pt>
                <c:pt idx="66">
                  <c:v>8.1349994445138046E-2</c:v>
                </c:pt>
                <c:pt idx="67">
                  <c:v>8.0427465469622941E-2</c:v>
                </c:pt>
                <c:pt idx="68">
                  <c:v>7.9554510562647049E-2</c:v>
                </c:pt>
                <c:pt idx="69">
                  <c:v>7.8738612682561313E-2</c:v>
                </c:pt>
                <c:pt idx="70">
                  <c:v>7.7979043159680878E-2</c:v>
                </c:pt>
                <c:pt idx="71">
                  <c:v>7.7274221026436454E-2</c:v>
                </c:pt>
                <c:pt idx="72">
                  <c:v>7.662288401570877E-2</c:v>
                </c:pt>
                <c:pt idx="73">
                  <c:v>7.602371599524102E-2</c:v>
                </c:pt>
                <c:pt idx="74">
                  <c:v>7.5475577644159936E-2</c:v>
                </c:pt>
                <c:pt idx="75">
                  <c:v>7.4977515741145709E-2</c:v>
                </c:pt>
                <c:pt idx="76">
                  <c:v>7.4528362988341465E-2</c:v>
                </c:pt>
                <c:pt idx="77">
                  <c:v>7.4126722751283416E-2</c:v>
                </c:pt>
                <c:pt idx="78">
                  <c:v>7.377107536726793E-2</c:v>
                </c:pt>
                <c:pt idx="79">
                  <c:v>7.345973148510121E-2</c:v>
                </c:pt>
                <c:pt idx="80">
                  <c:v>7.319065317920552E-2</c:v>
                </c:pt>
                <c:pt idx="81">
                  <c:v>6.5074768020612392E-2</c:v>
                </c:pt>
                <c:pt idx="82">
                  <c:v>6.5074111418823369E-2</c:v>
                </c:pt>
                <c:pt idx="83">
                  <c:v>6.5073740551536585E-2</c:v>
                </c:pt>
                <c:pt idx="84">
                  <c:v>6.5073607584428664E-2</c:v>
                </c:pt>
                <c:pt idx="85">
                  <c:v>6.507361819706034E-2</c:v>
                </c:pt>
                <c:pt idx="86">
                  <c:v>6.5073689524312833E-2</c:v>
                </c:pt>
                <c:pt idx="87">
                  <c:v>6.507377086823625E-2</c:v>
                </c:pt>
                <c:pt idx="88">
                  <c:v>6.5073844396760741E-2</c:v>
                </c:pt>
                <c:pt idx="89">
                  <c:v>6.5073894015069148E-2</c:v>
                </c:pt>
                <c:pt idx="90">
                  <c:v>6.5073768470549451E-2</c:v>
                </c:pt>
                <c:pt idx="91">
                  <c:v>6.5072589380575904E-2</c:v>
                </c:pt>
                <c:pt idx="92">
                  <c:v>6.5069190783436759E-2</c:v>
                </c:pt>
                <c:pt idx="93">
                  <c:v>6.5058642967763869E-2</c:v>
                </c:pt>
                <c:pt idx="94">
                  <c:v>6.502994698230001E-2</c:v>
                </c:pt>
                <c:pt idx="95">
                  <c:v>6.4961227227320562E-2</c:v>
                </c:pt>
                <c:pt idx="96">
                  <c:v>6.4819275371531163E-2</c:v>
                </c:pt>
                <c:pt idx="97">
                  <c:v>6.4567433175749783E-2</c:v>
                </c:pt>
                <c:pt idx="98">
                  <c:v>6.4176498200565785E-2</c:v>
                </c:pt>
                <c:pt idx="99">
                  <c:v>6.36326237894837E-2</c:v>
                </c:pt>
                <c:pt idx="100">
                  <c:v>6.2941853614535415E-2</c:v>
                </c:pt>
                <c:pt idx="101">
                  <c:v>6.2129924795994024E-2</c:v>
                </c:pt>
                <c:pt idx="102">
                  <c:v>6.1238918969173918E-2</c:v>
                </c:pt>
                <c:pt idx="103">
                  <c:v>6.0375917735068001E-2</c:v>
                </c:pt>
                <c:pt idx="104">
                  <c:v>5.9485196239922877E-2</c:v>
                </c:pt>
                <c:pt idx="105">
                  <c:v>5.8587369467222837E-2</c:v>
                </c:pt>
                <c:pt idx="106">
                  <c:v>5.7701898744455034E-2</c:v>
                </c:pt>
                <c:pt idx="107">
                  <c:v>5.6846074400089291E-2</c:v>
                </c:pt>
                <c:pt idx="108">
                  <c:v>5.6017603513211743E-2</c:v>
                </c:pt>
                <c:pt idx="109">
                  <c:v>5.5208584323942378E-2</c:v>
                </c:pt>
                <c:pt idx="110">
                  <c:v>5.4267646994199781E-2</c:v>
                </c:pt>
                <c:pt idx="111">
                  <c:v>5.3434692643158241E-2</c:v>
                </c:pt>
                <c:pt idx="112">
                  <c:v>5.0522552119587623E-2</c:v>
                </c:pt>
                <c:pt idx="113">
                  <c:v>5.0522556779278187E-2</c:v>
                </c:pt>
                <c:pt idx="114">
                  <c:v>5.0522548991720359E-2</c:v>
                </c:pt>
                <c:pt idx="115">
                  <c:v>5.052202895477171E-2</c:v>
                </c:pt>
                <c:pt idx="116">
                  <c:v>5.0517222319429414E-2</c:v>
                </c:pt>
                <c:pt idx="117">
                  <c:v>5.0495484512424402E-2</c:v>
                </c:pt>
                <c:pt idx="118">
                  <c:v>5.0433562790307578E-2</c:v>
                </c:pt>
                <c:pt idx="119">
                  <c:v>5.0307302924449487E-2</c:v>
                </c:pt>
                <c:pt idx="120">
                  <c:v>5.0104599443872473E-2</c:v>
                </c:pt>
                <c:pt idx="121">
                  <c:v>4.98318385605801E-2</c:v>
                </c:pt>
                <c:pt idx="122">
                  <c:v>4.9506936356834008E-2</c:v>
                </c:pt>
                <c:pt idx="123">
                  <c:v>4.9149698612055995E-2</c:v>
                </c:pt>
                <c:pt idx="124">
                  <c:v>4.8777392872918469E-2</c:v>
                </c:pt>
                <c:pt idx="125">
                  <c:v>4.8402882477890777E-2</c:v>
                </c:pt>
                <c:pt idx="126">
                  <c:v>4.8034758313863897E-2</c:v>
                </c:pt>
                <c:pt idx="127">
                  <c:v>4.7678354910893714E-2</c:v>
                </c:pt>
                <c:pt idx="128">
                  <c:v>4.7336795065034007E-2</c:v>
                </c:pt>
                <c:pt idx="129">
                  <c:v>4.7011767325425738E-2</c:v>
                </c:pt>
                <c:pt idx="130">
                  <c:v>4.670410413030774E-2</c:v>
                </c:pt>
                <c:pt idx="131">
                  <c:v>4.641479630380884E-2</c:v>
                </c:pt>
                <c:pt idx="132">
                  <c:v>4.6143349280373634E-2</c:v>
                </c:pt>
                <c:pt idx="133">
                  <c:v>4.5889505673866786E-2</c:v>
                </c:pt>
                <c:pt idx="134">
                  <c:v>4.5653151861843537E-2</c:v>
                </c:pt>
                <c:pt idx="135">
                  <c:v>4.5434110625744734E-2</c:v>
                </c:pt>
                <c:pt idx="136">
                  <c:v>4.5232268772446918E-2</c:v>
                </c:pt>
                <c:pt idx="137">
                  <c:v>4.5047631230874345E-2</c:v>
                </c:pt>
                <c:pt idx="138">
                  <c:v>4.4880098215014298E-2</c:v>
                </c:pt>
                <c:pt idx="139">
                  <c:v>4.4729415697226362E-2</c:v>
                </c:pt>
                <c:pt idx="140">
                  <c:v>4.4595285259720528E-2</c:v>
                </c:pt>
                <c:pt idx="141">
                  <c:v>4.4477303319916138E-2</c:v>
                </c:pt>
                <c:pt idx="142">
                  <c:v>4.4374899462069753E-2</c:v>
                </c:pt>
                <c:pt idx="143">
                  <c:v>4.1546292731111774E-2</c:v>
                </c:pt>
                <c:pt idx="144">
                  <c:v>4.1546111909383995E-2</c:v>
                </c:pt>
                <c:pt idx="145">
                  <c:v>4.1546056843808792E-2</c:v>
                </c:pt>
                <c:pt idx="146">
                  <c:v>4.1546091139606153E-2</c:v>
                </c:pt>
                <c:pt idx="147">
                  <c:v>4.1546168168734653E-2</c:v>
                </c:pt>
                <c:pt idx="148">
                  <c:v>4.1546251582041206E-2</c:v>
                </c:pt>
                <c:pt idx="149">
                  <c:v>4.1546322340651316E-2</c:v>
                </c:pt>
                <c:pt idx="150">
                  <c:v>4.1546387150091318E-2</c:v>
                </c:pt>
                <c:pt idx="151">
                  <c:v>4.1546456993839145E-2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80096"/>
        <c:axId val="627879312"/>
      </c:scatterChart>
      <c:valAx>
        <c:axId val="6278659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66376"/>
        <c:crosses val="autoZero"/>
        <c:crossBetween val="midCat"/>
      </c:valAx>
      <c:valAx>
        <c:axId val="6278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65984"/>
        <c:crosses val="autoZero"/>
        <c:crossBetween val="midCat"/>
      </c:valAx>
      <c:valAx>
        <c:axId val="627879312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80096"/>
        <c:crosses val="max"/>
        <c:crossBetween val="midCat"/>
      </c:valAx>
      <c:valAx>
        <c:axId val="62788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8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5.3568337599931015E-7</c:v>
                </c:pt>
                <c:pt idx="2">
                  <c:v>1.9090194009994954E-6</c:v>
                </c:pt>
                <c:pt idx="3">
                  <c:v>5.2595014300004655E-6</c:v>
                </c:pt>
                <c:pt idx="4">
                  <c:v>1.2803494342000094E-5</c:v>
                </c:pt>
                <c:pt idx="5">
                  <c:v>2.7969463888000146E-5</c:v>
                </c:pt>
                <c:pt idx="6">
                  <c:v>5.4830044621999308E-5</c:v>
                </c:pt>
                <c:pt idx="7">
                  <c:v>9.7256848704999066E-5</c:v>
                </c:pt>
                <c:pt idx="8">
                  <c:v>1.5820334211599958E-4</c:v>
                </c:pt>
                <c:pt idx="9">
                  <c:v>2.3902005597399925E-4</c:v>
                </c:pt>
                <c:pt idx="10">
                  <c:v>3.391950880580006E-4</c:v>
                </c:pt>
                <c:pt idx="11">
                  <c:v>4.5679445018599954E-4</c:v>
                </c:pt>
                <c:pt idx="12">
                  <c:v>5.8961515372499967E-4</c:v>
                </c:pt>
                <c:pt idx="13">
                  <c:v>7.3302793920199984E-4</c:v>
                </c:pt>
                <c:pt idx="14">
                  <c:v>8.8364477544199994E-4</c:v>
                </c:pt>
                <c:pt idx="15">
                  <c:v>1.0396414989709991E-3</c:v>
                </c:pt>
                <c:pt idx="16">
                  <c:v>1.2000848807120004E-3</c:v>
                </c:pt>
                <c:pt idx="17">
                  <c:v>1.3631662776099999E-3</c:v>
                </c:pt>
                <c:pt idx="18">
                  <c:v>1.527775197549E-3</c:v>
                </c:pt>
                <c:pt idx="19">
                  <c:v>1.6949217319380001E-3</c:v>
                </c:pt>
                <c:pt idx="20">
                  <c:v>1.864314703956E-3</c:v>
                </c:pt>
                <c:pt idx="21">
                  <c:v>2.693464477193E-3</c:v>
                </c:pt>
                <c:pt idx="22">
                  <c:v>2.6934660374749991E-3</c:v>
                </c:pt>
                <c:pt idx="23">
                  <c:v>2.693472452359999E-3</c:v>
                </c:pt>
                <c:pt idx="24">
                  <c:v>2.6935404406870003E-3</c:v>
                </c:pt>
                <c:pt idx="25">
                  <c:v>2.6940487567000005E-3</c:v>
                </c:pt>
                <c:pt idx="26">
                  <c:v>2.6963541219930005E-3</c:v>
                </c:pt>
                <c:pt idx="27">
                  <c:v>2.7033365312609994E-3</c:v>
                </c:pt>
                <c:pt idx="28">
                  <c:v>2.718930568383E-3</c:v>
                </c:pt>
                <c:pt idx="29">
                  <c:v>2.7465894171010002E-3</c:v>
                </c:pt>
                <c:pt idx="30">
                  <c:v>2.7879656067330005E-3</c:v>
                </c:pt>
                <c:pt idx="31">
                  <c:v>2.8421776176640011E-3</c:v>
                </c:pt>
                <c:pt idx="32">
                  <c:v>2.9071885365179982E-3</c:v>
                </c:pt>
                <c:pt idx="33">
                  <c:v>2.9804591631529993E-3</c:v>
                </c:pt>
                <c:pt idx="34">
                  <c:v>3.059483229097E-3</c:v>
                </c:pt>
                <c:pt idx="35">
                  <c:v>3.1420631263549999E-3</c:v>
                </c:pt>
                <c:pt idx="36">
                  <c:v>3.2263835886149998E-3</c:v>
                </c:pt>
                <c:pt idx="37">
                  <c:v>3.3109969188750005E-3</c:v>
                </c:pt>
                <c:pt idx="38">
                  <c:v>3.3947791694450002E-3</c:v>
                </c:pt>
                <c:pt idx="39">
                  <c:v>3.4768604299179988E-3</c:v>
                </c:pt>
                <c:pt idx="40">
                  <c:v>3.5554593437200008E-3</c:v>
                </c:pt>
                <c:pt idx="41">
                  <c:v>3.6300837081279999E-3</c:v>
                </c:pt>
                <c:pt idx="42">
                  <c:v>3.7005668435169982E-3</c:v>
                </c:pt>
                <c:pt idx="43">
                  <c:v>3.766755312689999E-3</c:v>
                </c:pt>
                <c:pt idx="44">
                  <c:v>3.8285104383520008E-3</c:v>
                </c:pt>
                <c:pt idx="45">
                  <c:v>3.8857102910399982E-3</c:v>
                </c:pt>
                <c:pt idx="46">
                  <c:v>3.938265974554999E-3</c:v>
                </c:pt>
                <c:pt idx="47">
                  <c:v>3.9861317273710006E-3</c:v>
                </c:pt>
                <c:pt idx="48">
                  <c:v>4.0293003918090015E-3</c:v>
                </c:pt>
                <c:pt idx="49">
                  <c:v>4.0678053724359994E-3</c:v>
                </c:pt>
                <c:pt idx="50">
                  <c:v>4.1017265291680011E-3</c:v>
                </c:pt>
                <c:pt idx="51">
                  <c:v>4.131194347633E-3</c:v>
                </c:pt>
                <c:pt idx="52">
                  <c:v>5.3928683865149991E-3</c:v>
                </c:pt>
                <c:pt idx="53">
                  <c:v>5.3930257302780005E-3</c:v>
                </c:pt>
                <c:pt idx="54">
                  <c:v>5.3931449612449993E-3</c:v>
                </c:pt>
                <c:pt idx="55">
                  <c:v>5.3932253878280004E-3</c:v>
                </c:pt>
                <c:pt idx="56">
                  <c:v>5.3932733778219999E-3</c:v>
                </c:pt>
                <c:pt idx="57">
                  <c:v>5.3932989401450013E-3</c:v>
                </c:pt>
                <c:pt idx="58">
                  <c:v>5.393312139755E-3</c:v>
                </c:pt>
                <c:pt idx="59">
                  <c:v>5.3933221768600013E-3</c:v>
                </c:pt>
                <c:pt idx="60" formatCode="0.00000E+00">
                  <c:v>5.3933418315569998E-3</c:v>
                </c:pt>
                <c:pt idx="61" formatCode="0.00000E+00">
                  <c:v>5.3934081755119996E-3</c:v>
                </c:pt>
                <c:pt idx="62" formatCode="0.00000E+00">
                  <c:v>5.3936529911110011E-3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5.3412430799960886E-7</c:v>
                </c:pt>
                <c:pt idx="2">
                  <c:v>1.9214597750012719E-6</c:v>
                </c:pt>
                <c:pt idx="3">
                  <c:v>5.3352609660009542E-6</c:v>
                </c:pt>
                <c:pt idx="4">
                  <c:v>1.3062823203000007E-5</c:v>
                </c:pt>
                <c:pt idx="5">
                  <c:v>2.8638322191999743E-5</c:v>
                </c:pt>
                <c:pt idx="6">
                  <c:v>5.6239026807999859E-5</c:v>
                </c:pt>
                <c:pt idx="7">
                  <c:v>9.9794608504000931E-5</c:v>
                </c:pt>
                <c:pt idx="8">
                  <c:v>1.6224436732399997E-4</c:v>
                </c:pt>
                <c:pt idx="9">
                  <c:v>2.4485136130799993E-4</c:v>
                </c:pt>
                <c:pt idx="10">
                  <c:v>3.4695138490400089E-4</c:v>
                </c:pt>
                <c:pt idx="11">
                  <c:v>4.6638085455900057E-4</c:v>
                </c:pt>
                <c:pt idx="12">
                  <c:v>6.0003176873900041E-4</c:v>
                </c:pt>
                <c:pt idx="13">
                  <c:v>7.4416555424400115E-4</c:v>
                </c:pt>
                <c:pt idx="14">
                  <c:v>8.9541264643100069E-4</c:v>
                </c:pt>
                <c:pt idx="15">
                  <c:v>1.051865815299001E-3</c:v>
                </c:pt>
                <c:pt idx="16">
                  <c:v>1.2124632246060009E-3</c:v>
                </c:pt>
                <c:pt idx="17">
                  <c:v>1.3755202885690002E-3</c:v>
                </c:pt>
                <c:pt idx="18">
                  <c:v>1.5400704953960013E-3</c:v>
                </c:pt>
                <c:pt idx="19">
                  <c:v>1.70880266082E-3</c:v>
                </c:pt>
                <c:pt idx="20">
                  <c:v>1.8787167508770002E-3</c:v>
                </c:pt>
                <c:pt idx="21">
                  <c:v>2.6999363136000001E-3</c:v>
                </c:pt>
                <c:pt idx="22">
                  <c:v>2.6999377368489997E-3</c:v>
                </c:pt>
                <c:pt idx="23">
                  <c:v>2.699943924911E-3</c:v>
                </c:pt>
                <c:pt idx="24">
                  <c:v>2.7000149740449998E-3</c:v>
                </c:pt>
                <c:pt idx="25">
                  <c:v>2.7005576507410003E-3</c:v>
                </c:pt>
                <c:pt idx="26">
                  <c:v>2.7030181421999998E-3</c:v>
                </c:pt>
                <c:pt idx="27">
                  <c:v>2.710422038466E-3</c:v>
                </c:pt>
                <c:pt idx="28">
                  <c:v>2.7268099229629996E-3</c:v>
                </c:pt>
                <c:pt idx="29">
                  <c:v>2.7556200399260003E-3</c:v>
                </c:pt>
                <c:pt idx="30">
                  <c:v>2.7983558876039996E-3</c:v>
                </c:pt>
                <c:pt idx="31">
                  <c:v>2.8539730409980011E-3</c:v>
                </c:pt>
                <c:pt idx="32">
                  <c:v>2.9203040270060002E-3</c:v>
                </c:pt>
                <c:pt idx="33">
                  <c:v>2.9947306947450004E-3</c:v>
                </c:pt>
                <c:pt idx="34">
                  <c:v>3.0747152092149999E-3</c:v>
                </c:pt>
                <c:pt idx="35">
                  <c:v>3.1580613304770001E-3</c:v>
                </c:pt>
                <c:pt idx="36">
                  <c:v>3.2429732005210005E-3</c:v>
                </c:pt>
                <c:pt idx="37">
                  <c:v>3.3280296084400012E-3</c:v>
                </c:pt>
                <c:pt idx="38">
                  <c:v>3.4121336999780004E-3</c:v>
                </c:pt>
                <c:pt idx="39">
                  <c:v>3.4944401767250007E-3</c:v>
                </c:pt>
                <c:pt idx="40">
                  <c:v>3.5732312854020003E-3</c:v>
                </c:pt>
                <c:pt idx="41">
                  <c:v>3.6480368256360009E-3</c:v>
                </c:pt>
                <c:pt idx="42">
                  <c:v>3.7186940056880002E-3</c:v>
                </c:pt>
                <c:pt idx="43">
                  <c:v>3.7850510585570006E-3</c:v>
                </c:pt>
                <c:pt idx="44">
                  <c:v>3.8469715043659997E-3</c:v>
                </c:pt>
                <c:pt idx="45">
                  <c:v>3.9043343569700011E-3</c:v>
                </c:pt>
                <c:pt idx="46">
                  <c:v>3.9570489472900011E-3</c:v>
                </c:pt>
                <c:pt idx="47">
                  <c:v>4.005067657973E-3</c:v>
                </c:pt>
                <c:pt idx="48">
                  <c:v>4.0483823505470008E-3</c:v>
                </c:pt>
                <c:pt idx="49">
                  <c:v>4.0870247719590001E-3</c:v>
                </c:pt>
                <c:pt idx="50">
                  <c:v>4.1210730509460003E-3</c:v>
                </c:pt>
                <c:pt idx="51">
                  <c:v>4.1506565621120019E-3</c:v>
                </c:pt>
                <c:pt idx="52">
                  <c:v>5.3993112379190009E-3</c:v>
                </c:pt>
                <c:pt idx="53">
                  <c:v>5.399464791391001E-3</c:v>
                </c:pt>
                <c:pt idx="54">
                  <c:v>5.3995799052510007E-3</c:v>
                </c:pt>
                <c:pt idx="55">
                  <c:v>5.3996564694520008E-3</c:v>
                </c:pt>
                <c:pt idx="56">
                  <c:v>5.3997012955250001E-3</c:v>
                </c:pt>
                <c:pt idx="57">
                  <c:v>5.3997245287249994E-3</c:v>
                </c:pt>
                <c:pt idx="58">
                  <c:v>5.399736105066999E-3</c:v>
                </c:pt>
                <c:pt idx="59">
                  <c:v>5.3997447406649995E-3</c:v>
                </c:pt>
                <c:pt idx="60" formatCode="0.0000E+00">
                  <c:v>5.3997625178020016E-3</c:v>
                </c:pt>
                <c:pt idx="61" formatCode="0.0000E+00">
                  <c:v>5.3998251247700003E-3</c:v>
                </c:pt>
                <c:pt idx="62" formatCode="0.0000E+00">
                  <c:v>5.4000638938250002E-3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94600"/>
        <c:axId val="627895384"/>
      </c:scatterChart>
      <c:valAx>
        <c:axId val="627894600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95384"/>
        <c:crosses val="autoZero"/>
        <c:crossBetween val="midCat"/>
        <c:majorUnit val="600"/>
      </c:valAx>
      <c:valAx>
        <c:axId val="6278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9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SJM6 PTU @Tref 80°C E+-15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5.8925171359329245E-7</c:v>
                </c:pt>
                <c:pt idx="1">
                  <c:v>1.5106696274849531E-6</c:v>
                </c:pt>
                <c:pt idx="2">
                  <c:v>3.6855302318638603E-6</c:v>
                </c:pt>
                <c:pt idx="3">
                  <c:v>8.2983922031158155E-6</c:v>
                </c:pt>
                <c:pt idx="4">
                  <c:v>1.6682566500431641E-5</c:v>
                </c:pt>
                <c:pt idx="5">
                  <c:v>2.9546638807100792E-5</c:v>
                </c:pt>
                <c:pt idx="6">
                  <c:v>4.666948449082859E-5</c:v>
                </c:pt>
                <c:pt idx="7">
                  <c:v>6.7041142758801563E-5</c:v>
                </c:pt>
                <c:pt idx="8">
                  <c:v>8.8898385242991115E-5</c:v>
                </c:pt>
                <c:pt idx="9">
                  <c:v>1.1019253529128904E-4</c:v>
                </c:pt>
                <c:pt idx="10">
                  <c:v>1.293592983394929E-4</c:v>
                </c:pt>
                <c:pt idx="11">
                  <c:v>1.4610277389142518E-4</c:v>
                </c:pt>
                <c:pt idx="12">
                  <c:v>1.5775406402310758E-4</c:v>
                </c:pt>
                <c:pt idx="13">
                  <c:v>1.6567851986232752E-4</c:v>
                </c:pt>
                <c:pt idx="14">
                  <c:v>1.7159639588016672E-4</c:v>
                </c:pt>
                <c:pt idx="15">
                  <c:v>1.7648771991331979E-4</c:v>
                </c:pt>
                <c:pt idx="16">
                  <c:v>1.7938953658598846E-4</c:v>
                </c:pt>
                <c:pt idx="17">
                  <c:v>1.8106981193107214E-4</c:v>
                </c:pt>
                <c:pt idx="18">
                  <c:v>1.838611878462776E-4</c:v>
                </c:pt>
                <c:pt idx="19">
                  <c:v>1.8633226921810524E-4</c:v>
                </c:pt>
                <c:pt idx="20">
                  <c:v>4.6844619956892653E-7</c:v>
                </c:pt>
                <c:pt idx="21">
                  <c:v>1.5602819990884198E-9</c:v>
                </c:pt>
                <c:pt idx="22">
                  <c:v>6.4148849999307034E-9</c:v>
                </c:pt>
                <c:pt idx="23">
                  <c:v>6.7988327001264337E-8</c:v>
                </c:pt>
                <c:pt idx="24">
                  <c:v>5.0831601300024842E-7</c:v>
                </c:pt>
                <c:pt idx="25">
                  <c:v>2.3053652930000307E-6</c:v>
                </c:pt>
                <c:pt idx="26">
                  <c:v>6.9824092679988264E-6</c:v>
                </c:pt>
                <c:pt idx="27">
                  <c:v>1.5594037122000637E-5</c:v>
                </c:pt>
                <c:pt idx="28">
                  <c:v>2.7658848718000242E-5</c:v>
                </c:pt>
                <c:pt idx="29">
                  <c:v>4.1376189632000293E-5</c:v>
                </c:pt>
                <c:pt idx="30">
                  <c:v>5.4212010931000559E-5</c:v>
                </c:pt>
                <c:pt idx="31">
                  <c:v>6.5010918853997124E-5</c:v>
                </c:pt>
                <c:pt idx="32">
                  <c:v>7.3270626635001113E-5</c:v>
                </c:pt>
                <c:pt idx="33">
                  <c:v>7.9024065944000715E-5</c:v>
                </c:pt>
                <c:pt idx="34">
                  <c:v>8.2579897257999829E-5</c:v>
                </c:pt>
                <c:pt idx="35">
                  <c:v>8.4320462259999951E-5</c:v>
                </c:pt>
                <c:pt idx="36">
                  <c:v>8.4613330260000646E-5</c:v>
                </c:pt>
                <c:pt idx="37">
                  <c:v>8.3782250569999772E-5</c:v>
                </c:pt>
                <c:pt idx="38">
                  <c:v>8.2081260472998546E-5</c:v>
                </c:pt>
                <c:pt idx="39">
                  <c:v>7.8598913802001985E-5</c:v>
                </c:pt>
                <c:pt idx="40">
                  <c:v>7.4624364407999133E-5</c:v>
                </c:pt>
                <c:pt idx="41">
                  <c:v>7.048313538899828E-5</c:v>
                </c:pt>
                <c:pt idx="42">
                  <c:v>6.6188469173000808E-5</c:v>
                </c:pt>
                <c:pt idx="43">
                  <c:v>6.1755125662001781E-5</c:v>
                </c:pt>
                <c:pt idx="44">
                  <c:v>5.7199852687997432E-5</c:v>
                </c:pt>
                <c:pt idx="45">
                  <c:v>5.2555683515000812E-5</c:v>
                </c:pt>
                <c:pt idx="46">
                  <c:v>4.7865752816001611E-5</c:v>
                </c:pt>
                <c:pt idx="47">
                  <c:v>4.3168664438000826E-5</c:v>
                </c:pt>
                <c:pt idx="48">
                  <c:v>3.8504980626997976E-5</c:v>
                </c:pt>
                <c:pt idx="49">
                  <c:v>3.3921156732001634E-5</c:v>
                </c:pt>
                <c:pt idx="50">
                  <c:v>2.9467818464998935E-5</c:v>
                </c:pt>
                <c:pt idx="51">
                  <c:v>7.1281019145875653E-7</c:v>
                </c:pt>
                <c:pt idx="52">
                  <c:v>1.3313703023396497E-7</c:v>
                </c:pt>
                <c:pt idx="53">
                  <c:v>1.0088774129971382E-7</c:v>
                </c:pt>
                <c:pt idx="54">
                  <c:v>6.8053262540333016E-8</c:v>
                </c:pt>
                <c:pt idx="55">
                  <c:v>4.0606918000224412E-8</c:v>
                </c:pt>
                <c:pt idx="56">
                  <c:v>2.1629657924582578E-8</c:v>
                </c:pt>
                <c:pt idx="57">
                  <c:v>1.1168900768359439E-8</c:v>
                </c:pt>
                <c:pt idx="58">
                  <c:v>8.4929350012350595E-9</c:v>
                </c:pt>
                <c:pt idx="59">
                  <c:v>1.6630897460452452E-8</c:v>
                </c:pt>
                <c:pt idx="60">
                  <c:v>5.6137192693055582E-8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5.8753673879363838E-7</c:v>
                </c:pt>
                <c:pt idx="1">
                  <c:v>1.526069013686423E-6</c:v>
                </c:pt>
                <c:pt idx="2">
                  <c:v>3.7551813100617405E-6</c:v>
                </c:pt>
                <c:pt idx="3">
                  <c:v>8.5003184606131436E-6</c:v>
                </c:pt>
                <c:pt idx="4">
                  <c:v>1.7133048887726746E-5</c:v>
                </c:pt>
                <c:pt idx="5">
                  <c:v>3.0360775077293624E-5</c:v>
                </c:pt>
                <c:pt idx="6">
                  <c:v>4.7911139865117497E-5</c:v>
                </c:pt>
                <c:pt idx="7">
                  <c:v>6.8694734708865215E-5</c:v>
                </c:pt>
                <c:pt idx="8">
                  <c:v>9.0867693381573535E-5</c:v>
                </c:pt>
                <c:pt idx="9">
                  <c:v>1.1231002595446724E-4</c:v>
                </c:pt>
                <c:pt idx="10">
                  <c:v>1.3137241661917339E-4</c:v>
                </c:pt>
                <c:pt idx="11">
                  <c:v>1.4701600559651563E-4</c:v>
                </c:pt>
                <c:pt idx="12">
                  <c:v>1.5854716405390022E-4</c:v>
                </c:pt>
                <c:pt idx="13">
                  <c:v>1.663718014040199E-4</c:v>
                </c:pt>
                <c:pt idx="14">
                  <c:v>1.7209848575306291E-4</c:v>
                </c:pt>
                <c:pt idx="15">
                  <c:v>1.7665715023591649E-4</c:v>
                </c:pt>
                <c:pt idx="16">
                  <c:v>1.7936277035748846E-4</c:v>
                </c:pt>
                <c:pt idx="17">
                  <c:v>1.8100522750787393E-4</c:v>
                </c:pt>
                <c:pt idx="18">
                  <c:v>1.8560538198495049E-4</c:v>
                </c:pt>
                <c:pt idx="19">
                  <c:v>1.8690549906100036E-4</c:v>
                </c:pt>
                <c:pt idx="20">
                  <c:v>4.6396585464576266E-7</c:v>
                </c:pt>
                <c:pt idx="21">
                  <c:v>1.4232489995574804E-9</c:v>
                </c:pt>
                <c:pt idx="22">
                  <c:v>6.1880620003118558E-9</c:v>
                </c:pt>
                <c:pt idx="23">
                  <c:v>7.104913399974544E-8</c:v>
                </c:pt>
                <c:pt idx="24">
                  <c:v>5.4267669600052693E-7</c:v>
                </c:pt>
                <c:pt idx="25">
                  <c:v>2.4604914589995003E-6</c:v>
                </c:pt>
                <c:pt idx="26">
                  <c:v>7.4038962660002289E-6</c:v>
                </c:pt>
                <c:pt idx="27">
                  <c:v>1.63878844969996E-5</c:v>
                </c:pt>
                <c:pt idx="28">
                  <c:v>2.881011696300069E-5</c:v>
                </c:pt>
                <c:pt idx="29">
                  <c:v>4.2735847677999317E-5</c:v>
                </c:pt>
                <c:pt idx="30">
                  <c:v>5.5617153394001487E-5</c:v>
                </c:pt>
                <c:pt idx="31">
                  <c:v>6.6330986007999068E-5</c:v>
                </c:pt>
                <c:pt idx="32">
                  <c:v>7.442666773900021E-5</c:v>
                </c:pt>
                <c:pt idx="33">
                  <c:v>7.9984514469999546E-5</c:v>
                </c:pt>
                <c:pt idx="34">
                  <c:v>8.3346121262000208E-5</c:v>
                </c:pt>
                <c:pt idx="35">
                  <c:v>8.4911870044000401E-5</c:v>
                </c:pt>
                <c:pt idx="36">
                  <c:v>8.5056407919000682E-5</c:v>
                </c:pt>
                <c:pt idx="37">
                  <c:v>8.4104091537999179E-5</c:v>
                </c:pt>
                <c:pt idx="38">
                  <c:v>8.2306476747000257E-5</c:v>
                </c:pt>
                <c:pt idx="39">
                  <c:v>7.8791108676999622E-5</c:v>
                </c:pt>
                <c:pt idx="40">
                  <c:v>7.48055402340006E-5</c:v>
                </c:pt>
                <c:pt idx="41">
                  <c:v>7.0657180051999363E-5</c:v>
                </c:pt>
                <c:pt idx="42">
                  <c:v>6.6357052869000371E-5</c:v>
                </c:pt>
                <c:pt idx="43">
                  <c:v>6.1920445808999122E-5</c:v>
                </c:pt>
                <c:pt idx="44">
                  <c:v>5.7362852604001327E-5</c:v>
                </c:pt>
                <c:pt idx="45">
                  <c:v>5.271459032000006E-5</c:v>
                </c:pt>
                <c:pt idx="46">
                  <c:v>4.8018710682998927E-5</c:v>
                </c:pt>
                <c:pt idx="47">
                  <c:v>4.3314692574000779E-5</c:v>
                </c:pt>
                <c:pt idx="48">
                  <c:v>3.8642421411999237E-5</c:v>
                </c:pt>
                <c:pt idx="49">
                  <c:v>3.4048278987000233E-5</c:v>
                </c:pt>
                <c:pt idx="50">
                  <c:v>2.958351116600158E-5</c:v>
                </c:pt>
                <c:pt idx="51">
                  <c:v>7.0545461909999942E-7</c:v>
                </c:pt>
                <c:pt idx="52">
                  <c:v>1.2992986092520842E-7</c:v>
                </c:pt>
                <c:pt idx="53">
                  <c:v>9.7404035377661059E-8</c:v>
                </c:pt>
                <c:pt idx="54">
                  <c:v>6.4785093154795907E-8</c:v>
                </c:pt>
                <c:pt idx="55">
                  <c:v>3.7929754076942392E-8</c:v>
                </c:pt>
                <c:pt idx="56">
                  <c:v>1.9658861538156394E-8</c:v>
                </c:pt>
                <c:pt idx="57">
                  <c:v>9.7953663074896394E-9</c:v>
                </c:pt>
                <c:pt idx="58">
                  <c:v>7.3070444621364277E-9</c:v>
                </c:pt>
                <c:pt idx="59">
                  <c:v>1.5042192848118021E-8</c:v>
                </c:pt>
                <c:pt idx="60">
                  <c:v>5.2975126769002039E-8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89504"/>
        <c:axId val="627892640"/>
      </c:scatterChart>
      <c:valAx>
        <c:axId val="627889504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92640"/>
        <c:crosses val="autoZero"/>
        <c:crossBetween val="midCat"/>
      </c:valAx>
      <c:valAx>
        <c:axId val="62789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89504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5.2391761543853998E-16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7.9982377882997996E-4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2.4286274020195999E-3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3.0587457250982001E-3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3.0588094567391001E-3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3.0588307044064999E-3</v>
      </c>
      <c r="C7">
        <v>-273.14999999999998</v>
      </c>
      <c r="D7">
        <v>0</v>
      </c>
    </row>
    <row r="8" spans="1:4" x14ac:dyDescent="0.25">
      <c r="A8">
        <v>7</v>
      </c>
      <c r="B8" s="1">
        <v>3.0588400082319001E-3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3.0588510473875999E-3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3.0588796273764E-3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3.058974260335E-3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3.0592986924836999E-3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3.0603747355904E-3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3.0636920703715001E-3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3.0727197302763002E-3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3.0934420108872998E-3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3.1329140671558999E-3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3.1964274393160999E-3</v>
      </c>
      <c r="C18">
        <v>-273.14999999999998</v>
      </c>
      <c r="D18">
        <v>10</v>
      </c>
    </row>
    <row r="19" spans="1:4" x14ac:dyDescent="0.25">
      <c r="A19">
        <v>18</v>
      </c>
      <c r="B19" s="1">
        <v>3.2852757698645001E-3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3.3967589943238998E-3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3.5257866898450998E-3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3.6665860495105999E-3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3.8149139561563E-3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3.9687538243958998E-3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4.1254307540929003E-3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4.7395875499648002E-3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4.7395877967284002E-3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4.7395885282577E-3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4.7396295580619998E-3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4.7401260020006998E-3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4.7427168387985004E-3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4.7508511706324998E-3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4.7689332139706003E-3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4.8003561959437E-3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4.8462764756268999E-3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4.9051425441817001E-3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4.9744981454229002E-3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5.0516115799060998E-3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5.1339353073350004E-3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5.2193076413931004E-3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5.3059773719681003E-3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5.3925646855316998E-3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5.4780081452868003E-3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5.5614908521038004E-3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5.6412224145400997E-3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5.7167630010591004E-3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5.7879906476983002E-3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5.8547839533904002E-3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5.9170314133313003E-3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5.9746313419964002E-3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6.0275106578866E-3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6.0756357035361003E-3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6.1190094157248E-3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6.1576754730684998E-3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6.1917215557331998E-3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6.2212846780323001E-3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7.4922851583182001E-3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7.4924450557231998E-3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7.4925672347705002E-3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7.4926508584491E-3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7.4927020986026004E-3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7.4927309216467003E-3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7.4927478529184001E-3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7.4927636563890997E-3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7.4927964977385998E-3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7.4928975265742999E-3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7.4932276764449997E-3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7.4938528472769999E-3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7.4953652695287001E-3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7.4989066860938003E-3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7.5066827122109003E-3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7.5221040313503996E-3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7.5492382560084998E-3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7.5919695121773999E-3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7.6532583538202999E-3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7.7344243256435999E-3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7.8348837623458002E-3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7.9526288841629007E-3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8.0854108689055008E-3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8.2285901056712001E-3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8.3787870523961E-3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8.5342066976974006E-3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8.6939495274422005E-3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8.8562052987627999E-3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9.0198456520884998E-3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9.1859103082574008E-3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9.3541058450066009E-3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1.014723246498E-2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1.0147233188675E-2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1.0147236109197001E-2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1.0147288198937E-2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1.0147767664959E-2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1.0150090559342E-2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1.0157260550009E-2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1.0173303779306E-2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1.0201648003196E-2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1.0243834400446E-2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1.0298847850099E-2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1.0364578579175001E-2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1.0438463134915E-2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1.0517998547549E-2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1.0601001504181E-2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1.0685672508043E-2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1.077057775237E-2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1.0854604606459E-2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1.0936891855428E-2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1.1015653160655E-2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1.1090403975613001E-2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1.1160985608412E-2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1.1227250431795E-2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1.128906409966E-2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1.1346308039873E-2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1.1398895975329001E-2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1.1446784398415E-2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1.1489968146966E-2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1.1528482200899E-2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1.1562407881593999E-2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1.1591876788733E-2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1.2855325734745999E-2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1.2855483695841999E-2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1.2855603626056001E-2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1.2855684868453E-2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1.2855733666073E-2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1.2855760034791001E-2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1.2855774119442999E-2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1.2855785402962E-2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1.2855807883428E-2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1.2855881723972E-2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1.285614577853E-2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1.2856681461906E-2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1.2858054797931E-2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1.2861405279960001E-2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1.2868949272872E-2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1.2884115242418E-2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1.2910975823152E-2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1.2953402627234999E-2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1.3014349120646E-2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1.3095165834504E-2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1.3195340866588001E-2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1.3312940228716E-2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1.3445760932255E-2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1.3589173717732E-2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1.3739790553972E-2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1.3895787277500999E-2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1.4056230659242001E-2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1.421931205614E-2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1.4383920976079E-2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1.4551067510468E-2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1.4720460482486E-2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1.5549610255723E-2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1.5549611816004999E-2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1.5549618230889999E-2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1.5549686219217001E-2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1.5550194535230001E-2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1.5552499900523001E-2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1.5559482309791E-2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1.5575076346913E-2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1.5602735195631001E-2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1.5644111385263001E-2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1.5698323396194001E-2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1.5763334315047998E-2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1.5836604941683E-2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1.5915629007627E-2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1.5998208904885E-2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1.6082529367145E-2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1.6167142697405001E-2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1.6250924947975001E-2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1.6333006208447999E-2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1.6411605122250001E-2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1.6486229486658E-2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1.6556712622046998E-2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1.6622901091219999E-2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1.6684656216882001E-2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1.6741856069569998E-2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1.6794411753084999E-2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1.6842277505901001E-2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1.6885446170339002E-2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1.6923951150966E-2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1.6957872307698001E-2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1.6987340126163E-2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1.8249014165044999E-2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1.8249171508808001E-2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1.8249290739775E-2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1.8249371166358001E-2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1.8249419156352E-2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1.8249444718675002E-2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1.8249457918285E-2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1.8249467955390002E-2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1.8249487610087E-2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1.8249553954042E-2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1.8249798769641001E-2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2.3312838302016001E-3</v>
      </c>
      <c r="C2">
        <v>45</v>
      </c>
      <c r="D2">
        <v>-4.5454545455000002</v>
      </c>
    </row>
    <row r="3" spans="1:4" x14ac:dyDescent="0.25">
      <c r="A3">
        <v>2</v>
      </c>
      <c r="B3" s="1">
        <v>2.3319495622833998E-3</v>
      </c>
      <c r="C3">
        <v>50</v>
      </c>
      <c r="D3">
        <v>-3.6363636364</v>
      </c>
    </row>
    <row r="4" spans="1:4" x14ac:dyDescent="0.25">
      <c r="A4">
        <v>3</v>
      </c>
      <c r="B4" s="1">
        <v>2.3321559158496E-3</v>
      </c>
      <c r="C4">
        <v>55</v>
      </c>
      <c r="D4">
        <v>-2.7272727272999999</v>
      </c>
    </row>
    <row r="5" spans="1:4" x14ac:dyDescent="0.25">
      <c r="A5">
        <v>4</v>
      </c>
      <c r="B5" s="1">
        <v>2.3322058141198999E-3</v>
      </c>
      <c r="C5">
        <v>60</v>
      </c>
      <c r="D5">
        <v>-1.8181818182</v>
      </c>
    </row>
    <row r="6" spans="1:4" x14ac:dyDescent="0.25">
      <c r="A6">
        <v>5</v>
      </c>
      <c r="B6" s="1">
        <v>2.3322165241435001E-3</v>
      </c>
      <c r="C6">
        <v>65</v>
      </c>
      <c r="D6">
        <v>-0.90909090910000001</v>
      </c>
    </row>
    <row r="7" spans="1:4" x14ac:dyDescent="0.25">
      <c r="A7">
        <v>6</v>
      </c>
      <c r="B7" s="1">
        <v>2.3322223127912999E-3</v>
      </c>
      <c r="C7">
        <v>70</v>
      </c>
      <c r="D7">
        <v>0</v>
      </c>
    </row>
    <row r="8" spans="1:4" x14ac:dyDescent="0.25">
      <c r="A8">
        <v>7</v>
      </c>
      <c r="B8" s="1">
        <v>2.3322396294983999E-3</v>
      </c>
      <c r="C8">
        <v>75</v>
      </c>
      <c r="D8">
        <v>0.90909090910000001</v>
      </c>
    </row>
    <row r="9" spans="1:4" x14ac:dyDescent="0.25">
      <c r="A9">
        <v>8</v>
      </c>
      <c r="B9" s="1">
        <v>2.3323282987295002E-3</v>
      </c>
      <c r="C9">
        <v>80</v>
      </c>
      <c r="D9">
        <v>1.8181818182</v>
      </c>
    </row>
    <row r="10" spans="1:4" x14ac:dyDescent="0.25">
      <c r="A10">
        <v>9</v>
      </c>
      <c r="B10" s="1">
        <v>2.3327861573695001E-3</v>
      </c>
      <c r="C10">
        <v>85</v>
      </c>
      <c r="D10">
        <v>2.7272727272999999</v>
      </c>
    </row>
    <row r="11" spans="1:4" x14ac:dyDescent="0.25">
      <c r="A11">
        <v>10</v>
      </c>
      <c r="B11" s="1">
        <v>2.3347669869643001E-3</v>
      </c>
      <c r="C11">
        <v>90</v>
      </c>
      <c r="D11">
        <v>3.6363636364</v>
      </c>
    </row>
    <row r="12" spans="1:4" x14ac:dyDescent="0.25">
      <c r="A12">
        <v>11</v>
      </c>
      <c r="B12" s="1">
        <v>2.3415029360240999E-3</v>
      </c>
      <c r="C12">
        <v>95</v>
      </c>
      <c r="D12">
        <v>4.5454545455000002</v>
      </c>
    </row>
    <row r="13" spans="1:4" x14ac:dyDescent="0.25">
      <c r="A13">
        <v>12</v>
      </c>
      <c r="B13" s="1">
        <v>2.3591474670101001E-3</v>
      </c>
      <c r="C13">
        <v>100</v>
      </c>
      <c r="D13">
        <v>5.4545454544999998</v>
      </c>
    </row>
    <row r="14" spans="1:4" x14ac:dyDescent="0.25">
      <c r="A14">
        <v>13</v>
      </c>
      <c r="B14" s="1">
        <v>2.3952697483134002E-3</v>
      </c>
      <c r="C14">
        <v>105</v>
      </c>
      <c r="D14">
        <v>6.3636363636000004</v>
      </c>
    </row>
    <row r="15" spans="1:4" x14ac:dyDescent="0.25">
      <c r="A15">
        <v>14</v>
      </c>
      <c r="B15" s="1">
        <v>2.4555221385181001E-3</v>
      </c>
      <c r="C15">
        <v>110</v>
      </c>
      <c r="D15">
        <v>7.2727272727000001</v>
      </c>
    </row>
    <row r="16" spans="1:4" x14ac:dyDescent="0.25">
      <c r="A16">
        <v>15</v>
      </c>
      <c r="B16" s="1">
        <v>2.5412608431183998E-3</v>
      </c>
      <c r="C16">
        <v>115</v>
      </c>
      <c r="D16">
        <v>8.1818181818000006</v>
      </c>
    </row>
    <row r="17" spans="1:4" x14ac:dyDescent="0.25">
      <c r="A17">
        <v>16</v>
      </c>
      <c r="B17" s="1">
        <v>2.6502839334176E-3</v>
      </c>
      <c r="C17">
        <v>120</v>
      </c>
      <c r="D17">
        <v>9.0909090909000003</v>
      </c>
    </row>
    <row r="18" spans="1:4" x14ac:dyDescent="0.25">
      <c r="A18">
        <v>17</v>
      </c>
      <c r="B18" s="1">
        <v>2.7765895495005001E-3</v>
      </c>
      <c r="C18">
        <v>125</v>
      </c>
      <c r="D18">
        <v>10</v>
      </c>
    </row>
    <row r="19" spans="1:4" x14ac:dyDescent="0.25">
      <c r="A19">
        <v>18</v>
      </c>
      <c r="B19" s="1">
        <v>3.3583371640236999E-3</v>
      </c>
      <c r="C19">
        <v>125</v>
      </c>
      <c r="D19">
        <v>1780</v>
      </c>
    </row>
    <row r="20" spans="1:4" x14ac:dyDescent="0.25">
      <c r="A20">
        <v>19</v>
      </c>
      <c r="B20" s="1">
        <v>3.358337291147E-3</v>
      </c>
      <c r="C20">
        <v>119.5</v>
      </c>
      <c r="D20">
        <v>1781</v>
      </c>
    </row>
    <row r="21" spans="1:4" x14ac:dyDescent="0.25">
      <c r="A21">
        <v>20</v>
      </c>
      <c r="B21" s="1">
        <v>3.3583375641190001E-3</v>
      </c>
      <c r="C21">
        <v>114</v>
      </c>
      <c r="D21">
        <v>1782</v>
      </c>
    </row>
    <row r="22" spans="1:4" x14ac:dyDescent="0.25">
      <c r="A22">
        <v>21</v>
      </c>
      <c r="B22" s="1">
        <v>3.3583691928201998E-3</v>
      </c>
      <c r="C22">
        <v>108.5</v>
      </c>
      <c r="D22">
        <v>1783</v>
      </c>
    </row>
    <row r="23" spans="1:4" x14ac:dyDescent="0.25">
      <c r="A23">
        <v>22</v>
      </c>
      <c r="B23" s="1">
        <v>3.3588218369029E-3</v>
      </c>
      <c r="C23">
        <v>103</v>
      </c>
      <c r="D23">
        <v>1784</v>
      </c>
    </row>
    <row r="24" spans="1:4" x14ac:dyDescent="0.25">
      <c r="A24">
        <v>23</v>
      </c>
      <c r="B24" s="1">
        <v>3.3613551170136001E-3</v>
      </c>
      <c r="C24">
        <v>97.5</v>
      </c>
      <c r="D24">
        <v>1785</v>
      </c>
    </row>
    <row r="25" spans="1:4" x14ac:dyDescent="0.25">
      <c r="A25">
        <v>24</v>
      </c>
      <c r="B25" s="1">
        <v>3.3695910656895002E-3</v>
      </c>
      <c r="C25">
        <v>92</v>
      </c>
      <c r="D25">
        <v>1786</v>
      </c>
    </row>
    <row r="26" spans="1:4" x14ac:dyDescent="0.25">
      <c r="A26">
        <v>25</v>
      </c>
      <c r="B26" s="1">
        <v>3.3881794671518999E-3</v>
      </c>
      <c r="C26">
        <v>86.5</v>
      </c>
      <c r="D26">
        <v>1787</v>
      </c>
    </row>
    <row r="27" spans="1:4" x14ac:dyDescent="0.25">
      <c r="A27">
        <v>26</v>
      </c>
      <c r="B27" s="1">
        <v>3.4206457942824002E-3</v>
      </c>
      <c r="C27">
        <v>81</v>
      </c>
      <c r="D27">
        <v>1788</v>
      </c>
    </row>
    <row r="28" spans="1:4" x14ac:dyDescent="0.25">
      <c r="A28">
        <v>27</v>
      </c>
      <c r="B28" s="1">
        <v>3.4680482761224002E-3</v>
      </c>
      <c r="C28">
        <v>75.5</v>
      </c>
      <c r="D28">
        <v>1789</v>
      </c>
    </row>
    <row r="29" spans="1:4" x14ac:dyDescent="0.25">
      <c r="A29">
        <v>28</v>
      </c>
      <c r="B29" s="1">
        <v>3.5286649078578999E-3</v>
      </c>
      <c r="C29">
        <v>70</v>
      </c>
      <c r="D29">
        <v>1790</v>
      </c>
    </row>
    <row r="30" spans="1:4" x14ac:dyDescent="0.25">
      <c r="A30">
        <v>29</v>
      </c>
      <c r="B30" s="1">
        <v>3.5998526589160998E-3</v>
      </c>
      <c r="C30">
        <v>64.5</v>
      </c>
      <c r="D30">
        <v>1791</v>
      </c>
    </row>
    <row r="31" spans="1:4" x14ac:dyDescent="0.25">
      <c r="A31">
        <v>30</v>
      </c>
      <c r="B31" s="1">
        <v>3.6787328185402999E-3</v>
      </c>
      <c r="C31">
        <v>59</v>
      </c>
      <c r="D31">
        <v>1792</v>
      </c>
    </row>
    <row r="32" spans="1:4" x14ac:dyDescent="0.25">
      <c r="A32">
        <v>31</v>
      </c>
      <c r="B32" s="1">
        <v>3.7626670268397001E-3</v>
      </c>
      <c r="C32">
        <v>53.5</v>
      </c>
      <c r="D32">
        <v>1793</v>
      </c>
    </row>
    <row r="33" spans="1:4" x14ac:dyDescent="0.25">
      <c r="A33">
        <v>32</v>
      </c>
      <c r="B33" s="1">
        <v>3.8494526315753E-3</v>
      </c>
      <c r="C33">
        <v>48</v>
      </c>
      <c r="D33">
        <v>1794</v>
      </c>
    </row>
    <row r="34" spans="1:4" x14ac:dyDescent="0.25">
      <c r="A34">
        <v>33</v>
      </c>
      <c r="B34" s="1">
        <v>3.9373312404892002E-3</v>
      </c>
      <c r="C34">
        <v>42.5</v>
      </c>
      <c r="D34">
        <v>1795</v>
      </c>
    </row>
    <row r="35" spans="1:4" x14ac:dyDescent="0.25">
      <c r="A35">
        <v>34</v>
      </c>
      <c r="B35" s="1">
        <v>4.0249390884941E-3</v>
      </c>
      <c r="C35">
        <v>37</v>
      </c>
      <c r="D35">
        <v>1796</v>
      </c>
    </row>
    <row r="36" spans="1:4" x14ac:dyDescent="0.25">
      <c r="A36">
        <v>35</v>
      </c>
      <c r="B36" s="1">
        <v>4.1112355225061004E-3</v>
      </c>
      <c r="C36">
        <v>31.5</v>
      </c>
      <c r="D36">
        <v>1797</v>
      </c>
    </row>
    <row r="37" spans="1:4" x14ac:dyDescent="0.25">
      <c r="A37">
        <v>36</v>
      </c>
      <c r="B37" s="1">
        <v>4.1954262114997001E-3</v>
      </c>
      <c r="C37">
        <v>26</v>
      </c>
      <c r="D37">
        <v>1798</v>
      </c>
    </row>
    <row r="38" spans="1:4" x14ac:dyDescent="0.25">
      <c r="A38">
        <v>37</v>
      </c>
      <c r="B38" s="1">
        <v>4.2757884066407003E-3</v>
      </c>
      <c r="C38">
        <v>20.5</v>
      </c>
      <c r="D38">
        <v>1799</v>
      </c>
    </row>
    <row r="39" spans="1:4" x14ac:dyDescent="0.25">
      <c r="A39">
        <v>38</v>
      </c>
      <c r="B39" s="1">
        <v>4.3519018649396998E-3</v>
      </c>
      <c r="C39">
        <v>15</v>
      </c>
      <c r="D39">
        <v>1800</v>
      </c>
    </row>
    <row r="40" spans="1:4" x14ac:dyDescent="0.25">
      <c r="A40">
        <v>39</v>
      </c>
      <c r="B40" s="1">
        <v>4.4236530976224002E-3</v>
      </c>
      <c r="C40">
        <v>9.5</v>
      </c>
      <c r="D40">
        <v>1801</v>
      </c>
    </row>
    <row r="41" spans="1:4" x14ac:dyDescent="0.25">
      <c r="A41">
        <v>40</v>
      </c>
      <c r="B41" s="1">
        <v>4.4909262528720004E-3</v>
      </c>
      <c r="C41">
        <v>4</v>
      </c>
      <c r="D41">
        <v>1802</v>
      </c>
    </row>
    <row r="42" spans="1:4" x14ac:dyDescent="0.25">
      <c r="A42">
        <v>41</v>
      </c>
      <c r="B42" s="1">
        <v>4.5536159787955E-3</v>
      </c>
      <c r="C42">
        <v>-1.5</v>
      </c>
      <c r="D42">
        <v>1803</v>
      </c>
    </row>
    <row r="43" spans="1:4" x14ac:dyDescent="0.25">
      <c r="A43">
        <v>42</v>
      </c>
      <c r="B43" s="1">
        <v>4.6116243651885998E-3</v>
      </c>
      <c r="C43">
        <v>-7</v>
      </c>
      <c r="D43">
        <v>1804</v>
      </c>
    </row>
    <row r="44" spans="1:4" x14ac:dyDescent="0.25">
      <c r="A44">
        <v>43</v>
      </c>
      <c r="B44" s="1">
        <v>4.6648793930582997E-3</v>
      </c>
      <c r="C44">
        <v>-12.5</v>
      </c>
      <c r="D44">
        <v>1805</v>
      </c>
    </row>
    <row r="45" spans="1:4" x14ac:dyDescent="0.25">
      <c r="A45">
        <v>44</v>
      </c>
      <c r="B45" s="1">
        <v>4.7133482397004999E-3</v>
      </c>
      <c r="C45">
        <v>-18</v>
      </c>
      <c r="D45">
        <v>1806</v>
      </c>
    </row>
    <row r="46" spans="1:4" x14ac:dyDescent="0.25">
      <c r="A46">
        <v>45</v>
      </c>
      <c r="B46" s="1">
        <v>4.7570348598889997E-3</v>
      </c>
      <c r="C46">
        <v>-23.5</v>
      </c>
      <c r="D46">
        <v>1807</v>
      </c>
    </row>
    <row r="47" spans="1:4" x14ac:dyDescent="0.25">
      <c r="A47">
        <v>46</v>
      </c>
      <c r="B47" s="1">
        <v>4.7959837857482999E-3</v>
      </c>
      <c r="C47">
        <v>-29</v>
      </c>
      <c r="D47">
        <v>1808</v>
      </c>
    </row>
    <row r="48" spans="1:4" x14ac:dyDescent="0.25">
      <c r="A48">
        <v>47</v>
      </c>
      <c r="B48" s="1">
        <v>4.8302817382712996E-3</v>
      </c>
      <c r="C48">
        <v>-34.5</v>
      </c>
      <c r="D48">
        <v>1809</v>
      </c>
    </row>
    <row r="49" spans="1:4" x14ac:dyDescent="0.25">
      <c r="A49">
        <v>48</v>
      </c>
      <c r="B49" s="1">
        <v>4.8600668238329E-3</v>
      </c>
      <c r="C49">
        <v>-40</v>
      </c>
      <c r="D49">
        <v>1810</v>
      </c>
    </row>
    <row r="50" spans="1:4" x14ac:dyDescent="0.25">
      <c r="A50">
        <v>49</v>
      </c>
      <c r="B50" s="1">
        <v>6.1200675088774002E-3</v>
      </c>
      <c r="C50">
        <v>-40</v>
      </c>
      <c r="D50">
        <v>3580</v>
      </c>
    </row>
    <row r="51" spans="1:4" x14ac:dyDescent="0.25">
      <c r="A51">
        <v>50</v>
      </c>
      <c r="B51" s="1">
        <v>6.1202237587437997E-3</v>
      </c>
      <c r="C51">
        <v>-33.5</v>
      </c>
      <c r="D51">
        <v>3581.1818181817998</v>
      </c>
    </row>
    <row r="52" spans="1:4" x14ac:dyDescent="0.25">
      <c r="A52">
        <v>51</v>
      </c>
      <c r="B52" s="1">
        <v>6.1203418697472999E-3</v>
      </c>
      <c r="C52">
        <v>-27</v>
      </c>
      <c r="D52">
        <v>3582.3636363636001</v>
      </c>
    </row>
    <row r="53" spans="1:4" x14ac:dyDescent="0.25">
      <c r="A53">
        <v>52</v>
      </c>
      <c r="B53" s="1">
        <v>6.1204215873303996E-3</v>
      </c>
      <c r="C53">
        <v>-20.5</v>
      </c>
      <c r="D53">
        <v>3583.5454545453999</v>
      </c>
    </row>
    <row r="54" spans="1:4" x14ac:dyDescent="0.25">
      <c r="A54">
        <v>53</v>
      </c>
      <c r="B54" s="1">
        <v>6.1204695979165001E-3</v>
      </c>
      <c r="C54">
        <v>-14</v>
      </c>
      <c r="D54">
        <v>3584.7272727272002</v>
      </c>
    </row>
    <row r="55" spans="1:4" x14ac:dyDescent="0.25">
      <c r="A55">
        <v>54</v>
      </c>
      <c r="B55" s="1">
        <v>6.1204960741971003E-3</v>
      </c>
      <c r="C55">
        <v>-7.5</v>
      </c>
      <c r="D55">
        <v>3585.909090909</v>
      </c>
    </row>
    <row r="56" spans="1:4" x14ac:dyDescent="0.25">
      <c r="A56">
        <v>55</v>
      </c>
      <c r="B56" s="1">
        <v>6.1205114715661996E-3</v>
      </c>
      <c r="C56">
        <v>-1</v>
      </c>
      <c r="D56">
        <v>3587.0909090907999</v>
      </c>
    </row>
    <row r="57" spans="1:4" x14ac:dyDescent="0.25">
      <c r="A57">
        <v>56</v>
      </c>
      <c r="B57" s="1">
        <v>6.1205263966700001E-3</v>
      </c>
      <c r="C57">
        <v>5.5</v>
      </c>
      <c r="D57">
        <v>3588.2727272727002</v>
      </c>
    </row>
    <row r="58" spans="1:4" x14ac:dyDescent="0.25">
      <c r="A58">
        <v>57</v>
      </c>
      <c r="B58" s="1">
        <v>6.1205591244978003E-3</v>
      </c>
      <c r="C58">
        <v>12</v>
      </c>
      <c r="D58">
        <v>3589.4545454545</v>
      </c>
    </row>
    <row r="59" spans="1:4" x14ac:dyDescent="0.25">
      <c r="A59">
        <v>58</v>
      </c>
      <c r="B59" s="1">
        <v>6.1206620268702003E-3</v>
      </c>
      <c r="C59">
        <v>18.5</v>
      </c>
      <c r="D59">
        <v>3590.6363636362998</v>
      </c>
    </row>
    <row r="60" spans="1:4" x14ac:dyDescent="0.25">
      <c r="A60">
        <v>59</v>
      </c>
      <c r="B60" s="1">
        <v>6.1209997131911002E-3</v>
      </c>
      <c r="C60">
        <v>25</v>
      </c>
      <c r="D60">
        <v>3591.8181818181001</v>
      </c>
    </row>
    <row r="61" spans="1:4" x14ac:dyDescent="0.25">
      <c r="A61">
        <v>60</v>
      </c>
      <c r="B61" s="1">
        <v>6.1216399242133004E-3</v>
      </c>
      <c r="C61">
        <v>30</v>
      </c>
      <c r="D61">
        <v>3592.7272727272002</v>
      </c>
    </row>
    <row r="62" spans="1:4" x14ac:dyDescent="0.25">
      <c r="A62">
        <v>61</v>
      </c>
      <c r="B62" s="1">
        <v>6.1231877681900996E-3</v>
      </c>
      <c r="C62">
        <v>35</v>
      </c>
      <c r="D62">
        <v>3593.6363636362998</v>
      </c>
    </row>
    <row r="63" spans="1:4" x14ac:dyDescent="0.25">
      <c r="A63">
        <v>62</v>
      </c>
      <c r="B63" s="1">
        <v>6.1268109867445002E-3</v>
      </c>
      <c r="C63">
        <v>40</v>
      </c>
      <c r="D63">
        <v>3594.5454545453999</v>
      </c>
    </row>
    <row r="64" spans="1:4" x14ac:dyDescent="0.25">
      <c r="A64">
        <v>63</v>
      </c>
      <c r="B64" s="1">
        <v>6.1347707039681003E-3</v>
      </c>
      <c r="C64">
        <v>45</v>
      </c>
      <c r="D64">
        <v>3595.4545454544</v>
      </c>
    </row>
    <row r="65" spans="1:4" x14ac:dyDescent="0.25">
      <c r="A65">
        <v>64</v>
      </c>
      <c r="B65" s="1">
        <v>6.1505680388047003E-3</v>
      </c>
      <c r="C65">
        <v>50</v>
      </c>
      <c r="D65">
        <v>3596.3636363635001</v>
      </c>
    </row>
    <row r="66" spans="1:4" x14ac:dyDescent="0.25">
      <c r="A66">
        <v>65</v>
      </c>
      <c r="B66" s="1">
        <v>6.1783745520077003E-3</v>
      </c>
      <c r="C66">
        <v>55</v>
      </c>
      <c r="D66">
        <v>3597.2727272726002</v>
      </c>
    </row>
    <row r="67" spans="1:4" x14ac:dyDescent="0.25">
      <c r="A67">
        <v>66</v>
      </c>
      <c r="B67" s="1">
        <v>6.222145808555E-3</v>
      </c>
      <c r="C67">
        <v>60</v>
      </c>
      <c r="D67">
        <v>3598.1818181816998</v>
      </c>
    </row>
    <row r="68" spans="1:4" x14ac:dyDescent="0.25">
      <c r="A68">
        <v>67</v>
      </c>
      <c r="B68" s="1">
        <v>6.2848418295634997E-3</v>
      </c>
      <c r="C68">
        <v>65</v>
      </c>
      <c r="D68">
        <v>3599.0909090907999</v>
      </c>
    </row>
    <row r="69" spans="1:4" x14ac:dyDescent="0.25">
      <c r="A69">
        <v>68</v>
      </c>
      <c r="B69" s="1">
        <v>6.3677040745171E-3</v>
      </c>
      <c r="C69">
        <v>70</v>
      </c>
      <c r="D69">
        <v>3599.9999999999</v>
      </c>
    </row>
    <row r="70" spans="1:4" x14ac:dyDescent="0.25">
      <c r="A70">
        <v>69</v>
      </c>
      <c r="B70" s="1">
        <v>6.4700038036453996E-3</v>
      </c>
      <c r="C70">
        <v>75</v>
      </c>
      <c r="D70">
        <v>3600.909090909</v>
      </c>
    </row>
    <row r="71" spans="1:4" x14ac:dyDescent="0.25">
      <c r="A71">
        <v>70</v>
      </c>
      <c r="B71" s="1">
        <v>6.5895233674743E-3</v>
      </c>
      <c r="C71">
        <v>80</v>
      </c>
      <c r="D71">
        <v>3601.8181818181001</v>
      </c>
    </row>
    <row r="72" spans="1:4" x14ac:dyDescent="0.25">
      <c r="A72">
        <v>71</v>
      </c>
      <c r="B72" s="1">
        <v>6.7231087761180997E-3</v>
      </c>
      <c r="C72">
        <v>85</v>
      </c>
      <c r="D72">
        <v>3602.7272727272002</v>
      </c>
    </row>
    <row r="73" spans="1:4" x14ac:dyDescent="0.25">
      <c r="A73">
        <v>72</v>
      </c>
      <c r="B73" s="1">
        <v>6.8670019225175998E-3</v>
      </c>
      <c r="C73">
        <v>90</v>
      </c>
      <c r="D73">
        <v>3603.6363636362998</v>
      </c>
    </row>
    <row r="74" spans="1:4" x14ac:dyDescent="0.25">
      <c r="A74">
        <v>73</v>
      </c>
      <c r="B74" s="1">
        <v>7.0178371248322E-3</v>
      </c>
      <c r="C74">
        <v>95</v>
      </c>
      <c r="D74">
        <v>3604.5454545453999</v>
      </c>
    </row>
    <row r="75" spans="1:4" x14ac:dyDescent="0.25">
      <c r="A75">
        <v>74</v>
      </c>
      <c r="B75" s="1">
        <v>7.1737327529142001E-3</v>
      </c>
      <c r="C75">
        <v>100</v>
      </c>
      <c r="D75">
        <v>3605.4545454544</v>
      </c>
    </row>
    <row r="76" spans="1:4" x14ac:dyDescent="0.25">
      <c r="A76">
        <v>75</v>
      </c>
      <c r="B76" s="1">
        <v>7.3336554054819003E-3</v>
      </c>
      <c r="C76">
        <v>105</v>
      </c>
      <c r="D76">
        <v>3606.3636363635001</v>
      </c>
    </row>
    <row r="77" spans="1:4" x14ac:dyDescent="0.25">
      <c r="A77">
        <v>76</v>
      </c>
      <c r="B77" s="1">
        <v>7.4959143443832999E-3</v>
      </c>
      <c r="C77">
        <v>110</v>
      </c>
      <c r="D77">
        <v>3607.2727272726002</v>
      </c>
    </row>
    <row r="78" spans="1:4" x14ac:dyDescent="0.25">
      <c r="A78">
        <v>77</v>
      </c>
      <c r="B78" s="1">
        <v>7.6595282249516004E-3</v>
      </c>
      <c r="C78">
        <v>115</v>
      </c>
      <c r="D78">
        <v>3608.1818181816998</v>
      </c>
    </row>
    <row r="79" spans="1:4" x14ac:dyDescent="0.25">
      <c r="A79">
        <v>78</v>
      </c>
      <c r="B79" s="1">
        <v>7.8252976910161993E-3</v>
      </c>
      <c r="C79">
        <v>120</v>
      </c>
      <c r="D79">
        <v>3609.0909090907999</v>
      </c>
    </row>
    <row r="80" spans="1:4" x14ac:dyDescent="0.25">
      <c r="A80">
        <v>79</v>
      </c>
      <c r="B80" s="1">
        <v>7.9949014527606003E-3</v>
      </c>
      <c r="C80">
        <v>125</v>
      </c>
      <c r="D80">
        <v>3609.9999999999</v>
      </c>
    </row>
    <row r="81" spans="1:4" x14ac:dyDescent="0.25">
      <c r="A81">
        <v>80</v>
      </c>
      <c r="B81" s="1">
        <v>8.7828169751005998E-3</v>
      </c>
      <c r="C81">
        <v>125</v>
      </c>
      <c r="D81">
        <v>5379.9999999999</v>
      </c>
    </row>
    <row r="82" spans="1:4" x14ac:dyDescent="0.25">
      <c r="A82">
        <v>81</v>
      </c>
      <c r="B82" s="1">
        <v>8.7828175902699996E-3</v>
      </c>
      <c r="C82">
        <v>119.5</v>
      </c>
      <c r="D82">
        <v>5380.9999999999</v>
      </c>
    </row>
    <row r="83" spans="1:4" x14ac:dyDescent="0.25">
      <c r="A83">
        <v>82</v>
      </c>
      <c r="B83" s="1">
        <v>8.7828201077871006E-3</v>
      </c>
      <c r="C83">
        <v>114</v>
      </c>
      <c r="D83">
        <v>5381.9999999999</v>
      </c>
    </row>
    <row r="84" spans="1:4" x14ac:dyDescent="0.25">
      <c r="A84">
        <v>83</v>
      </c>
      <c r="B84" s="1">
        <v>8.7828721341952007E-3</v>
      </c>
      <c r="C84">
        <v>108.5</v>
      </c>
      <c r="D84">
        <v>5382.9999999999</v>
      </c>
    </row>
    <row r="85" spans="1:4" x14ac:dyDescent="0.25">
      <c r="A85">
        <v>84</v>
      </c>
      <c r="B85" s="1">
        <v>8.7833720256415993E-3</v>
      </c>
      <c r="C85">
        <v>103</v>
      </c>
      <c r="D85">
        <v>5383.9999999999</v>
      </c>
    </row>
    <row r="86" spans="1:4" x14ac:dyDescent="0.25">
      <c r="A86">
        <v>85</v>
      </c>
      <c r="B86" s="1">
        <v>8.7858199041820993E-3</v>
      </c>
      <c r="C86">
        <v>97.5</v>
      </c>
      <c r="D86">
        <v>5384.9999999999</v>
      </c>
    </row>
    <row r="87" spans="1:4" x14ac:dyDescent="0.25">
      <c r="A87">
        <v>86</v>
      </c>
      <c r="B87" s="1">
        <v>8.7933738002153004E-3</v>
      </c>
      <c r="C87">
        <v>92</v>
      </c>
      <c r="D87">
        <v>5385.9999999999</v>
      </c>
    </row>
    <row r="88" spans="1:4" x14ac:dyDescent="0.25">
      <c r="A88">
        <v>87</v>
      </c>
      <c r="B88" s="1">
        <v>8.8101782843226992E-3</v>
      </c>
      <c r="C88">
        <v>86.5</v>
      </c>
      <c r="D88">
        <v>5386.9999999999</v>
      </c>
    </row>
    <row r="89" spans="1:4" x14ac:dyDescent="0.25">
      <c r="A89">
        <v>88</v>
      </c>
      <c r="B89" s="1">
        <v>8.8396505960093002E-3</v>
      </c>
      <c r="C89">
        <v>81</v>
      </c>
      <c r="D89">
        <v>5387.9999999999</v>
      </c>
    </row>
    <row r="90" spans="1:4" x14ac:dyDescent="0.25">
      <c r="A90">
        <v>89</v>
      </c>
      <c r="B90" s="1">
        <v>8.8831812396862001E-3</v>
      </c>
      <c r="C90">
        <v>75.5</v>
      </c>
      <c r="D90">
        <v>5388.9999999999</v>
      </c>
    </row>
    <row r="91" spans="1:4" x14ac:dyDescent="0.25">
      <c r="A91">
        <v>90</v>
      </c>
      <c r="B91" s="1">
        <v>8.9395954906346005E-3</v>
      </c>
      <c r="C91">
        <v>70</v>
      </c>
      <c r="D91">
        <v>5389.9999999999</v>
      </c>
    </row>
    <row r="92" spans="1:4" x14ac:dyDescent="0.25">
      <c r="A92">
        <v>91</v>
      </c>
      <c r="B92" s="1">
        <v>9.0066540742281005E-3</v>
      </c>
      <c r="C92">
        <v>64.5</v>
      </c>
      <c r="D92">
        <v>5390.9999999999</v>
      </c>
    </row>
    <row r="93" spans="1:4" x14ac:dyDescent="0.25">
      <c r="A93">
        <v>92</v>
      </c>
      <c r="B93" s="1">
        <v>9.0817130592039993E-3</v>
      </c>
      <c r="C93">
        <v>59</v>
      </c>
      <c r="D93">
        <v>5391.9999999999</v>
      </c>
    </row>
    <row r="94" spans="1:4" x14ac:dyDescent="0.25">
      <c r="A94">
        <v>93</v>
      </c>
      <c r="B94" s="1">
        <v>9.1622351057362005E-3</v>
      </c>
      <c r="C94">
        <v>53.5</v>
      </c>
      <c r="D94">
        <v>5392.9999999999</v>
      </c>
    </row>
    <row r="95" spans="1:4" x14ac:dyDescent="0.25">
      <c r="A95">
        <v>94</v>
      </c>
      <c r="B95" s="1">
        <v>9.2460352736190004E-3</v>
      </c>
      <c r="C95">
        <v>48</v>
      </c>
      <c r="D95">
        <v>5393.9999999999</v>
      </c>
    </row>
    <row r="96" spans="1:4" x14ac:dyDescent="0.25">
      <c r="A96">
        <v>95</v>
      </c>
      <c r="B96" s="1">
        <v>9.3313312478773992E-3</v>
      </c>
      <c r="C96">
        <v>42.5</v>
      </c>
      <c r="D96">
        <v>5394.9999999999</v>
      </c>
    </row>
    <row r="97" spans="1:4" x14ac:dyDescent="0.25">
      <c r="A97">
        <v>96</v>
      </c>
      <c r="B97" s="1">
        <v>9.4167141641898003E-3</v>
      </c>
      <c r="C97">
        <v>37</v>
      </c>
      <c r="D97">
        <v>5395.9999999999</v>
      </c>
    </row>
    <row r="98" spans="1:4" x14ac:dyDescent="0.25">
      <c r="A98">
        <v>97</v>
      </c>
      <c r="B98" s="1">
        <v>9.5010973398725E-3</v>
      </c>
      <c r="C98">
        <v>31.5</v>
      </c>
      <c r="D98">
        <v>5396.9999999999</v>
      </c>
    </row>
    <row r="99" spans="1:4" x14ac:dyDescent="0.25">
      <c r="A99">
        <v>98</v>
      </c>
      <c r="B99" s="1">
        <v>9.5836437002888002E-3</v>
      </c>
      <c r="C99">
        <v>26</v>
      </c>
      <c r="D99">
        <v>5397.9999999999</v>
      </c>
    </row>
    <row r="100" spans="1:4" x14ac:dyDescent="0.25">
      <c r="A100">
        <v>99</v>
      </c>
      <c r="B100" s="1">
        <v>9.6626312123359002E-3</v>
      </c>
      <c r="C100">
        <v>20.5</v>
      </c>
      <c r="D100">
        <v>5398.9999999999</v>
      </c>
    </row>
    <row r="101" spans="1:4" x14ac:dyDescent="0.25">
      <c r="A101">
        <v>100</v>
      </c>
      <c r="B101" s="1">
        <v>9.7375968546524992E-3</v>
      </c>
      <c r="C101">
        <v>15</v>
      </c>
      <c r="D101">
        <v>5399.9999999999</v>
      </c>
    </row>
    <row r="102" spans="1:4" x14ac:dyDescent="0.25">
      <c r="A102">
        <v>101</v>
      </c>
      <c r="B102" s="1">
        <v>9.8083852372597997E-3</v>
      </c>
      <c r="C102">
        <v>9.5</v>
      </c>
      <c r="D102">
        <v>5400.9999999999</v>
      </c>
    </row>
    <row r="103" spans="1:4" x14ac:dyDescent="0.25">
      <c r="A103">
        <v>102</v>
      </c>
      <c r="B103" s="1">
        <v>9.8748499474721994E-3</v>
      </c>
      <c r="C103">
        <v>4</v>
      </c>
      <c r="D103">
        <v>5401.9999999999</v>
      </c>
    </row>
    <row r="104" spans="1:4" x14ac:dyDescent="0.25">
      <c r="A104">
        <v>103</v>
      </c>
      <c r="B104" s="1">
        <v>9.9368586174020997E-3</v>
      </c>
      <c r="C104">
        <v>-1.5</v>
      </c>
      <c r="D104">
        <v>5402.9999999999</v>
      </c>
    </row>
    <row r="105" spans="1:4" x14ac:dyDescent="0.25">
      <c r="A105">
        <v>104</v>
      </c>
      <c r="B105" s="1">
        <v>9.9942933913036002E-3</v>
      </c>
      <c r="C105">
        <v>-7</v>
      </c>
      <c r="D105">
        <v>5403.9999999999</v>
      </c>
    </row>
    <row r="106" spans="1:4" x14ac:dyDescent="0.25">
      <c r="A106">
        <v>105</v>
      </c>
      <c r="B106" s="1">
        <v>1.0047066133059E-2</v>
      </c>
      <c r="C106">
        <v>-12.5</v>
      </c>
      <c r="D106">
        <v>5404.9999999999</v>
      </c>
    </row>
    <row r="107" spans="1:4" x14ac:dyDescent="0.25">
      <c r="A107">
        <v>106</v>
      </c>
      <c r="B107" s="1">
        <v>1.0095131511809999E-2</v>
      </c>
      <c r="C107">
        <v>-18</v>
      </c>
      <c r="D107">
        <v>5405.9999999999</v>
      </c>
    </row>
    <row r="108" spans="1:4" x14ac:dyDescent="0.25">
      <c r="A108">
        <v>107</v>
      </c>
      <c r="B108" s="1">
        <v>1.0138483164446E-2</v>
      </c>
      <c r="C108">
        <v>-23.5</v>
      </c>
      <c r="D108">
        <v>5406.9999999999</v>
      </c>
    </row>
    <row r="109" spans="1:4" x14ac:dyDescent="0.25">
      <c r="A109">
        <v>108</v>
      </c>
      <c r="B109" s="1">
        <v>1.0177154537402E-2</v>
      </c>
      <c r="C109">
        <v>-29</v>
      </c>
      <c r="D109">
        <v>5407.9999999999</v>
      </c>
    </row>
    <row r="110" spans="1:4" x14ac:dyDescent="0.25">
      <c r="A110">
        <v>109</v>
      </c>
      <c r="B110" s="1">
        <v>1.0211225047338001E-2</v>
      </c>
      <c r="C110">
        <v>-34.5</v>
      </c>
      <c r="D110">
        <v>5408.9999999999</v>
      </c>
    </row>
    <row r="111" spans="1:4" x14ac:dyDescent="0.25">
      <c r="A111">
        <v>110</v>
      </c>
      <c r="B111" s="1">
        <v>1.0240825256922E-2</v>
      </c>
      <c r="C111">
        <v>-40</v>
      </c>
      <c r="D111">
        <v>5409.9999999999</v>
      </c>
    </row>
    <row r="112" spans="1:4" x14ac:dyDescent="0.25">
      <c r="A112">
        <v>111</v>
      </c>
      <c r="B112" s="1">
        <v>1.1491309467622999E-2</v>
      </c>
      <c r="C112">
        <v>-40</v>
      </c>
      <c r="D112">
        <v>7179.9999999999</v>
      </c>
    </row>
    <row r="113" spans="1:4" x14ac:dyDescent="0.25">
      <c r="A113">
        <v>112</v>
      </c>
      <c r="B113" s="1">
        <v>1.1491463581992999E-2</v>
      </c>
      <c r="C113">
        <v>-33.5</v>
      </c>
      <c r="D113">
        <v>7181.1818181816998</v>
      </c>
    </row>
    <row r="114" spans="1:4" x14ac:dyDescent="0.25">
      <c r="A114">
        <v>113</v>
      </c>
      <c r="B114" s="1">
        <v>1.1491579341189001E-2</v>
      </c>
      <c r="C114">
        <v>-27</v>
      </c>
      <c r="D114">
        <v>7182.3636363634996</v>
      </c>
    </row>
    <row r="115" spans="1:4" x14ac:dyDescent="0.25">
      <c r="A115">
        <v>114</v>
      </c>
      <c r="B115" s="1">
        <v>1.149165659951E-2</v>
      </c>
      <c r="C115">
        <v>-20.5</v>
      </c>
      <c r="D115">
        <v>7183.5454545453003</v>
      </c>
    </row>
    <row r="116" spans="1:4" x14ac:dyDescent="0.25">
      <c r="A116">
        <v>115</v>
      </c>
      <c r="B116" s="1">
        <v>1.1491702117721001E-2</v>
      </c>
      <c r="C116">
        <v>-14</v>
      </c>
      <c r="D116">
        <v>7184.7272727271002</v>
      </c>
    </row>
    <row r="117" spans="1:4" x14ac:dyDescent="0.25">
      <c r="A117">
        <v>116</v>
      </c>
      <c r="B117" s="1">
        <v>1.1491726071737001E-2</v>
      </c>
      <c r="C117">
        <v>-7.5</v>
      </c>
      <c r="D117">
        <v>7185.9090909089</v>
      </c>
    </row>
    <row r="118" spans="1:4" x14ac:dyDescent="0.25">
      <c r="A118">
        <v>117</v>
      </c>
      <c r="B118" s="1">
        <v>1.1491738442920001E-2</v>
      </c>
      <c r="C118">
        <v>-1</v>
      </c>
      <c r="D118">
        <v>7187.0909090907999</v>
      </c>
    </row>
    <row r="119" spans="1:4" x14ac:dyDescent="0.25">
      <c r="A119">
        <v>118</v>
      </c>
      <c r="B119" s="1">
        <v>1.1491748271816E-2</v>
      </c>
      <c r="C119">
        <v>5.5</v>
      </c>
      <c r="D119">
        <v>7188.2727272725997</v>
      </c>
    </row>
    <row r="120" spans="1:4" x14ac:dyDescent="0.25">
      <c r="A120">
        <v>119</v>
      </c>
      <c r="B120" s="1">
        <v>1.1491768803278001E-2</v>
      </c>
      <c r="C120">
        <v>12</v>
      </c>
      <c r="D120">
        <v>7189.4545454544004</v>
      </c>
    </row>
    <row r="121" spans="1:4" x14ac:dyDescent="0.25">
      <c r="A121">
        <v>120</v>
      </c>
      <c r="B121" s="1">
        <v>1.1491839068707E-2</v>
      </c>
      <c r="C121">
        <v>18.5</v>
      </c>
      <c r="D121">
        <v>7190.6363636362003</v>
      </c>
    </row>
    <row r="122" spans="1:4" x14ac:dyDescent="0.25">
      <c r="A122">
        <v>121</v>
      </c>
      <c r="B122" s="1">
        <v>1.1492097492256E-2</v>
      </c>
      <c r="C122">
        <v>25</v>
      </c>
      <c r="D122">
        <v>7191.8181818180001</v>
      </c>
    </row>
    <row r="123" spans="1:4" x14ac:dyDescent="0.25">
      <c r="A123">
        <v>122</v>
      </c>
      <c r="B123" s="1">
        <v>1.1492631616563999E-2</v>
      </c>
      <c r="C123">
        <v>30</v>
      </c>
      <c r="D123">
        <v>7192.7272727271002</v>
      </c>
    </row>
    <row r="124" spans="1:4" x14ac:dyDescent="0.25">
      <c r="A124">
        <v>123</v>
      </c>
      <c r="B124" s="1">
        <v>1.1494018952031001E-2</v>
      </c>
      <c r="C124">
        <v>35</v>
      </c>
      <c r="D124">
        <v>7193.6363636362003</v>
      </c>
    </row>
    <row r="125" spans="1:4" x14ac:dyDescent="0.25">
      <c r="A125">
        <v>124</v>
      </c>
      <c r="B125" s="1">
        <v>1.1497432753222001E-2</v>
      </c>
      <c r="C125">
        <v>40</v>
      </c>
      <c r="D125">
        <v>7194.5454545453003</v>
      </c>
    </row>
    <row r="126" spans="1:4" x14ac:dyDescent="0.25">
      <c r="A126">
        <v>125</v>
      </c>
      <c r="B126" s="1">
        <v>1.1505160315459E-2</v>
      </c>
      <c r="C126">
        <v>45</v>
      </c>
      <c r="D126">
        <v>7195.4545454544004</v>
      </c>
    </row>
    <row r="127" spans="1:4" x14ac:dyDescent="0.25">
      <c r="A127">
        <v>126</v>
      </c>
      <c r="B127" s="1">
        <v>1.1520735814447999E-2</v>
      </c>
      <c r="C127">
        <v>50</v>
      </c>
      <c r="D127">
        <v>7196.3636363633996</v>
      </c>
    </row>
    <row r="128" spans="1:4" x14ac:dyDescent="0.25">
      <c r="A128" s="17">
        <v>127</v>
      </c>
      <c r="B128" s="18">
        <v>1.1548336519063999E-2</v>
      </c>
      <c r="C128" s="17">
        <v>55</v>
      </c>
      <c r="D128">
        <v>7197.2727272724997</v>
      </c>
    </row>
    <row r="129" spans="1:4" x14ac:dyDescent="0.25">
      <c r="A129">
        <v>128</v>
      </c>
      <c r="B129" s="1">
        <v>1.1591892100760001E-2</v>
      </c>
      <c r="C129">
        <v>60</v>
      </c>
      <c r="D129">
        <v>7198.1818181815997</v>
      </c>
    </row>
    <row r="130" spans="1:4" x14ac:dyDescent="0.25">
      <c r="A130">
        <v>129</v>
      </c>
      <c r="B130" s="1">
        <v>1.165434185958E-2</v>
      </c>
      <c r="C130">
        <v>65</v>
      </c>
      <c r="D130">
        <v>7199.0909090906998</v>
      </c>
    </row>
    <row r="131" spans="1:4" x14ac:dyDescent="0.25">
      <c r="A131">
        <v>130</v>
      </c>
      <c r="B131" s="1">
        <v>1.1736948853564E-2</v>
      </c>
      <c r="C131">
        <v>70</v>
      </c>
      <c r="D131">
        <v>7199.9999999997999</v>
      </c>
    </row>
    <row r="132" spans="1:4" x14ac:dyDescent="0.25">
      <c r="A132">
        <v>131</v>
      </c>
      <c r="B132" s="1">
        <v>1.183904887716E-2</v>
      </c>
      <c r="C132">
        <v>75</v>
      </c>
      <c r="D132">
        <v>7200.9090909089</v>
      </c>
    </row>
    <row r="133" spans="1:4" x14ac:dyDescent="0.25">
      <c r="A133">
        <v>132</v>
      </c>
      <c r="B133" s="1">
        <v>1.1958478346815E-2</v>
      </c>
      <c r="C133">
        <v>80</v>
      </c>
      <c r="D133">
        <v>7201.8181818180001</v>
      </c>
    </row>
    <row r="134" spans="1:4" x14ac:dyDescent="0.25">
      <c r="A134">
        <v>133</v>
      </c>
      <c r="B134" s="1">
        <v>1.2092129260995E-2</v>
      </c>
      <c r="C134">
        <v>85</v>
      </c>
      <c r="D134">
        <v>7202.7272727271002</v>
      </c>
    </row>
    <row r="135" spans="1:4" x14ac:dyDescent="0.25">
      <c r="A135">
        <v>134</v>
      </c>
      <c r="B135" s="1">
        <v>1.2236263046500001E-2</v>
      </c>
      <c r="C135">
        <v>90</v>
      </c>
      <c r="D135">
        <v>7203.6363636362003</v>
      </c>
    </row>
    <row r="136" spans="1:4" x14ac:dyDescent="0.25">
      <c r="A136">
        <v>135</v>
      </c>
      <c r="B136" s="1">
        <v>1.2387510138687E-2</v>
      </c>
      <c r="C136">
        <v>95</v>
      </c>
      <c r="D136">
        <v>7204.5454545453003</v>
      </c>
    </row>
    <row r="137" spans="1:4" x14ac:dyDescent="0.25">
      <c r="A137">
        <v>136</v>
      </c>
      <c r="B137" s="1">
        <v>1.2543963307555001E-2</v>
      </c>
      <c r="C137">
        <v>100</v>
      </c>
      <c r="D137">
        <v>7205.4545454543004</v>
      </c>
    </row>
    <row r="138" spans="1:4" x14ac:dyDescent="0.25">
      <c r="A138">
        <v>137</v>
      </c>
      <c r="B138" s="1">
        <v>1.2704560716862E-2</v>
      </c>
      <c r="C138">
        <v>105</v>
      </c>
      <c r="D138">
        <v>7206.3636363633996</v>
      </c>
    </row>
    <row r="139" spans="1:4" x14ac:dyDescent="0.25">
      <c r="A139">
        <v>138</v>
      </c>
      <c r="B139" s="1">
        <v>1.2867617780825E-2</v>
      </c>
      <c r="C139">
        <v>110</v>
      </c>
      <c r="D139">
        <v>7207.2727272724997</v>
      </c>
    </row>
    <row r="140" spans="1:4" x14ac:dyDescent="0.25">
      <c r="A140">
        <v>139</v>
      </c>
      <c r="B140" s="1">
        <v>1.3032167987652001E-2</v>
      </c>
      <c r="C140">
        <v>115</v>
      </c>
      <c r="D140">
        <v>7208.1818181815997</v>
      </c>
    </row>
    <row r="141" spans="1:4" x14ac:dyDescent="0.25">
      <c r="A141">
        <v>140</v>
      </c>
      <c r="B141" s="1">
        <v>1.3200900153076E-2</v>
      </c>
      <c r="C141">
        <v>120</v>
      </c>
      <c r="D141">
        <v>7209.0909090906998</v>
      </c>
    </row>
    <row r="142" spans="1:4" x14ac:dyDescent="0.25">
      <c r="A142">
        <v>141</v>
      </c>
      <c r="B142" s="1">
        <v>1.3370814243133E-2</v>
      </c>
      <c r="C142">
        <v>125</v>
      </c>
      <c r="D142">
        <v>7209.9999999997999</v>
      </c>
    </row>
    <row r="143" spans="1:4" x14ac:dyDescent="0.25">
      <c r="A143">
        <v>142</v>
      </c>
      <c r="B143" s="1">
        <v>1.4192033805856E-2</v>
      </c>
      <c r="C143">
        <v>125</v>
      </c>
      <c r="D143">
        <v>8979.9999999997999</v>
      </c>
    </row>
    <row r="144" spans="1:4" x14ac:dyDescent="0.25">
      <c r="A144">
        <v>143</v>
      </c>
      <c r="B144" s="1">
        <v>1.4192035229104999E-2</v>
      </c>
      <c r="C144">
        <v>119.5</v>
      </c>
      <c r="D144">
        <v>8980.9999999997999</v>
      </c>
    </row>
    <row r="145" spans="1:4" x14ac:dyDescent="0.25">
      <c r="A145">
        <v>144</v>
      </c>
      <c r="B145" s="1">
        <v>1.4192041417167E-2</v>
      </c>
      <c r="C145">
        <v>114</v>
      </c>
      <c r="D145">
        <v>8981.9999999997999</v>
      </c>
    </row>
    <row r="146" spans="1:4" x14ac:dyDescent="0.25">
      <c r="A146">
        <v>145</v>
      </c>
      <c r="B146" s="1">
        <v>1.4192112466300999E-2</v>
      </c>
      <c r="C146">
        <v>108.5</v>
      </c>
      <c r="D146">
        <v>8982.9999999997999</v>
      </c>
    </row>
    <row r="147" spans="1:4" x14ac:dyDescent="0.25">
      <c r="A147">
        <v>146</v>
      </c>
      <c r="B147" s="1">
        <v>1.4192655142997E-2</v>
      </c>
      <c r="C147">
        <v>103</v>
      </c>
      <c r="D147">
        <v>8983.9999999997999</v>
      </c>
    </row>
    <row r="148" spans="1:4" x14ac:dyDescent="0.25">
      <c r="A148">
        <v>147</v>
      </c>
      <c r="B148" s="1">
        <v>1.4195115634455999E-2</v>
      </c>
      <c r="C148">
        <v>97.5</v>
      </c>
      <c r="D148">
        <v>8984.9999999997999</v>
      </c>
    </row>
    <row r="149" spans="1:4" x14ac:dyDescent="0.25">
      <c r="A149">
        <v>148</v>
      </c>
      <c r="B149" s="1">
        <v>1.4202519530722E-2</v>
      </c>
      <c r="C149">
        <v>92</v>
      </c>
      <c r="D149">
        <v>8985.9999999997999</v>
      </c>
    </row>
    <row r="150" spans="1:4" x14ac:dyDescent="0.25">
      <c r="A150">
        <v>149</v>
      </c>
      <c r="B150" s="1">
        <v>1.4218907415218999E-2</v>
      </c>
      <c r="C150">
        <v>86.5</v>
      </c>
      <c r="D150">
        <v>8986.9999999997999</v>
      </c>
    </row>
    <row r="151" spans="1:4" x14ac:dyDescent="0.25">
      <c r="A151">
        <v>150</v>
      </c>
      <c r="B151" s="1">
        <v>1.4247717532182E-2</v>
      </c>
      <c r="C151">
        <v>81</v>
      </c>
      <c r="D151">
        <v>8987.9999999997999</v>
      </c>
    </row>
    <row r="152" spans="1:4" x14ac:dyDescent="0.25">
      <c r="A152">
        <v>151</v>
      </c>
      <c r="B152" s="1">
        <v>1.4290453379859999E-2</v>
      </c>
      <c r="C152">
        <v>75.5</v>
      </c>
      <c r="D152">
        <v>8988.9999999997999</v>
      </c>
    </row>
    <row r="153" spans="1:4" x14ac:dyDescent="0.25">
      <c r="A153">
        <v>152</v>
      </c>
      <c r="B153" s="1">
        <v>1.4346070533254001E-2</v>
      </c>
      <c r="C153">
        <v>70</v>
      </c>
      <c r="D153">
        <v>8989.9999999997999</v>
      </c>
    </row>
    <row r="154" spans="1:4" x14ac:dyDescent="0.25">
      <c r="A154">
        <v>153</v>
      </c>
      <c r="B154" s="1">
        <v>1.4412401519262E-2</v>
      </c>
      <c r="C154">
        <v>64.5</v>
      </c>
      <c r="D154">
        <v>8990.9999999997999</v>
      </c>
    </row>
    <row r="155" spans="1:4" x14ac:dyDescent="0.25">
      <c r="A155">
        <v>154</v>
      </c>
      <c r="B155" s="1">
        <v>1.4486828187001E-2</v>
      </c>
      <c r="C155">
        <v>59</v>
      </c>
      <c r="D155">
        <v>8991.9999999997999</v>
      </c>
    </row>
    <row r="156" spans="1:4" x14ac:dyDescent="0.25">
      <c r="A156">
        <v>155</v>
      </c>
      <c r="B156" s="1">
        <v>1.4566812701471E-2</v>
      </c>
      <c r="C156">
        <v>53.5</v>
      </c>
      <c r="D156">
        <v>8992.9999999997999</v>
      </c>
    </row>
    <row r="157" spans="1:4" x14ac:dyDescent="0.25">
      <c r="A157">
        <v>156</v>
      </c>
      <c r="B157" s="1">
        <v>1.4650158822733E-2</v>
      </c>
      <c r="C157">
        <v>48</v>
      </c>
      <c r="D157">
        <v>8993.9999999997999</v>
      </c>
    </row>
    <row r="158" spans="1:4" x14ac:dyDescent="0.25">
      <c r="A158">
        <v>157</v>
      </c>
      <c r="B158" s="1">
        <v>1.4735070692777E-2</v>
      </c>
      <c r="C158">
        <v>42.5</v>
      </c>
      <c r="D158">
        <v>8994.9999999997999</v>
      </c>
    </row>
    <row r="159" spans="1:4" x14ac:dyDescent="0.25">
      <c r="A159">
        <v>158</v>
      </c>
      <c r="B159" s="1">
        <v>1.4820127100696001E-2</v>
      </c>
      <c r="C159">
        <v>37</v>
      </c>
      <c r="D159">
        <v>8995.9999999997999</v>
      </c>
    </row>
    <row r="160" spans="1:4" x14ac:dyDescent="0.25">
      <c r="A160">
        <v>159</v>
      </c>
      <c r="B160" s="1">
        <v>1.4904231192234E-2</v>
      </c>
      <c r="C160">
        <v>31.5</v>
      </c>
      <c r="D160">
        <v>8996.9999999997999</v>
      </c>
    </row>
    <row r="161" spans="1:4" x14ac:dyDescent="0.25">
      <c r="A161">
        <v>160</v>
      </c>
      <c r="B161" s="1">
        <v>1.4986537668981E-2</v>
      </c>
      <c r="C161">
        <v>26</v>
      </c>
      <c r="D161">
        <v>8997.9999999997999</v>
      </c>
    </row>
    <row r="162" spans="1:4" x14ac:dyDescent="0.25">
      <c r="A162">
        <v>161</v>
      </c>
      <c r="B162" s="1">
        <v>1.5065328777658E-2</v>
      </c>
      <c r="C162">
        <v>20.5</v>
      </c>
      <c r="D162">
        <v>8998.9999999997999</v>
      </c>
    </row>
    <row r="163" spans="1:4" x14ac:dyDescent="0.25">
      <c r="A163">
        <v>162</v>
      </c>
      <c r="B163" s="1">
        <v>1.5140134317892E-2</v>
      </c>
      <c r="C163">
        <v>15</v>
      </c>
      <c r="D163">
        <v>8999.9999999997999</v>
      </c>
    </row>
    <row r="164" spans="1:4" x14ac:dyDescent="0.25">
      <c r="A164">
        <v>163</v>
      </c>
      <c r="B164" s="1">
        <v>1.5210791497944E-2</v>
      </c>
      <c r="C164">
        <v>9.5</v>
      </c>
      <c r="D164">
        <v>9000.9999999997999</v>
      </c>
    </row>
    <row r="165" spans="1:4" x14ac:dyDescent="0.25">
      <c r="A165">
        <v>164</v>
      </c>
      <c r="B165" s="1">
        <v>1.5277148550813E-2</v>
      </c>
      <c r="C165">
        <v>4</v>
      </c>
      <c r="D165">
        <v>9001.9999999997999</v>
      </c>
    </row>
    <row r="166" spans="1:4" x14ac:dyDescent="0.25">
      <c r="A166">
        <v>165</v>
      </c>
      <c r="B166" s="1">
        <v>1.5339068996621999E-2</v>
      </c>
      <c r="C166">
        <v>-1.5</v>
      </c>
      <c r="D166">
        <v>9002.9999999997999</v>
      </c>
    </row>
    <row r="167" spans="1:4" x14ac:dyDescent="0.25">
      <c r="A167">
        <v>166</v>
      </c>
      <c r="B167" s="1">
        <v>1.5396431849226001E-2</v>
      </c>
      <c r="C167">
        <v>-7</v>
      </c>
      <c r="D167">
        <v>9003.9999999997999</v>
      </c>
    </row>
    <row r="168" spans="1:4" x14ac:dyDescent="0.25">
      <c r="A168">
        <v>167</v>
      </c>
      <c r="B168" s="1">
        <v>1.5449146439546001E-2</v>
      </c>
      <c r="C168">
        <v>-12.5</v>
      </c>
      <c r="D168">
        <v>9004.9999999997999</v>
      </c>
    </row>
    <row r="169" spans="1:4" x14ac:dyDescent="0.25">
      <c r="A169">
        <v>168</v>
      </c>
      <c r="B169" s="1">
        <v>1.5497165150229E-2</v>
      </c>
      <c r="C169">
        <v>-18</v>
      </c>
      <c r="D169">
        <v>9005.9999999997999</v>
      </c>
    </row>
    <row r="170" spans="1:4" x14ac:dyDescent="0.25">
      <c r="A170">
        <v>169</v>
      </c>
      <c r="B170" s="1">
        <v>1.5540479842803E-2</v>
      </c>
      <c r="C170">
        <v>-23.5</v>
      </c>
      <c r="D170">
        <v>9006.9999999997999</v>
      </c>
    </row>
    <row r="171" spans="1:4" x14ac:dyDescent="0.25">
      <c r="A171">
        <v>170</v>
      </c>
      <c r="B171" s="1">
        <v>1.5579122264215E-2</v>
      </c>
      <c r="C171">
        <v>-29</v>
      </c>
      <c r="D171">
        <v>9007.9999999997999</v>
      </c>
    </row>
    <row r="172" spans="1:4" x14ac:dyDescent="0.25">
      <c r="A172">
        <v>171</v>
      </c>
      <c r="B172" s="1">
        <v>1.5613170543202E-2</v>
      </c>
      <c r="C172">
        <v>-34.5</v>
      </c>
      <c r="D172">
        <v>9008.9999999997999</v>
      </c>
    </row>
    <row r="173" spans="1:4" x14ac:dyDescent="0.25">
      <c r="A173">
        <v>172</v>
      </c>
      <c r="B173" s="1">
        <v>1.5642754054368001E-2</v>
      </c>
      <c r="C173">
        <v>-40</v>
      </c>
      <c r="D173">
        <v>9009.9999999997999</v>
      </c>
    </row>
    <row r="174" spans="1:4" x14ac:dyDescent="0.25">
      <c r="A174">
        <v>173</v>
      </c>
      <c r="B174" s="1">
        <v>1.6891408730175E-2</v>
      </c>
      <c r="C174">
        <v>-40</v>
      </c>
      <c r="D174">
        <v>10779.9999999998</v>
      </c>
    </row>
    <row r="175" spans="1:4" x14ac:dyDescent="0.25">
      <c r="A175">
        <v>174</v>
      </c>
      <c r="B175" s="1">
        <v>1.6891562283647001E-2</v>
      </c>
      <c r="C175">
        <v>-33.5</v>
      </c>
      <c r="D175">
        <v>10781.1818181816</v>
      </c>
    </row>
    <row r="176" spans="1:4" x14ac:dyDescent="0.25">
      <c r="A176">
        <v>175</v>
      </c>
      <c r="B176" s="1">
        <v>1.6891677397507E-2</v>
      </c>
      <c r="C176">
        <v>-27</v>
      </c>
      <c r="D176">
        <v>10782.3636363634</v>
      </c>
    </row>
    <row r="177" spans="1:5" x14ac:dyDescent="0.25">
      <c r="A177">
        <v>176</v>
      </c>
      <c r="B177" s="1">
        <v>1.6891753961708E-2</v>
      </c>
      <c r="C177">
        <v>-20.5</v>
      </c>
      <c r="D177">
        <v>10783.545454545199</v>
      </c>
    </row>
    <row r="178" spans="1:5" x14ac:dyDescent="0.25">
      <c r="A178">
        <v>177</v>
      </c>
      <c r="B178" s="1">
        <v>1.6891798787781E-2</v>
      </c>
      <c r="C178">
        <v>-14</v>
      </c>
      <c r="D178">
        <v>10784.727272726999</v>
      </c>
    </row>
    <row r="179" spans="1:5" x14ac:dyDescent="0.25">
      <c r="A179">
        <v>178</v>
      </c>
      <c r="B179" s="1">
        <v>1.6891822020980999E-2</v>
      </c>
      <c r="C179">
        <v>-7.5</v>
      </c>
      <c r="D179">
        <v>10785.909090908901</v>
      </c>
    </row>
    <row r="180" spans="1:5" x14ac:dyDescent="0.25">
      <c r="A180">
        <v>179</v>
      </c>
      <c r="B180" s="1">
        <v>1.6891833597322999E-2</v>
      </c>
      <c r="C180">
        <v>-1</v>
      </c>
      <c r="D180">
        <v>10787.090909090701</v>
      </c>
    </row>
    <row r="181" spans="1:5" x14ac:dyDescent="0.25">
      <c r="A181">
        <v>180</v>
      </c>
      <c r="B181" s="1">
        <v>1.6891842232920999E-2</v>
      </c>
      <c r="C181">
        <v>5.5</v>
      </c>
      <c r="D181">
        <v>10788.272727272501</v>
      </c>
    </row>
    <row r="182" spans="1:5" x14ac:dyDescent="0.25">
      <c r="A182">
        <v>181</v>
      </c>
      <c r="B182" s="1">
        <v>1.6891860010058001E-2</v>
      </c>
      <c r="C182">
        <v>12</v>
      </c>
      <c r="D182">
        <v>10789.4545454543</v>
      </c>
    </row>
    <row r="183" spans="1:5" x14ac:dyDescent="0.25">
      <c r="A183">
        <v>182</v>
      </c>
      <c r="B183" s="1">
        <v>1.6891922617026E-2</v>
      </c>
      <c r="C183">
        <v>18.5</v>
      </c>
      <c r="D183">
        <v>10790.6363636361</v>
      </c>
    </row>
    <row r="184" spans="1:5" x14ac:dyDescent="0.25">
      <c r="A184">
        <v>183</v>
      </c>
      <c r="B184" s="1">
        <v>1.6892161386081E-2</v>
      </c>
      <c r="C184">
        <v>25</v>
      </c>
      <c r="D184">
        <v>10791.8181818179</v>
      </c>
    </row>
    <row r="190" spans="1:5" x14ac:dyDescent="0.25">
      <c r="E190" t="e">
        <f>D184-#REF!</f>
        <v>#REF!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91" workbookViewId="0">
      <selection activeCell="AE97" sqref="AE97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-7.4391909779217155E-2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5.2391761543853998E-16</v>
      </c>
      <c r="E2" s="1">
        <f>IF(A2&gt;=-$K$2,INDEX('Daten effMJM'!$B$2:$B$184,Auswertung!$K$2+Auswertung!A2,1),E3)</f>
        <v>2.3322396294983999E-3</v>
      </c>
      <c r="F2" s="15">
        <f>INDEX('Daten MJM'!$D$2:$D$191,Auswertung!$J$2+Auswertung!A2,1)--1.8181818182</f>
        <v>-1299.9000000000001</v>
      </c>
      <c r="G2" s="15" t="e">
        <f>INDEX('Daten effMJM'!$C$2:$C$184,Auswertung!$K$2+Auswertung!A2,1)</f>
        <v>#VALUE!</v>
      </c>
      <c r="H2" s="1" t="e">
        <f>IF(B2=F2,IF(C2=G2,"JA","NEIN"),"NEIN")</f>
        <v>#VALUE!</v>
      </c>
      <c r="I2" s="1"/>
      <c r="J2">
        <v>0</v>
      </c>
      <c r="K2">
        <f>MAX('Daten effMJM'!A2:A211)-190</f>
        <v>-7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7.9982377882997996E-4</v>
      </c>
      <c r="E3" s="1">
        <f>IF(A3&gt;=-$K$2,INDEX('Daten effMJM'!$B$2:$B$184,Auswertung!$K$2+Auswertung!A3,1),E4)</f>
        <v>2.3322396294983999E-3</v>
      </c>
      <c r="F3" s="15">
        <f>INDEX('Daten MJM'!$D$2:$D$191,Auswertung!$J$2+Auswertung!A3,1)--1.8181818182</f>
        <v>-1170.4000000000001</v>
      </c>
      <c r="G3" s="15" t="e">
        <f>INDEX('Daten effMJM'!$C$2:$C$184,Auswertung!$K$2+Auswertung!A3,1)</f>
        <v>#VALUE!</v>
      </c>
      <c r="H3" s="1" t="e">
        <f t="shared" ref="H3:H66" si="0">IF(B3=F3,IF(C3=G3,"JA","NEIN"),"NEIN")</f>
        <v>#VALUE!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2.4286274020195999E-3</v>
      </c>
      <c r="E4" s="1">
        <f>IF(A4&gt;=-$K$2,INDEX('Daten effMJM'!$B$2:$B$184,Auswertung!$K$2+Auswertung!A4,1),E5)</f>
        <v>2.3322396294983999E-3</v>
      </c>
      <c r="F4" s="15">
        <f>INDEX('Daten MJM'!$D$2:$D$191,Auswertung!$J$2+Auswertung!A4,1)--1.8181818182</f>
        <v>-1000</v>
      </c>
      <c r="G4" s="15" t="e">
        <f>INDEX('Daten effMJM'!$C$2:$C$184,Auswertung!$K$2+Auswertung!A4,1)</f>
        <v>#VALUE!</v>
      </c>
      <c r="H4" s="1" t="e">
        <f t="shared" si="0"/>
        <v>#VALUE!</v>
      </c>
      <c r="I4" s="1"/>
      <c r="M4">
        <f t="shared" ref="M4:M67" si="2">B6</f>
        <v>0.90909090910000001</v>
      </c>
      <c r="N4" s="1">
        <f t="shared" ref="N4:N67" si="3">D6-$D$5</f>
        <v>6.3731640900007575E-8</v>
      </c>
      <c r="O4" s="1">
        <f t="shared" ref="O4:O67" si="4">E6-$E$5</f>
        <v>0</v>
      </c>
      <c r="P4" s="4">
        <f t="shared" ref="P4:P67" si="5">ABS((O4-N4)/N4)</f>
        <v>1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3.0587457250982001E-3</v>
      </c>
      <c r="E5" s="1">
        <f>IF(A5&gt;=-$K$2,INDEX('Daten effMJM'!$B$2:$B$184,Auswertung!$K$2+Auswertung!A5,1),E6)</f>
        <v>2.3322396294983999E-3</v>
      </c>
      <c r="F5" s="15">
        <f>INDEX('Daten MJM'!$D$2:$D$191,Auswertung!$J$2+Auswertung!A5,1)--1.8181818182</f>
        <v>0</v>
      </c>
      <c r="G5" s="15" t="e">
        <f>INDEX('Daten effMJM'!$C$2:$C$184,Auswertung!$K$2+Auswertung!A5,1)</f>
        <v>#VALUE!</v>
      </c>
      <c r="H5" s="1" t="e">
        <f t="shared" si="0"/>
        <v>#VALUE!</v>
      </c>
      <c r="I5" s="1"/>
      <c r="M5">
        <f t="shared" si="2"/>
        <v>1.8181818182</v>
      </c>
      <c r="N5" s="1">
        <f t="shared" si="3"/>
        <v>8.4979308299839434E-8</v>
      </c>
      <c r="O5" s="1">
        <f t="shared" si="4"/>
        <v>0</v>
      </c>
      <c r="P5" s="4">
        <f t="shared" si="5"/>
        <v>1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3.0588094567391001E-3</v>
      </c>
      <c r="E6" s="1">
        <f>IF(A6&gt;=-$K$2,INDEX('Daten effMJM'!$B$2:$B$184,Auswertung!$K$2+Auswertung!A6,1),E7)</f>
        <v>2.3322396294983999E-3</v>
      </c>
      <c r="F6" s="15">
        <f>INDEX('Daten MJM'!$D$2:$D$191,Auswertung!$J$2+Auswertung!A6,1)--1.8181818182</f>
        <v>0.90909090910000001</v>
      </c>
      <c r="G6" s="15" t="e">
        <f>INDEX('Daten effMJM'!$C$2:$C$184,Auswertung!$K$2+Auswertung!A6,1)</f>
        <v>#VALUE!</v>
      </c>
      <c r="H6" s="1" t="e">
        <f t="shared" si="0"/>
        <v>#VALUE!</v>
      </c>
      <c r="I6" s="1"/>
      <c r="M6">
        <f t="shared" si="2"/>
        <v>2.7272727272999999</v>
      </c>
      <c r="N6" s="1">
        <f t="shared" si="3"/>
        <v>9.4283133700041183E-8</v>
      </c>
      <c r="O6" s="1">
        <f t="shared" si="4"/>
        <v>0</v>
      </c>
      <c r="P6" s="4">
        <f t="shared" si="5"/>
        <v>1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3.0588307044064999E-3</v>
      </c>
      <c r="E7" s="1">
        <f>IF(A7&gt;=-$K$2,INDEX('Daten effMJM'!$B$2:$B$184,Auswertung!$K$2+Auswertung!A7,1),E8)</f>
        <v>2.3322396294983999E-3</v>
      </c>
      <c r="F7" s="15">
        <f>INDEX('Daten MJM'!$D$2:$D$191,Auswertung!$J$2+Auswertung!A7,1)--1.8181818182</f>
        <v>1.8181818182</v>
      </c>
      <c r="G7" s="15" t="e">
        <f>INDEX('Daten effMJM'!$C$2:$C$184,Auswertung!$K$2+Auswertung!A7,1)</f>
        <v>#VALUE!</v>
      </c>
      <c r="H7" s="1" t="e">
        <f t="shared" si="0"/>
        <v>#VALUE!</v>
      </c>
      <c r="I7" s="1"/>
      <c r="M7">
        <f t="shared" si="2"/>
        <v>3.6363636364</v>
      </c>
      <c r="N7" s="1">
        <f t="shared" si="3"/>
        <v>1.0532228939983887E-7</v>
      </c>
      <c r="O7" s="1">
        <f t="shared" si="4"/>
        <v>-9.5579929679972045E-7</v>
      </c>
      <c r="P7" s="4">
        <f t="shared" si="5"/>
        <v>10.074995447271228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3.0588400082319001E-3</v>
      </c>
      <c r="E8" s="1">
        <f>IF(A8&gt;=-$K$2,INDEX('Daten effMJM'!$B$2:$B$184,Auswertung!$K$2+Auswertung!A8,1),E9)</f>
        <v>2.3322396294983999E-3</v>
      </c>
      <c r="F8" s="15">
        <f>INDEX('Daten MJM'!$D$2:$D$191,Auswertung!$J$2+Auswertung!A8,1)--1.8181818182</f>
        <v>2.7272727272999999</v>
      </c>
      <c r="G8" s="15">
        <f>INDEX('Daten effMJM'!$C$2:$C$184,Auswertung!$K$2+Auswertung!A8,1)</f>
        <v>75</v>
      </c>
      <c r="H8" s="1" t="str">
        <f t="shared" si="0"/>
        <v>NEIN</v>
      </c>
      <c r="I8" s="1"/>
      <c r="M8">
        <f t="shared" si="2"/>
        <v>4.5454545455000002</v>
      </c>
      <c r="N8" s="1">
        <f t="shared" si="3"/>
        <v>1.3390227819988845E-7</v>
      </c>
      <c r="O8" s="1">
        <f t="shared" si="4"/>
        <v>-2.9006721500007132E-7</v>
      </c>
      <c r="P8" s="4">
        <f t="shared" si="5"/>
        <v>3.1662604916031443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3.0588510473875999E-3</v>
      </c>
      <c r="E9" s="1">
        <f>IF(A9&gt;=-$K$2,INDEX('Daten effMJM'!$B$2:$B$184,Auswertung!$K$2+Auswertung!A9,1),E10)</f>
        <v>2.3312838302016001E-3</v>
      </c>
      <c r="F9" s="15">
        <f>INDEX('Daten MJM'!$D$2:$D$191,Auswertung!$J$2+Auswertung!A9,1)--1.8181818182</f>
        <v>3.6363636364</v>
      </c>
      <c r="G9" s="15">
        <f>INDEX('Daten effMJM'!$C$2:$C$184,Auswertung!$K$2+Auswertung!A9,1)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2.2853523679988025E-7</v>
      </c>
      <c r="O9" s="1">
        <f t="shared" si="4"/>
        <v>-8.3713648799891432E-8</v>
      </c>
      <c r="P9" s="4">
        <f t="shared" si="5"/>
        <v>1.3663052139009808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3.0588796273764E-3</v>
      </c>
      <c r="E10" s="1">
        <f>IF(A10&gt;=-$K$2,INDEX('Daten effMJM'!$B$2:$B$184,Auswertung!$K$2+Auswertung!A10,1),E11)</f>
        <v>2.3319495622833998E-3</v>
      </c>
      <c r="F10" s="15">
        <f>INDEX('Daten MJM'!$D$2:$D$191,Auswertung!$J$2+Auswertung!A10,1)--1.8181818182</f>
        <v>4.5454545455000002</v>
      </c>
      <c r="G10" s="15">
        <f>INDEX('Daten effMJM'!$C$2:$C$184,Auswertung!$K$2+Auswertung!A10,1)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5.5296738549984875E-7</v>
      </c>
      <c r="O10" s="1">
        <f t="shared" si="4"/>
        <v>-3.3815378499939264E-8</v>
      </c>
      <c r="P10" s="4">
        <f t="shared" si="5"/>
        <v>1.0611525731655442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3.058974260335E-3</v>
      </c>
      <c r="E11" s="1">
        <f>IF(A11&gt;=-$K$2,INDEX('Daten effMJM'!$B$2:$B$184,Auswertung!$K$2+Auswertung!A11,1),E12)</f>
        <v>2.3321559158496E-3</v>
      </c>
      <c r="F11" s="15">
        <f>INDEX('Daten MJM'!$D$2:$D$191,Auswertung!$J$2+Auswertung!A11,1)--1.8181818182</f>
        <v>5.4545454545999998</v>
      </c>
      <c r="G11" s="15">
        <f>INDEX('Daten effMJM'!$C$2:$C$184,Auswertung!$K$2+Auswertung!A11,1)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1.6290104921999442E-6</v>
      </c>
      <c r="O11" s="1">
        <f t="shared" si="4"/>
        <v>-2.3105354899754377E-8</v>
      </c>
      <c r="P11" s="4">
        <f t="shared" si="5"/>
        <v>1.0141836746972397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3.0592986924836999E-3</v>
      </c>
      <c r="E12" s="1">
        <f>IF(A12&gt;=-$K$2,INDEX('Daten effMJM'!$B$2:$B$184,Auswertung!$K$2+Auswertung!A12,1),E13)</f>
        <v>2.3322058141198999E-3</v>
      </c>
      <c r="F12" s="15">
        <f>INDEX('Daten MJM'!$D$2:$D$191,Auswertung!$J$2+Auswertung!A12,1)--1.8181818182</f>
        <v>6.3636363637000004</v>
      </c>
      <c r="G12" s="15">
        <f>INDEX('Daten effMJM'!$C$2:$C$184,Auswertung!$K$2+Auswertung!A12,1)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4.9463452732999985E-6</v>
      </c>
      <c r="O12" s="1">
        <f t="shared" si="4"/>
        <v>-1.7316707099940959E-8</v>
      </c>
      <c r="P12" s="4">
        <f t="shared" si="5"/>
        <v>1.003500909488348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3.0603747355904E-3</v>
      </c>
      <c r="E13" s="1">
        <f>IF(A13&gt;=-$K$2,INDEX('Daten effMJM'!$B$2:$B$184,Auswertung!$K$2+Auswertung!A13,1),E14)</f>
        <v>2.3322165241435001E-3</v>
      </c>
      <c r="F13" s="15">
        <f>INDEX('Daten MJM'!$D$2:$D$191,Auswertung!$J$2+Auswertung!A13,1)--1.8181818182</f>
        <v>7.2727272727000001</v>
      </c>
      <c r="G13" s="15">
        <f>INDEX('Daten effMJM'!$C$2:$C$184,Auswertung!$K$2+Auswertung!A13,1)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1.3974005178100067E-5</v>
      </c>
      <c r="O13" s="1">
        <f t="shared" si="4"/>
        <v>0</v>
      </c>
      <c r="P13" s="4">
        <f t="shared" si="5"/>
        <v>1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3.0636920703715001E-3</v>
      </c>
      <c r="E14" s="1">
        <f>IF(A14&gt;=-$K$2,INDEX('Daten effMJM'!$B$2:$B$184,Auswertung!$K$2+Auswertung!A14,1),E15)</f>
        <v>2.3322223127912999E-3</v>
      </c>
      <c r="F14" s="15">
        <f>INDEX('Daten MJM'!$D$2:$D$191,Auswertung!$J$2+Auswertung!A14,1)--1.8181818182</f>
        <v>8.1818181818000006</v>
      </c>
      <c r="G14" s="15">
        <f>INDEX('Daten effMJM'!$C$2:$C$184,Auswertung!$K$2+Auswertung!A14,1)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3.469628578909971E-5</v>
      </c>
      <c r="O14" s="1">
        <f t="shared" si="4"/>
        <v>8.8669231100308582E-8</v>
      </c>
      <c r="P14" s="4">
        <f t="shared" si="5"/>
        <v>0.99744441720248433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3.0727197302763002E-3</v>
      </c>
      <c r="E15" s="1">
        <f>IF(A15&gt;=-$K$2,INDEX('Daten effMJM'!$B$2:$B$184,Auswertung!$K$2+Auswertung!A15,1),E16)</f>
        <v>2.3322396294983999E-3</v>
      </c>
      <c r="F15" s="15">
        <f>INDEX('Daten MJM'!$D$2:$D$191,Auswertung!$J$2+Auswertung!A15,1)--1.8181818182</f>
        <v>9.0909090909000003</v>
      </c>
      <c r="G15" s="15">
        <f>INDEX('Daten effMJM'!$C$2:$C$184,Auswertung!$K$2+Auswertung!A15,1)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7.4168342057699763E-5</v>
      </c>
      <c r="O15" s="1">
        <f t="shared" si="4"/>
        <v>5.4652787110026982E-7</v>
      </c>
      <c r="P15" s="4">
        <f t="shared" si="5"/>
        <v>0.99263125134069874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3.0934420108872998E-3</v>
      </c>
      <c r="E16" s="1">
        <f>IF(A16&gt;=-$K$2,INDEX('Daten effMJM'!$B$2:$B$184,Auswertung!$K$2+Auswertung!A16,1),E17)</f>
        <v>2.3323282987295002E-3</v>
      </c>
      <c r="F16" s="15">
        <f>INDEX('Daten MJM'!$D$2:$D$191,Auswertung!$J$2+Auswertung!A16,1)--1.8181818182</f>
        <v>10</v>
      </c>
      <c r="G16" s="15">
        <f>INDEX('Daten effMJM'!$C$2:$C$184,Auswertung!$K$2+Auswertung!A16,1)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1.3768171421789984E-4</v>
      </c>
      <c r="O16" s="1">
        <f t="shared" si="4"/>
        <v>2.5273574659001943E-6</v>
      </c>
      <c r="P16" s="4">
        <f t="shared" si="5"/>
        <v>0.98164347763784876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3.1329140671558999E-3</v>
      </c>
      <c r="E17" s="1">
        <f>IF(A17&gt;=-$K$2,INDEX('Daten effMJM'!$B$2:$B$184,Auswertung!$K$2+Auswertung!A17,1),E18)</f>
        <v>2.3327861573695001E-3</v>
      </c>
      <c r="F17" s="15">
        <f>INDEX('Daten MJM'!$D$2:$D$191,Auswertung!$J$2+Auswertung!A17,1)--1.8181818182</f>
        <v>10.9090909091</v>
      </c>
      <c r="G17" s="15">
        <f>INDEX('Daten effMJM'!$C$2:$C$184,Auswertung!$K$2+Auswertung!A17,1)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2.265300447663E-4</v>
      </c>
      <c r="O17" s="1">
        <f t="shared" si="4"/>
        <v>9.2633065257000276E-6</v>
      </c>
      <c r="P17" s="4">
        <f t="shared" si="5"/>
        <v>0.95910782370940451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3.1964274393160999E-3</v>
      </c>
      <c r="E18" s="1">
        <f>IF(A18&gt;=-$K$2,INDEX('Daten effMJM'!$B$2:$B$184,Auswertung!$K$2+Auswertung!A18,1),E19)</f>
        <v>2.3347669869643001E-3</v>
      </c>
      <c r="F18" s="15">
        <f>INDEX('Daten MJM'!$D$2:$D$191,Auswertung!$J$2+Auswertung!A18,1)--1.8181818182</f>
        <v>11.818181818199999</v>
      </c>
      <c r="G18" s="15">
        <f>INDEX('Daten effMJM'!$C$2:$C$184,Auswertung!$K$2+Auswertung!A18,1)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3.3801326922569975E-4</v>
      </c>
      <c r="O18" s="1">
        <f t="shared" si="4"/>
        <v>2.6907837511700242E-5</v>
      </c>
      <c r="P18" s="4">
        <f t="shared" si="5"/>
        <v>0.92039413845101681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3.2852757698645001E-3</v>
      </c>
      <c r="E19" s="1">
        <f>IF(A19&gt;=-$K$2,INDEX('Daten effMJM'!$B$2:$B$184,Auswertung!$K$2+Auswertung!A19,1),E20)</f>
        <v>2.3415029360240999E-3</v>
      </c>
      <c r="F19" s="15">
        <f>INDEX('Daten MJM'!$D$2:$D$191,Auswertung!$J$2+Auswertung!A19,1)--1.8181818182</f>
        <v>12.727272727299999</v>
      </c>
      <c r="G19" s="15">
        <f>INDEX('Daten effMJM'!$C$2:$C$184,Auswertung!$K$2+Auswertung!A19,1)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4.6704096474689972E-4</v>
      </c>
      <c r="O19" s="1">
        <f t="shared" si="4"/>
        <v>6.3030118815000317E-5</v>
      </c>
      <c r="P19" s="4">
        <f t="shared" si="5"/>
        <v>0.86504370371631578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3.3967589943238998E-3</v>
      </c>
      <c r="E20" s="1">
        <f>IF(A20&gt;=-$K$2,INDEX('Daten effMJM'!$B$2:$B$184,Auswertung!$K$2+Auswertung!A20,1),E21)</f>
        <v>2.3591474670101001E-3</v>
      </c>
      <c r="F20" s="15">
        <f>INDEX('Daten MJM'!$D$2:$D$191,Auswertung!$J$2+Auswertung!A20,1)--1.8181818182</f>
        <v>13.636363636399999</v>
      </c>
      <c r="G20" s="15">
        <f>INDEX('Daten effMJM'!$C$2:$C$184,Auswertung!$K$2+Auswertung!A20,1)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6.0784032441239984E-4</v>
      </c>
      <c r="O20" s="1">
        <f t="shared" si="4"/>
        <v>1.2328250901970025E-4</v>
      </c>
      <c r="P20" s="4">
        <f t="shared" si="5"/>
        <v>0.79717944981870426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3.5257866898450998E-3</v>
      </c>
      <c r="E21" s="1">
        <f>IF(A21&gt;=-$K$2,INDEX('Daten effMJM'!$B$2:$B$184,Auswertung!$K$2+Auswertung!A21,1),E22)</f>
        <v>2.3952697483134002E-3</v>
      </c>
      <c r="F21" s="15">
        <f>INDEX('Daten MJM'!$D$2:$D$191,Auswertung!$J$2+Auswertung!A21,1)--1.8181818182</f>
        <v>14.5454545455</v>
      </c>
      <c r="G21" s="15">
        <f>INDEX('Daten effMJM'!$C$2:$C$184,Auswertung!$K$2+Auswertung!A21,1)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7.5616823105809994E-4</v>
      </c>
      <c r="O21" s="1">
        <f t="shared" si="4"/>
        <v>2.0902121361999993E-4</v>
      </c>
      <c r="P21" s="4">
        <f t="shared" si="5"/>
        <v>0.72357842470118283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3.6665860495105999E-3</v>
      </c>
      <c r="E22" s="1">
        <f>IF(A22&gt;=-$K$2,INDEX('Daten effMJM'!$B$2:$B$184,Auswertung!$K$2+Auswertung!A22,1),E23)</f>
        <v>2.4555221385181001E-3</v>
      </c>
      <c r="F22" s="15">
        <f>INDEX('Daten MJM'!$D$2:$D$191,Auswertung!$J$2+Auswertung!A22,1)--1.8181818182</f>
        <v>15.4545454546</v>
      </c>
      <c r="G22" s="15">
        <f>INDEX('Daten effMJM'!$C$2:$C$184,Auswertung!$K$2+Auswertung!A22,1)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9.1000809929769975E-4</v>
      </c>
      <c r="O22" s="1">
        <f t="shared" si="4"/>
        <v>3.180443039192001E-4</v>
      </c>
      <c r="P22" s="4">
        <f t="shared" si="5"/>
        <v>0.65050387555379852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3.8149139561563E-3</v>
      </c>
      <c r="E23" s="1">
        <f>IF(A23&gt;=-$K$2,INDEX('Daten effMJM'!$B$2:$B$184,Auswertung!$K$2+Auswertung!A23,1),E24)</f>
        <v>2.5412608431183998E-3</v>
      </c>
      <c r="F23" s="15">
        <f>INDEX('Daten MJM'!$D$2:$D$191,Auswertung!$J$2+Auswertung!A23,1)--1.8181818182</f>
        <v>16.363636363600001</v>
      </c>
      <c r="G23" s="15">
        <f>INDEX('Daten effMJM'!$C$2:$C$184,Auswertung!$K$2+Auswertung!A23,1)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1.0666850289947002E-3</v>
      </c>
      <c r="O23" s="1">
        <f t="shared" si="4"/>
        <v>4.4434992000210024E-4</v>
      </c>
      <c r="P23" s="4">
        <f t="shared" si="5"/>
        <v>0.58342912113346257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3.9687538243958998E-3</v>
      </c>
      <c r="E24" s="1">
        <f>IF(A24&gt;=-$K$2,INDEX('Daten effMJM'!$B$2:$B$184,Auswertung!$K$2+Auswertung!A24,1),E25)</f>
        <v>2.6502839334176E-3</v>
      </c>
      <c r="F24" s="15">
        <f>INDEX('Daten MJM'!$D$2:$D$191,Auswertung!$J$2+Auswertung!A24,1)--1.8181818182</f>
        <v>17.272727272699999</v>
      </c>
      <c r="G24" s="15">
        <f>INDEX('Daten effMJM'!$C$2:$C$184,Auswertung!$K$2+Auswertung!A24,1)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1.6808418248666001E-3</v>
      </c>
      <c r="O24" s="1">
        <f t="shared" si="4"/>
        <v>1.0260975345253E-3</v>
      </c>
      <c r="P24" s="4">
        <f t="shared" si="5"/>
        <v>0.38953355435051945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4.1254307540929003E-3</v>
      </c>
      <c r="E25" s="1">
        <f>IF(A25&gt;=-$K$2,INDEX('Daten effMJM'!$B$2:$B$184,Auswertung!$K$2+Auswertung!A25,1),E26)</f>
        <v>2.7765895495005001E-3</v>
      </c>
      <c r="F25" s="15">
        <f>INDEX('Daten MJM'!$D$2:$D$191,Auswertung!$J$2+Auswertung!A25,1)--1.8181818182</f>
        <v>18.181818181800001</v>
      </c>
      <c r="G25" s="15">
        <f>INDEX('Daten effMJM'!$C$2:$C$184,Auswertung!$K$2+Auswertung!A25,1)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1.6808420716302001E-3</v>
      </c>
      <c r="O25" s="1">
        <f t="shared" si="4"/>
        <v>1.0260976616486002E-3</v>
      </c>
      <c r="P25" s="4">
        <f t="shared" si="5"/>
        <v>0.38953356834207647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4.7395875499648002E-3</v>
      </c>
      <c r="E26" s="1">
        <f>IF(A26&gt;=-$K$2,INDEX('Daten effMJM'!$B$2:$B$184,Auswertung!$K$2+Auswertung!A26,1),E27)</f>
        <v>3.3583371640236999E-3</v>
      </c>
      <c r="F26" s="15">
        <f>INDEX('Daten MJM'!$D$2:$D$191,Auswertung!$J$2+Auswertung!A26,1)--1.8181818182</f>
        <v>1788.1818181818001</v>
      </c>
      <c r="G26" s="15">
        <f>INDEX('Daten effMJM'!$C$2:$C$184,Auswertung!$K$2+Auswertung!A26,1)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1.6808428031594999E-3</v>
      </c>
      <c r="O26" s="1">
        <f t="shared" si="4"/>
        <v>1.0260979346206002E-3</v>
      </c>
      <c r="P26" s="4">
        <f t="shared" si="5"/>
        <v>0.38953367162483493</v>
      </c>
      <c r="R26" t="s">
        <v>9</v>
      </c>
      <c r="U26" s="8">
        <f>U89</f>
        <v>1.1886012549499586E-3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4.7395877967284002E-3</v>
      </c>
      <c r="E27" s="1">
        <f>IF(A27&gt;=-$K$2,INDEX('Daten effMJM'!$B$2:$B$184,Auswertung!$K$2+Auswertung!A27,1),E28)</f>
        <v>3.358337291147E-3</v>
      </c>
      <c r="F27" s="15">
        <f>INDEX('Daten MJM'!$D$2:$D$191,Auswertung!$J$2+Auswertung!A27,1)--1.8181818182</f>
        <v>1789.1818181818001</v>
      </c>
      <c r="G27" s="15">
        <f>INDEX('Daten effMJM'!$C$2:$C$184,Auswertung!$K$2+Auswertung!A27,1)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1.6808838329637997E-3</v>
      </c>
      <c r="O27" s="1">
        <f t="shared" si="4"/>
        <v>1.0261295633218E-3</v>
      </c>
      <c r="P27" s="4">
        <f t="shared" si="5"/>
        <v>0.38952975619231911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4.7395885282577E-3</v>
      </c>
      <c r="E28" s="1">
        <f>IF(A28&gt;=-$K$2,INDEX('Daten effMJM'!$B$2:$B$184,Auswertung!$K$2+Auswertung!A28,1),E29)</f>
        <v>3.3583375641190001E-3</v>
      </c>
      <c r="F28" s="15">
        <f>INDEX('Daten MJM'!$D$2:$D$191,Auswertung!$J$2+Auswertung!A28,1)--1.8181818182</f>
        <v>1790.1818181818001</v>
      </c>
      <c r="G28" s="15">
        <f>INDEX('Daten effMJM'!$C$2:$C$184,Auswertung!$K$2+Auswertung!A28,1)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1.6813802769024997E-3</v>
      </c>
      <c r="O28" s="1">
        <f t="shared" si="4"/>
        <v>1.0265822074045001E-3</v>
      </c>
      <c r="P28" s="4">
        <f t="shared" si="5"/>
        <v>0.38944079367000345</v>
      </c>
      <c r="R28">
        <f t="shared" si="6"/>
        <v>0.90909090910008672</v>
      </c>
      <c r="S28" s="1">
        <f t="shared" ref="S28:S87" si="7">N128-$N$127</f>
        <v>5.3568337599931015E-7</v>
      </c>
      <c r="T28" s="1">
        <f t="shared" ref="T28:T87" si="8">O128-$O$127</f>
        <v>5.3412430799960886E-7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4.7396295580619998E-3</v>
      </c>
      <c r="E29" s="1">
        <f>IF(A29&gt;=-$K$2,INDEX('Daten effMJM'!$B$2:$B$184,Auswertung!$K$2+Auswertung!A29,1),E30)</f>
        <v>3.3583691928201998E-3</v>
      </c>
      <c r="F29" s="15">
        <f>INDEX('Daten MJM'!$D$2:$D$191,Auswertung!$J$2+Auswertung!A29,1)--1.8181818182</f>
        <v>1791.1818181818001</v>
      </c>
      <c r="G29" s="15">
        <f>INDEX('Daten effMJM'!$C$2:$C$184,Auswertung!$K$2+Auswertung!A29,1)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1.6839711137003003E-3</v>
      </c>
      <c r="O29" s="1">
        <f t="shared" si="4"/>
        <v>1.0291154875152002E-3</v>
      </c>
      <c r="P29" s="4">
        <f t="shared" si="5"/>
        <v>0.38887580722578002</v>
      </c>
      <c r="R29">
        <f t="shared" si="6"/>
        <v>1.8181818182001734</v>
      </c>
      <c r="S29" s="1">
        <f t="shared" si="7"/>
        <v>1.9090194009994954E-6</v>
      </c>
      <c r="T29" s="1">
        <f t="shared" si="8"/>
        <v>1.9214597750012719E-6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4.7401260020006998E-3</v>
      </c>
      <c r="E30" s="1">
        <f>IF(A30&gt;=-$K$2,INDEX('Daten effMJM'!$B$2:$B$184,Auswertung!$K$2+Auswertung!A30,1),E31)</f>
        <v>3.3588218369029E-3</v>
      </c>
      <c r="F30" s="15">
        <f>INDEX('Daten MJM'!$D$2:$D$191,Auswertung!$J$2+Auswertung!A30,1)--1.8181818182</f>
        <v>1792.1818181818001</v>
      </c>
      <c r="G30" s="15">
        <f>INDEX('Daten effMJM'!$C$2:$C$184,Auswertung!$K$2+Auswertung!A30,1)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1.6921054455342997E-3</v>
      </c>
      <c r="O30" s="1">
        <f t="shared" si="4"/>
        <v>1.0373514361911003E-3</v>
      </c>
      <c r="P30" s="4">
        <f t="shared" si="5"/>
        <v>0.38694634017707691</v>
      </c>
      <c r="R30">
        <f t="shared" si="6"/>
        <v>2.7272727273002602</v>
      </c>
      <c r="S30" s="1">
        <f t="shared" si="7"/>
        <v>5.2595014300004655E-6</v>
      </c>
      <c r="T30" s="1">
        <f t="shared" si="8"/>
        <v>5.3352609660009542E-6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4.7427168387985004E-3</v>
      </c>
      <c r="E31" s="1">
        <f>IF(A31&gt;=-$K$2,INDEX('Daten effMJM'!$B$2:$B$184,Auswertung!$K$2+Auswertung!A31,1),E32)</f>
        <v>3.3613551170136001E-3</v>
      </c>
      <c r="F31" s="15">
        <f>INDEX('Daten MJM'!$D$2:$D$191,Auswertung!$J$2+Auswertung!A31,1)--1.8181818182</f>
        <v>1793.1818181818001</v>
      </c>
      <c r="G31" s="15">
        <f>INDEX('Daten effMJM'!$C$2:$C$184,Auswertung!$K$2+Auswertung!A31,1)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1.7101874888724002E-3</v>
      </c>
      <c r="O31" s="1">
        <f t="shared" si="4"/>
        <v>1.0559398376535E-3</v>
      </c>
      <c r="P31" s="4">
        <f t="shared" si="5"/>
        <v>0.38255902085348176</v>
      </c>
      <c r="R31">
        <f t="shared" si="6"/>
        <v>3.6363636364003469</v>
      </c>
      <c r="S31" s="1">
        <f t="shared" si="7"/>
        <v>1.2803494342000094E-5</v>
      </c>
      <c r="T31" s="1">
        <f t="shared" si="8"/>
        <v>1.3062823203000007E-5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4.7508511706324998E-3</v>
      </c>
      <c r="E32" s="1">
        <f>IF(A32&gt;=-$K$2,INDEX('Daten effMJM'!$B$2:$B$184,Auswertung!$K$2+Auswertung!A32,1),E33)</f>
        <v>3.3695910656895002E-3</v>
      </c>
      <c r="F32" s="15">
        <f>INDEX('Daten MJM'!$D$2:$D$191,Auswertung!$J$2+Auswertung!A32,1)--1.8181818182</f>
        <v>1794.1818181818001</v>
      </c>
      <c r="G32" s="15">
        <f>INDEX('Daten effMJM'!$C$2:$C$184,Auswertung!$K$2+Auswertung!A32,1)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1.7416104708454999E-3</v>
      </c>
      <c r="O32" s="1">
        <f t="shared" si="4"/>
        <v>1.0884061647840003E-3</v>
      </c>
      <c r="P32" s="4">
        <f t="shared" si="5"/>
        <v>0.37505763601914288</v>
      </c>
      <c r="R32">
        <f t="shared" si="6"/>
        <v>4.5454545455004336</v>
      </c>
      <c r="S32" s="1">
        <f t="shared" si="7"/>
        <v>2.7969463888000146E-5</v>
      </c>
      <c r="T32" s="1">
        <f t="shared" si="8"/>
        <v>2.8638322191999743E-5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4.7689332139706003E-3</v>
      </c>
      <c r="E33" s="1">
        <f>IF(A33&gt;=-$K$2,INDEX('Daten effMJM'!$B$2:$B$184,Auswertung!$K$2+Auswertung!A33,1),E34)</f>
        <v>3.3881794671518999E-3</v>
      </c>
      <c r="F33" s="15">
        <f>INDEX('Daten MJM'!$D$2:$D$191,Auswertung!$J$2+Auswertung!A33,1)--1.8181818182</f>
        <v>1795.1818181818001</v>
      </c>
      <c r="G33" s="15">
        <f>INDEX('Daten effMJM'!$C$2:$C$184,Auswertung!$K$2+Auswertung!A33,1)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1.7875307505286998E-3</v>
      </c>
      <c r="O33" s="1">
        <f t="shared" si="4"/>
        <v>1.1358086466240003E-3</v>
      </c>
      <c r="P33" s="4">
        <f t="shared" si="5"/>
        <v>0.36459350627223558</v>
      </c>
      <c r="R33">
        <f t="shared" si="6"/>
        <v>5.4545454546005203</v>
      </c>
      <c r="S33" s="1">
        <f t="shared" si="7"/>
        <v>5.4830044621999308E-5</v>
      </c>
      <c r="T33" s="1">
        <f t="shared" si="8"/>
        <v>5.6239026807999859E-5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4.8003561959437E-3</v>
      </c>
      <c r="E34" s="1">
        <f>IF(A34&gt;=-$K$2,INDEX('Daten effMJM'!$B$2:$B$184,Auswertung!$K$2+Auswertung!A34,1),E35)</f>
        <v>3.4206457942824002E-3</v>
      </c>
      <c r="F34" s="15">
        <f>INDEX('Daten MJM'!$D$2:$D$191,Auswertung!$J$2+Auswertung!A34,1)--1.8181818182</f>
        <v>1796.1818181818001</v>
      </c>
      <c r="G34" s="15">
        <f>INDEX('Daten effMJM'!$C$2:$C$184,Auswertung!$K$2+Auswertung!A34,1)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1.8463968190835E-3</v>
      </c>
      <c r="O34" s="1">
        <f t="shared" si="4"/>
        <v>1.1964252783595E-3</v>
      </c>
      <c r="P34" s="4">
        <f t="shared" si="5"/>
        <v>0.35202158821234741</v>
      </c>
      <c r="R34">
        <f t="shared" si="6"/>
        <v>6.363636363700607</v>
      </c>
      <c r="S34" s="1">
        <f t="shared" si="7"/>
        <v>9.7256848704999066E-5</v>
      </c>
      <c r="T34" s="1">
        <f t="shared" si="8"/>
        <v>9.9794608504000931E-5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4.8462764756268999E-3</v>
      </c>
      <c r="E35" s="1">
        <f>IF(A35&gt;=-$K$2,INDEX('Daten effMJM'!$B$2:$B$184,Auswertung!$K$2+Auswertung!A35,1),E36)</f>
        <v>3.4680482761224002E-3</v>
      </c>
      <c r="F35" s="15">
        <f>INDEX('Daten MJM'!$D$2:$D$191,Auswertung!$J$2+Auswertung!A35,1)--1.8181818182</f>
        <v>1797.1818181818001</v>
      </c>
      <c r="G35" s="15">
        <f>INDEX('Daten effMJM'!$C$2:$C$184,Auswertung!$K$2+Auswertung!A35,1)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1.9157524203247001E-3</v>
      </c>
      <c r="O35" s="1">
        <f t="shared" si="4"/>
        <v>1.2676130294176999E-3</v>
      </c>
      <c r="P35" s="4">
        <f t="shared" si="5"/>
        <v>0.33832106071260881</v>
      </c>
      <c r="R35">
        <f t="shared" si="6"/>
        <v>7.2727272727006493</v>
      </c>
      <c r="S35" s="1">
        <f t="shared" si="7"/>
        <v>1.5820334211599958E-4</v>
      </c>
      <c r="T35" s="1">
        <f t="shared" si="8"/>
        <v>1.6224436732399997E-4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4.9051425441817001E-3</v>
      </c>
      <c r="E36" s="1">
        <f>IF(A36&gt;=-$K$2,INDEX('Daten effMJM'!$B$2:$B$184,Auswertung!$K$2+Auswertung!A36,1),E37)</f>
        <v>3.5286649078578999E-3</v>
      </c>
      <c r="F36" s="15">
        <f>INDEX('Daten MJM'!$D$2:$D$191,Auswertung!$J$2+Auswertung!A36,1)--1.8181818182</f>
        <v>1798.1818181818001</v>
      </c>
      <c r="G36" s="15">
        <f>INDEX('Daten effMJM'!$C$2:$C$184,Auswertung!$K$2+Auswertung!A36,1)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1.9928658548078997E-3</v>
      </c>
      <c r="O36" s="1">
        <f t="shared" si="4"/>
        <v>1.3464931890419E-3</v>
      </c>
      <c r="P36" s="4">
        <f t="shared" si="5"/>
        <v>0.32434328894069298</v>
      </c>
      <c r="R36">
        <f t="shared" si="6"/>
        <v>8.1818181817998266</v>
      </c>
      <c r="S36" s="1">
        <f t="shared" si="7"/>
        <v>2.3902005597399925E-4</v>
      </c>
      <c r="T36" s="1">
        <f t="shared" si="8"/>
        <v>2.4485136130799993E-4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4.9744981454229002E-3</v>
      </c>
      <c r="E37" s="1">
        <f>IF(A37&gt;=-$K$2,INDEX('Daten effMJM'!$B$2:$B$184,Auswertung!$K$2+Auswertung!A37,1),E38)</f>
        <v>3.5998526589160998E-3</v>
      </c>
      <c r="F37" s="15">
        <f>INDEX('Daten MJM'!$D$2:$D$191,Auswertung!$J$2+Auswertung!A37,1)--1.8181818182</f>
        <v>1799.1818181818001</v>
      </c>
      <c r="G37" s="15">
        <f>INDEX('Daten effMJM'!$C$2:$C$184,Auswertung!$K$2+Auswertung!A37,1)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2.0751895822368003E-3</v>
      </c>
      <c r="O37" s="1">
        <f t="shared" si="4"/>
        <v>1.4304273973413002E-3</v>
      </c>
      <c r="P37" s="4">
        <f t="shared" si="5"/>
        <v>0.31070037668583772</v>
      </c>
      <c r="R37">
        <f t="shared" si="6"/>
        <v>9.0909090908999133</v>
      </c>
      <c r="S37" s="1">
        <f t="shared" si="7"/>
        <v>3.391950880580006E-4</v>
      </c>
      <c r="T37" s="1">
        <f t="shared" si="8"/>
        <v>3.4695138490400089E-4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5.0516115799060998E-3</v>
      </c>
      <c r="E38" s="1">
        <f>IF(A38&gt;=-$K$2,INDEX('Daten effMJM'!$B$2:$B$184,Auswertung!$K$2+Auswertung!A38,1),E39)</f>
        <v>3.6787328185402999E-3</v>
      </c>
      <c r="F38" s="15">
        <f>INDEX('Daten MJM'!$D$2:$D$191,Auswertung!$J$2+Auswertung!A38,1)--1.8181818182</f>
        <v>1800.1818181818001</v>
      </c>
      <c r="G38" s="15">
        <f>INDEX('Daten effMJM'!$C$2:$C$184,Auswertung!$K$2+Auswertung!A38,1)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2.1605619162949003E-3</v>
      </c>
      <c r="O38" s="1">
        <f t="shared" si="4"/>
        <v>1.5172130020769002E-3</v>
      </c>
      <c r="P38" s="4">
        <f t="shared" si="5"/>
        <v>0.29776925593563403</v>
      </c>
      <c r="R38">
        <f t="shared" si="6"/>
        <v>10</v>
      </c>
      <c r="S38" s="1">
        <f t="shared" si="7"/>
        <v>4.5679445018599954E-4</v>
      </c>
      <c r="T38" s="1">
        <f t="shared" si="8"/>
        <v>4.6638085455900057E-4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5.1339353073350004E-3</v>
      </c>
      <c r="E39" s="1">
        <f>IF(A39&gt;=-$K$2,INDEX('Daten effMJM'!$B$2:$B$184,Auswertung!$K$2+Auswertung!A39,1),E40)</f>
        <v>3.7626670268397001E-3</v>
      </c>
      <c r="F39" s="15">
        <f>INDEX('Daten MJM'!$D$2:$D$191,Auswertung!$J$2+Auswertung!A39,1)--1.8181818182</f>
        <v>1801.1818181818001</v>
      </c>
      <c r="G39" s="15">
        <f>INDEX('Daten effMJM'!$C$2:$C$184,Auswertung!$K$2+Auswertung!A39,1)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2.2472316468699002E-3</v>
      </c>
      <c r="O39" s="1">
        <f t="shared" si="4"/>
        <v>1.6050916109908004E-3</v>
      </c>
      <c r="P39" s="4">
        <f t="shared" si="5"/>
        <v>0.28574714884133862</v>
      </c>
      <c r="R39">
        <f t="shared" si="6"/>
        <v>10.909090909100087</v>
      </c>
      <c r="S39" s="1">
        <f t="shared" si="7"/>
        <v>5.8961515372499967E-4</v>
      </c>
      <c r="T39" s="1">
        <f t="shared" si="8"/>
        <v>6.0003176873900041E-4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5.2193076413931004E-3</v>
      </c>
      <c r="E40" s="1">
        <f>IF(A40&gt;=-$K$2,INDEX('Daten effMJM'!$B$2:$B$184,Auswertung!$K$2+Auswertung!A40,1),E41)</f>
        <v>3.8494526315753E-3</v>
      </c>
      <c r="F40" s="15">
        <f>INDEX('Daten MJM'!$D$2:$D$191,Auswertung!$J$2+Auswertung!A40,1)--1.8181818182</f>
        <v>1802.1818181818001</v>
      </c>
      <c r="G40" s="15">
        <f>INDEX('Daten effMJM'!$C$2:$C$184,Auswertung!$K$2+Auswertung!A40,1)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2.3338189604334997E-3</v>
      </c>
      <c r="O40" s="1">
        <f t="shared" si="4"/>
        <v>1.6926994589957002E-3</v>
      </c>
      <c r="P40" s="4">
        <f t="shared" si="5"/>
        <v>0.27470832669844863</v>
      </c>
      <c r="R40">
        <f t="shared" si="6"/>
        <v>11.818181818200173</v>
      </c>
      <c r="S40" s="1">
        <f t="shared" si="7"/>
        <v>7.3302793920199984E-4</v>
      </c>
      <c r="T40" s="1">
        <f t="shared" si="8"/>
        <v>7.4416555424400115E-4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5.3059773719681003E-3</v>
      </c>
      <c r="E41" s="1">
        <f>IF(A41&gt;=-$K$2,INDEX('Daten effMJM'!$B$2:$B$184,Auswertung!$K$2+Auswertung!A41,1),E42)</f>
        <v>3.9373312404892002E-3</v>
      </c>
      <c r="F41" s="15">
        <f>INDEX('Daten MJM'!$D$2:$D$191,Auswertung!$J$2+Auswertung!A41,1)--1.8181818182</f>
        <v>1803.1818181818001</v>
      </c>
      <c r="G41" s="15">
        <f>INDEX('Daten effMJM'!$C$2:$C$184,Auswertung!$K$2+Auswertung!A41,1)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2.4192624201886002E-3</v>
      </c>
      <c r="O41" s="1">
        <f t="shared" si="4"/>
        <v>1.7789958930077006E-3</v>
      </c>
      <c r="P41" s="4">
        <f t="shared" si="5"/>
        <v>0.26465360757804268</v>
      </c>
      <c r="R41">
        <f t="shared" si="6"/>
        <v>12.72727272730026</v>
      </c>
      <c r="S41" s="1">
        <f t="shared" si="7"/>
        <v>8.8364477544199994E-4</v>
      </c>
      <c r="T41" s="1">
        <f t="shared" si="8"/>
        <v>8.9541264643100069E-4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5.3925646855316998E-3</v>
      </c>
      <c r="E42" s="1">
        <f>IF(A42&gt;=-$K$2,INDEX('Daten effMJM'!$B$2:$B$184,Auswertung!$K$2+Auswertung!A42,1),E43)</f>
        <v>4.0249390884941E-3</v>
      </c>
      <c r="F42" s="15">
        <f>INDEX('Daten MJM'!$D$2:$D$191,Auswertung!$J$2+Auswertung!A42,1)--1.8181818182</f>
        <v>1804.1818181818001</v>
      </c>
      <c r="G42" s="15">
        <f>INDEX('Daten effMJM'!$C$2:$C$184,Auswertung!$K$2+Auswertung!A42,1)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2.5027451270056003E-3</v>
      </c>
      <c r="O42" s="1">
        <f t="shared" si="4"/>
        <v>1.8631865820013002E-3</v>
      </c>
      <c r="P42" s="4">
        <f t="shared" si="5"/>
        <v>0.25554281900430564</v>
      </c>
      <c r="R42">
        <f t="shared" si="6"/>
        <v>13.636363636400347</v>
      </c>
      <c r="S42" s="1">
        <f t="shared" si="7"/>
        <v>1.0396414989709991E-3</v>
      </c>
      <c r="T42" s="1">
        <f t="shared" si="8"/>
        <v>1.051865815299001E-3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5.4780081452868003E-3</v>
      </c>
      <c r="E43" s="1">
        <f>IF(A43&gt;=-$K$2,INDEX('Daten effMJM'!$B$2:$B$184,Auswertung!$K$2+Auswertung!A43,1),E44)</f>
        <v>4.1112355225061004E-3</v>
      </c>
      <c r="F43" s="15">
        <f>INDEX('Daten MJM'!$D$2:$D$191,Auswertung!$J$2+Auswertung!A43,1)--1.8181818182</f>
        <v>1805.1818181818001</v>
      </c>
      <c r="G43" s="15">
        <f>INDEX('Daten effMJM'!$C$2:$C$184,Auswertung!$K$2+Auswertung!A43,1)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2.5824766894418996E-3</v>
      </c>
      <c r="O43" s="1">
        <f t="shared" si="4"/>
        <v>1.9435487771423004E-3</v>
      </c>
      <c r="P43" s="4">
        <f t="shared" si="5"/>
        <v>0.24740897562087125</v>
      </c>
      <c r="R43">
        <f t="shared" si="6"/>
        <v>14.545454545500434</v>
      </c>
      <c r="S43" s="1">
        <f t="shared" si="7"/>
        <v>1.2000848807120004E-3</v>
      </c>
      <c r="T43" s="1">
        <f t="shared" si="8"/>
        <v>1.2124632246060009E-3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5.5614908521038004E-3</v>
      </c>
      <c r="E44" s="1">
        <f>IF(A44&gt;=-$K$2,INDEX('Daten effMJM'!$B$2:$B$184,Auswertung!$K$2+Auswertung!A44,1),E45)</f>
        <v>4.1954262114997001E-3</v>
      </c>
      <c r="F44" s="15">
        <f>INDEX('Daten MJM'!$D$2:$D$191,Auswertung!$J$2+Auswertung!A44,1)--1.8181818182</f>
        <v>1806.1818181818001</v>
      </c>
      <c r="G44" s="15">
        <f>INDEX('Daten effMJM'!$C$2:$C$184,Auswertung!$K$2+Auswertung!A44,1)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2.6580172759609003E-3</v>
      </c>
      <c r="O44" s="1">
        <f t="shared" si="4"/>
        <v>2.0196622354412999E-3</v>
      </c>
      <c r="P44" s="4">
        <f t="shared" si="5"/>
        <v>0.24016211116943495</v>
      </c>
      <c r="R44">
        <f t="shared" si="6"/>
        <v>15.45454545460052</v>
      </c>
      <c r="S44" s="1">
        <f t="shared" si="7"/>
        <v>1.3631662776099999E-3</v>
      </c>
      <c r="T44" s="1">
        <f t="shared" si="8"/>
        <v>1.3755202885690002E-3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5.6412224145400997E-3</v>
      </c>
      <c r="E45" s="1">
        <f>IF(A45&gt;=-$K$2,INDEX('Daten effMJM'!$B$2:$B$184,Auswertung!$K$2+Auswertung!A45,1),E46)</f>
        <v>4.2757884066407003E-3</v>
      </c>
      <c r="F45" s="15">
        <f>INDEX('Daten MJM'!$D$2:$D$191,Auswertung!$J$2+Auswertung!A45,1)--1.8181818182</f>
        <v>1807.1818181818001</v>
      </c>
      <c r="G45" s="15">
        <f>INDEX('Daten effMJM'!$C$2:$C$184,Auswertung!$K$2+Auswertung!A45,1)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2.7292449226001001E-3</v>
      </c>
      <c r="O45" s="1">
        <f t="shared" si="4"/>
        <v>2.0914134681240004E-3</v>
      </c>
      <c r="P45" s="4">
        <f t="shared" si="5"/>
        <v>0.23370253405782643</v>
      </c>
      <c r="R45">
        <f t="shared" si="6"/>
        <v>16.363636363700607</v>
      </c>
      <c r="S45" s="1">
        <f t="shared" si="7"/>
        <v>1.527775197549E-3</v>
      </c>
      <c r="T45" s="1">
        <f t="shared" si="8"/>
        <v>1.5400704953960013E-3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5.7167630010591004E-3</v>
      </c>
      <c r="E46" s="1">
        <f>IF(A46&gt;=-$K$2,INDEX('Daten effMJM'!$B$2:$B$184,Auswertung!$K$2+Auswertung!A46,1),E47)</f>
        <v>4.3519018649396998E-3</v>
      </c>
      <c r="F46" s="15">
        <f>INDEX('Daten MJM'!$D$2:$D$191,Auswertung!$J$2+Auswertung!A46,1)--1.8181818182</f>
        <v>1808.1818181818001</v>
      </c>
      <c r="G46" s="15">
        <f>INDEX('Daten effMJM'!$C$2:$C$184,Auswertung!$K$2+Auswertung!A46,1)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2.7960382282922001E-3</v>
      </c>
      <c r="O46" s="1">
        <f t="shared" si="4"/>
        <v>2.1586866233736005E-3</v>
      </c>
      <c r="P46" s="4">
        <f t="shared" si="5"/>
        <v>0.22794810116308364</v>
      </c>
      <c r="R46">
        <f t="shared" si="6"/>
        <v>17.272727272700649</v>
      </c>
      <c r="S46" s="1">
        <f t="shared" si="7"/>
        <v>1.6949217319380001E-3</v>
      </c>
      <c r="T46" s="1">
        <f t="shared" si="8"/>
        <v>1.70880266082E-3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5.7879906476983002E-3</v>
      </c>
      <c r="E47" s="1">
        <f>IF(A47&gt;=-$K$2,INDEX('Daten effMJM'!$B$2:$B$184,Auswertung!$K$2+Auswertung!A47,1),E48)</f>
        <v>4.4236530976224002E-3</v>
      </c>
      <c r="F47" s="15">
        <f>INDEX('Daten MJM'!$D$2:$D$191,Auswertung!$J$2+Auswertung!A47,1)--1.8181818182</f>
        <v>1809.1818181818001</v>
      </c>
      <c r="G47" s="15">
        <f>INDEX('Daten effMJM'!$C$2:$C$184,Auswertung!$K$2+Auswertung!A47,1)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2.8582856882331002E-3</v>
      </c>
      <c r="O47" s="1">
        <f t="shared" si="4"/>
        <v>2.2213763492971001E-3</v>
      </c>
      <c r="P47" s="4">
        <f t="shared" si="5"/>
        <v>0.22282913900384704</v>
      </c>
      <c r="R47">
        <f t="shared" si="6"/>
        <v>18.181818181799827</v>
      </c>
      <c r="S47" s="1">
        <f t="shared" si="7"/>
        <v>1.864314703956E-3</v>
      </c>
      <c r="T47" s="1">
        <f t="shared" si="8"/>
        <v>1.8787167508770002E-3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5.8547839533904002E-3</v>
      </c>
      <c r="E48" s="1">
        <f>IF(A48&gt;=-$K$2,INDEX('Daten effMJM'!$B$2:$B$184,Auswertung!$K$2+Auswertung!A48,1),E49)</f>
        <v>4.4909262528720004E-3</v>
      </c>
      <c r="F48" s="15">
        <f>INDEX('Daten MJM'!$D$2:$D$191,Auswertung!$J$2+Auswertung!A48,1)--1.8181818182</f>
        <v>1810.1818181818001</v>
      </c>
      <c r="G48" s="15">
        <f>INDEX('Daten effMJM'!$C$2:$C$184,Auswertung!$K$2+Auswertung!A48,1)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2.9158856168982001E-3</v>
      </c>
      <c r="O48" s="1">
        <f t="shared" si="4"/>
        <v>2.2793847356901999E-3</v>
      </c>
      <c r="P48" s="4">
        <f t="shared" si="5"/>
        <v>0.21828732839153128</v>
      </c>
      <c r="R48">
        <f t="shared" si="6"/>
        <v>1788.1818181817998</v>
      </c>
      <c r="S48" s="1">
        <f t="shared" si="7"/>
        <v>2.693464477193E-3</v>
      </c>
      <c r="T48" s="1">
        <f t="shared" si="8"/>
        <v>2.6999363136000001E-3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5.9170314133313003E-3</v>
      </c>
      <c r="E49" s="1">
        <f>IF(A49&gt;=-$K$2,INDEX('Daten effMJM'!$B$2:$B$184,Auswertung!$K$2+Auswertung!A49,1),E50)</f>
        <v>4.5536159787955E-3</v>
      </c>
      <c r="F49" s="15">
        <f>INDEX('Daten MJM'!$D$2:$D$191,Auswertung!$J$2+Auswertung!A49,1)--1.8181818182</f>
        <v>1811.1818181818001</v>
      </c>
      <c r="G49" s="15">
        <f>INDEX('Daten effMJM'!$C$2:$C$184,Auswertung!$K$2+Auswertung!A49,1)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2.9687649327883999E-3</v>
      </c>
      <c r="O49" s="1">
        <f t="shared" si="4"/>
        <v>2.3326397635598998E-3</v>
      </c>
      <c r="P49" s="4">
        <f t="shared" si="5"/>
        <v>0.21427266342405299</v>
      </c>
      <c r="R49">
        <f t="shared" si="6"/>
        <v>1789.1818181817998</v>
      </c>
      <c r="S49" s="1">
        <f t="shared" si="7"/>
        <v>2.6934660374749991E-3</v>
      </c>
      <c r="T49" s="1">
        <f t="shared" si="8"/>
        <v>2.6999377368489997E-3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5.9746313419964002E-3</v>
      </c>
      <c r="E50" s="1">
        <f>IF(A50&gt;=-$K$2,INDEX('Daten effMJM'!$B$2:$B$184,Auswertung!$K$2+Auswertung!A50,1),E51)</f>
        <v>4.6116243651885998E-3</v>
      </c>
      <c r="F50" s="15">
        <f>INDEX('Daten MJM'!$D$2:$D$191,Auswertung!$J$2+Auswertung!A50,1)--1.8181818182</f>
        <v>1812.1818181818001</v>
      </c>
      <c r="G50" s="15">
        <f>INDEX('Daten effMJM'!$C$2:$C$184,Auswertung!$K$2+Auswertung!A50,1)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3.0168899784379002E-3</v>
      </c>
      <c r="O50" s="1">
        <f t="shared" si="4"/>
        <v>2.3811086102021001E-3</v>
      </c>
      <c r="P50" s="4">
        <f t="shared" si="5"/>
        <v>0.21074065437580128</v>
      </c>
      <c r="R50">
        <f t="shared" si="6"/>
        <v>1790.1818181817998</v>
      </c>
      <c r="S50" s="1">
        <f t="shared" si="7"/>
        <v>2.693472452359999E-3</v>
      </c>
      <c r="T50" s="1">
        <f t="shared" si="8"/>
        <v>2.699943924911E-3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6.0275106578866E-3</v>
      </c>
      <c r="E51" s="1">
        <f>IF(A51&gt;=-$K$2,INDEX('Daten effMJM'!$B$2:$B$184,Auswertung!$K$2+Auswertung!A51,1),E52)</f>
        <v>4.6648793930582997E-3</v>
      </c>
      <c r="F51" s="15">
        <f>INDEX('Daten MJM'!$D$2:$D$191,Auswertung!$J$2+Auswertung!A51,1)--1.8181818182</f>
        <v>1813.1818181818001</v>
      </c>
      <c r="G51" s="15">
        <f>INDEX('Daten effMJM'!$C$2:$C$184,Auswertung!$K$2+Auswertung!A51,1)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3.0602636906265999E-3</v>
      </c>
      <c r="O51" s="1">
        <f t="shared" si="4"/>
        <v>2.4247952303905998E-3</v>
      </c>
      <c r="P51" s="4">
        <f t="shared" si="5"/>
        <v>0.20765153740914583</v>
      </c>
      <c r="R51">
        <f t="shared" si="6"/>
        <v>1791.1818181817998</v>
      </c>
      <c r="S51" s="1">
        <f t="shared" si="7"/>
        <v>2.6935404406870003E-3</v>
      </c>
      <c r="T51" s="1">
        <f t="shared" si="8"/>
        <v>2.7000149740449998E-3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6.0756357035361003E-3</v>
      </c>
      <c r="E52" s="1">
        <f>IF(A52&gt;=-$K$2,INDEX('Daten effMJM'!$B$2:$B$184,Auswertung!$K$2+Auswertung!A52,1),E53)</f>
        <v>4.7133482397004999E-3</v>
      </c>
      <c r="F52" s="15">
        <f>INDEX('Daten MJM'!$D$2:$D$191,Auswertung!$J$2+Auswertung!A52,1)--1.8181818182</f>
        <v>1814.1818181818001</v>
      </c>
      <c r="G52" s="15">
        <f>INDEX('Daten effMJM'!$C$2:$C$184,Auswertung!$K$2+Auswertung!A52,1)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3.0989297479702997E-3</v>
      </c>
      <c r="O52" s="1">
        <f t="shared" si="4"/>
        <v>2.4637441562499001E-3</v>
      </c>
      <c r="P52" s="4">
        <f t="shared" si="5"/>
        <v>0.20496934212091317</v>
      </c>
      <c r="R52">
        <f t="shared" si="6"/>
        <v>1792.1818181817998</v>
      </c>
      <c r="S52" s="1">
        <f t="shared" si="7"/>
        <v>2.6940487567000005E-3</v>
      </c>
      <c r="T52" s="1">
        <f t="shared" si="8"/>
        <v>2.7005576507410003E-3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6.1190094157248E-3</v>
      </c>
      <c r="E53" s="1">
        <f>IF(A53&gt;=-$K$2,INDEX('Daten effMJM'!$B$2:$B$184,Auswertung!$K$2+Auswertung!A53,1),E54)</f>
        <v>4.7570348598889997E-3</v>
      </c>
      <c r="F53" s="15">
        <f>INDEX('Daten MJM'!$D$2:$D$191,Auswertung!$J$2+Auswertung!A53,1)--1.8181818182</f>
        <v>1815.1818181818001</v>
      </c>
      <c r="G53" s="15">
        <f>INDEX('Daten effMJM'!$C$2:$C$184,Auswertung!$K$2+Auswertung!A53,1)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3.1329758306349997E-3</v>
      </c>
      <c r="O53" s="1">
        <f t="shared" si="4"/>
        <v>2.4980421087728998E-3</v>
      </c>
      <c r="P53" s="4">
        <f t="shared" si="5"/>
        <v>0.20266154486528862</v>
      </c>
      <c r="R53">
        <f t="shared" si="6"/>
        <v>1793.1818181817998</v>
      </c>
      <c r="S53" s="1">
        <f t="shared" si="7"/>
        <v>2.6963541219930005E-3</v>
      </c>
      <c r="T53" s="1">
        <f t="shared" si="8"/>
        <v>2.7030181421999998E-3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6.1576754730684998E-3</v>
      </c>
      <c r="E54" s="1">
        <f>IF(A54&gt;=-$K$2,INDEX('Daten effMJM'!$B$2:$B$184,Auswertung!$K$2+Auswertung!A54,1),E55)</f>
        <v>4.7959837857482999E-3</v>
      </c>
      <c r="F54" s="15">
        <f>INDEX('Daten MJM'!$D$2:$D$191,Auswertung!$J$2+Auswertung!A54,1)--1.8181818182</f>
        <v>1816.1818181818001</v>
      </c>
      <c r="G54" s="15">
        <f>INDEX('Daten effMJM'!$C$2:$C$184,Auswertung!$K$2+Auswertung!A54,1)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3.1625389529341E-3</v>
      </c>
      <c r="O54" s="1">
        <f t="shared" si="4"/>
        <v>2.5278271943345002E-3</v>
      </c>
      <c r="P54" s="4">
        <f t="shared" si="5"/>
        <v>0.20069689829772216</v>
      </c>
      <c r="R54">
        <f t="shared" si="6"/>
        <v>1794.1818181817998</v>
      </c>
      <c r="S54" s="1">
        <f t="shared" si="7"/>
        <v>2.7033365312609994E-3</v>
      </c>
      <c r="T54" s="1">
        <f t="shared" si="8"/>
        <v>2.710422038466E-3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5.3568337599931015E-7</v>
      </c>
      <c r="Y54" s="1">
        <f t="shared" si="11"/>
        <v>5.3412430799960886E-7</v>
      </c>
      <c r="Z54" s="16">
        <f>((Y54-Y53)-(X54-X53))/(X54-X53)</f>
        <v>-2.9104281923867264E-3</v>
      </c>
      <c r="AA54" s="16"/>
      <c r="AB54" s="16"/>
      <c r="AC54" s="16"/>
      <c r="AD54" s="16"/>
      <c r="AE54">
        <f>R45</f>
        <v>16.363636363700607</v>
      </c>
      <c r="AF54" s="1">
        <f>S45-$S$44</f>
        <v>1.6460891993900009E-4</v>
      </c>
      <c r="AG54" s="1">
        <f>T45-$T$44</f>
        <v>1.6455020682700112E-4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6.1917215557331998E-3</v>
      </c>
      <c r="E55" s="1">
        <f>IF(A55&gt;=-$K$2,INDEX('Daten effMJM'!$B$2:$B$184,Auswertung!$K$2+Auswertung!A55,1),E56)</f>
        <v>4.8302817382712996E-3</v>
      </c>
      <c r="F55" s="15">
        <f>INDEX('Daten MJM'!$D$2:$D$191,Auswertung!$J$2+Auswertung!A55,1)--1.8181818182</f>
        <v>1817.1818181818001</v>
      </c>
      <c r="G55" s="15">
        <f>INDEX('Daten effMJM'!$C$2:$C$184,Auswertung!$K$2+Auswertung!A55,1)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4.43353943322E-3</v>
      </c>
      <c r="O55" s="1">
        <f t="shared" si="4"/>
        <v>3.7878278793790003E-3</v>
      </c>
      <c r="P55" s="4">
        <f t="shared" si="5"/>
        <v>0.14564245194319408</v>
      </c>
      <c r="R55">
        <f t="shared" si="6"/>
        <v>1795.1818181817998</v>
      </c>
      <c r="S55" s="1">
        <f t="shared" si="7"/>
        <v>2.718930568383E-3</v>
      </c>
      <c r="T55" s="1">
        <f t="shared" si="8"/>
        <v>2.7268099229629996E-3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1.9090194009994954E-6</v>
      </c>
      <c r="Y55" s="1">
        <f t="shared" si="12"/>
        <v>1.9214597750012719E-6</v>
      </c>
      <c r="Z55" s="16">
        <f t="shared" ref="Z55:Z70" si="13">((Y55-Y54)-(X55-X54))/(X55-X54)</f>
        <v>1.0193748468424432E-2</v>
      </c>
      <c r="AA55" s="16"/>
      <c r="AB55" s="16"/>
      <c r="AC55" s="16"/>
      <c r="AD55" s="16"/>
      <c r="AG55" s="4">
        <f>(AG54-AF54)/AF54</f>
        <v>-3.5668244479536806E-4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6.2212846780323001E-3</v>
      </c>
      <c r="E56" s="1">
        <f>IF(A56&gt;=-$K$2,INDEX('Daten effMJM'!$B$2:$B$184,Auswertung!$K$2+Auswertung!A56,1),E57)</f>
        <v>4.8600668238329E-3</v>
      </c>
      <c r="F56" s="15">
        <f>INDEX('Daten MJM'!$D$2:$D$191,Auswertung!$J$2+Auswertung!A56,1)--1.8181818182</f>
        <v>1818.1818181818001</v>
      </c>
      <c r="G56" s="15">
        <f>INDEX('Daten effMJM'!$C$2:$C$184,Auswertung!$K$2+Auswertung!A56,1)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4.4336993306249997E-3</v>
      </c>
      <c r="O56" s="1">
        <f t="shared" si="4"/>
        <v>3.7879841292453999E-3</v>
      </c>
      <c r="P56" s="4">
        <f t="shared" si="5"/>
        <v>0.1456380221634416</v>
      </c>
      <c r="R56">
        <f t="shared" si="6"/>
        <v>1796.1818181817998</v>
      </c>
      <c r="S56" s="1">
        <f t="shared" si="7"/>
        <v>2.7465894171010002E-3</v>
      </c>
      <c r="T56" s="1">
        <f t="shared" si="8"/>
        <v>2.7556200399260003E-3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5.2595014300004655E-6</v>
      </c>
      <c r="Y56" s="1">
        <f t="shared" si="14"/>
        <v>5.3352609660009542E-6</v>
      </c>
      <c r="Z56" s="16">
        <f t="shared" si="13"/>
        <v>1.8898523093285303E-2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7.4922851583182001E-3</v>
      </c>
      <c r="E57" s="1">
        <f>IF(A57&gt;=-$K$2,INDEX('Daten effMJM'!$B$2:$B$184,Auswertung!$K$2+Auswertung!A57,1),E58)</f>
        <v>6.1200675088774002E-3</v>
      </c>
      <c r="F57" s="15">
        <f>INDEX('Daten MJM'!$D$2:$D$191,Auswertung!$J$2+Auswertung!A57,1)--1.8181818182</f>
        <v>3588.1818181818003</v>
      </c>
      <c r="G57" s="15">
        <f>INDEX('Daten effMJM'!$C$2:$C$184,Auswertung!$K$2+Auswertung!A57,1)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4.4338215096723001E-3</v>
      </c>
      <c r="O57" s="1">
        <f t="shared" si="4"/>
        <v>3.7881022402489E-3</v>
      </c>
      <c r="P57" s="4">
        <f t="shared" si="5"/>
        <v>0.14563492644319925</v>
      </c>
      <c r="R57">
        <f t="shared" si="6"/>
        <v>1797.1818181817998</v>
      </c>
      <c r="S57" s="1">
        <f t="shared" si="7"/>
        <v>2.7879656067330005E-3</v>
      </c>
      <c r="T57" s="1">
        <f t="shared" si="8"/>
        <v>2.7983558876039996E-3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1.2803494342000094E-5</v>
      </c>
      <c r="Y57" s="1">
        <f t="shared" si="15"/>
        <v>1.3062823203000007E-5</v>
      </c>
      <c r="Z57" s="16">
        <f t="shared" si="13"/>
        <v>2.4333178350079785E-2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7.4924450557231998E-3</v>
      </c>
      <c r="E58" s="1">
        <f>IF(A58&gt;=-$K$2,INDEX('Daten effMJM'!$B$2:$B$184,Auswertung!$K$2+Auswertung!A58,1),E59)</f>
        <v>6.1202237587437997E-3</v>
      </c>
      <c r="F58" s="15">
        <f>INDEX('Daten MJM'!$D$2:$D$191,Auswertung!$J$2+Auswertung!A58,1)--1.8181818182</f>
        <v>3589.3636363636001</v>
      </c>
      <c r="G58" s="15">
        <f>INDEX('Daten effMJM'!$C$2:$C$184,Auswertung!$K$2+Auswertung!A58,1)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4.4339051333508999E-3</v>
      </c>
      <c r="O58" s="1">
        <f t="shared" si="4"/>
        <v>3.7881819578319998E-3</v>
      </c>
      <c r="P58" s="4">
        <f t="shared" si="5"/>
        <v>0.14563306072155369</v>
      </c>
      <c r="R58">
        <f t="shared" si="6"/>
        <v>1798.1818181817998</v>
      </c>
      <c r="S58" s="1">
        <f t="shared" si="7"/>
        <v>2.8421776176640011E-3</v>
      </c>
      <c r="T58" s="1">
        <f t="shared" si="8"/>
        <v>2.8539730409980011E-3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2.7969463888000146E-5</v>
      </c>
      <c r="Y58" s="1">
        <f t="shared" si="16"/>
        <v>2.8638322191999743E-5</v>
      </c>
      <c r="Z58" s="16">
        <f t="shared" si="13"/>
        <v>2.7003182470961482E-2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7.4925672347705002E-3</v>
      </c>
      <c r="E59" s="1">
        <f>IF(A59&gt;=-$K$2,INDEX('Daten effMJM'!$B$2:$B$184,Auswertung!$K$2+Auswertung!A59,1),E60)</f>
        <v>6.1203418697472999E-3</v>
      </c>
      <c r="F59" s="15">
        <f>INDEX('Daten MJM'!$D$2:$D$191,Auswertung!$J$2+Auswertung!A59,1)--1.8181818182</f>
        <v>3590.5454545454004</v>
      </c>
      <c r="G59" s="15">
        <f>INDEX('Daten effMJM'!$C$2:$C$184,Auswertung!$K$2+Auswertung!A59,1)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4.4339563735044003E-3</v>
      </c>
      <c r="O59" s="1">
        <f t="shared" si="4"/>
        <v>3.7882299684181002E-3</v>
      </c>
      <c r="P59" s="4">
        <f t="shared" si="5"/>
        <v>0.14563210611293112</v>
      </c>
      <c r="R59">
        <f t="shared" ref="R59:R89" si="17">M159-$M$127</f>
        <v>1799.1818181817998</v>
      </c>
      <c r="S59" s="1">
        <f t="shared" si="7"/>
        <v>2.9071885365179982E-3</v>
      </c>
      <c r="T59" s="1">
        <f t="shared" si="8"/>
        <v>2.9203040270060002E-3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5.4830044621999308E-5</v>
      </c>
      <c r="Y59" s="1">
        <f t="shared" si="18"/>
        <v>5.6239026807999859E-5</v>
      </c>
      <c r="Z59" s="16">
        <f t="shared" si="13"/>
        <v>2.7554277002809973E-2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7.4926508584491E-3</v>
      </c>
      <c r="E60" s="1">
        <f>IF(A60&gt;=-$K$2,INDEX('Daten effMJM'!$B$2:$B$184,Auswertung!$K$2+Auswertung!A60,1),E61)</f>
        <v>6.1204215873303996E-3</v>
      </c>
      <c r="F60" s="15">
        <f>INDEX('Daten MJM'!$D$2:$D$191,Auswertung!$J$2+Auswertung!A60,1)--1.8181818182</f>
        <v>3591.7272727273003</v>
      </c>
      <c r="G60" s="15">
        <f>INDEX('Daten effMJM'!$C$2:$C$184,Auswertung!$K$2+Auswertung!A60,1)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4.4339851965485002E-3</v>
      </c>
      <c r="O60" s="1">
        <f t="shared" si="4"/>
        <v>3.7882564446987004E-3</v>
      </c>
      <c r="P60" s="4">
        <f t="shared" si="5"/>
        <v>0.14563168870127205</v>
      </c>
      <c r="R60">
        <f t="shared" si="17"/>
        <v>1800.1818181817998</v>
      </c>
      <c r="S60" s="1">
        <f t="shared" si="7"/>
        <v>2.9804591631529993E-3</v>
      </c>
      <c r="T60" s="1">
        <f t="shared" si="8"/>
        <v>2.9947306947450004E-3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9.7256848704999066E-5</v>
      </c>
      <c r="Y60" s="1">
        <f t="shared" si="19"/>
        <v>9.9794608504000931E-5</v>
      </c>
      <c r="Z60" s="16">
        <f t="shared" si="13"/>
        <v>2.6605294398161144E-2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1.6714653438900003E-4</v>
      </c>
      <c r="AG60" s="1">
        <f t="shared" si="21"/>
        <v>1.6873216542399871E-4</v>
      </c>
      <c r="AH60" s="16">
        <f>((AG60-AG59)-(AF60-AF59))/(AF60-AF59)</f>
        <v>9.4864726977135546E-3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7.4927020986026004E-3</v>
      </c>
      <c r="E61" s="1">
        <f>IF(A61&gt;=-$K$2,INDEX('Daten effMJM'!$B$2:$B$184,Auswertung!$K$2+Auswertung!A61,1),E62)</f>
        <v>6.1204695979165001E-3</v>
      </c>
      <c r="F61" s="15">
        <f>INDEX('Daten MJM'!$D$2:$D$191,Auswertung!$J$2+Auswertung!A61,1)--1.8181818182</f>
        <v>3592.9090909091001</v>
      </c>
      <c r="G61" s="15">
        <f>INDEX('Daten effMJM'!$C$2:$C$184,Auswertung!$K$2+Auswertung!A61,1)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4.4340021278202E-3</v>
      </c>
      <c r="O61" s="1">
        <f t="shared" si="4"/>
        <v>3.7882718420677998E-3</v>
      </c>
      <c r="P61" s="4">
        <f t="shared" si="5"/>
        <v>0.1456314785464137</v>
      </c>
      <c r="R61">
        <f t="shared" si="17"/>
        <v>1801.1818181817998</v>
      </c>
      <c r="S61" s="1">
        <f t="shared" si="7"/>
        <v>3.059483229097E-3</v>
      </c>
      <c r="T61" s="1">
        <f t="shared" si="8"/>
        <v>3.0747152092149999E-3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1.5820334211599958E-4</v>
      </c>
      <c r="Y61" s="1">
        <f t="shared" si="22"/>
        <v>1.6224436732399997E-4</v>
      </c>
      <c r="Z61" s="16">
        <f t="shared" si="13"/>
        <v>2.4665330601730533E-2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3.3653950640699995E-4</v>
      </c>
      <c r="AG61" s="1">
        <f t="shared" si="23"/>
        <v>3.3864625548099894E-4</v>
      </c>
      <c r="AH61" s="16">
        <f t="shared" ref="AH61:AH89" si="24">((AG61-AG60)-(AF61-AF60))/(AF61-AF60)</f>
        <v>3.0763852407343631E-3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7.4927309216467003E-3</v>
      </c>
      <c r="E62" s="1">
        <f>IF(A62&gt;=-$K$2,INDEX('Daten effMJM'!$B$2:$B$184,Auswertung!$K$2+Auswertung!A62,1),E63)</f>
        <v>6.1204960741971003E-3</v>
      </c>
      <c r="F62" s="15">
        <f>INDEX('Daten MJM'!$D$2:$D$191,Auswertung!$J$2+Auswertung!A62,1)--1.8181818182</f>
        <v>3594.0909090909004</v>
      </c>
      <c r="G62" s="15">
        <f>INDEX('Daten effMJM'!$C$2:$C$184,Auswertung!$K$2+Auswertung!A62,1)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4.4340179312908996E-3</v>
      </c>
      <c r="O62" s="1">
        <f t="shared" si="4"/>
        <v>3.7882867671716002E-3</v>
      </c>
      <c r="P62" s="4">
        <f t="shared" si="5"/>
        <v>0.14563115759238804</v>
      </c>
      <c r="R62">
        <f t="shared" si="17"/>
        <v>1802.1818181817998</v>
      </c>
      <c r="S62" s="1">
        <f t="shared" si="7"/>
        <v>3.1420631263549999E-3</v>
      </c>
      <c r="T62" s="1">
        <f t="shared" si="8"/>
        <v>3.1580613304770001E-3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2.3902005597399925E-4</v>
      </c>
      <c r="Y62" s="1">
        <f t="shared" ref="Y62:Y70" si="27">T36</f>
        <v>2.4485136130799993E-4</v>
      </c>
      <c r="Z62" s="16">
        <f t="shared" si="13"/>
        <v>2.2152349935261408E-2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1.1656892796439999E-3</v>
      </c>
      <c r="AG62" s="1">
        <f t="shared" si="28"/>
        <v>1.1598658182039989E-3</v>
      </c>
      <c r="AH62" s="16">
        <f t="shared" si="24"/>
        <v>-9.5642678439632652E-3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7.4927478529184001E-3</v>
      </c>
      <c r="E63" s="1">
        <f>IF(A63&gt;=-$K$2,INDEX('Daten effMJM'!$B$2:$B$184,Auswertung!$K$2+Auswertung!A63,1),E64)</f>
        <v>6.1205114715661996E-3</v>
      </c>
      <c r="F63" s="15">
        <f>INDEX('Daten MJM'!$D$2:$D$191,Auswertung!$J$2+Auswertung!A63,1)--1.8181818182</f>
        <v>3595.2727272727002</v>
      </c>
      <c r="G63" s="15">
        <f>INDEX('Daten effMJM'!$C$2:$C$184,Auswertung!$K$2+Auswertung!A63,1)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4.4340507726403997E-3</v>
      </c>
      <c r="O63" s="1">
        <f t="shared" si="4"/>
        <v>3.7883194949994005E-3</v>
      </c>
      <c r="P63" s="4">
        <f t="shared" si="5"/>
        <v>0.14563010455932998</v>
      </c>
      <c r="R63">
        <f t="shared" si="17"/>
        <v>1803.1818181817998</v>
      </c>
      <c r="S63" s="1">
        <f t="shared" si="7"/>
        <v>3.2263835886149998E-3</v>
      </c>
      <c r="T63" s="1">
        <f t="shared" si="8"/>
        <v>3.2429732005210005E-3</v>
      </c>
      <c r="V63">
        <f t="shared" si="9"/>
        <v>75</v>
      </c>
      <c r="W63" s="15">
        <f t="shared" si="25"/>
        <v>9.0909090908999133</v>
      </c>
      <c r="X63" s="1">
        <f t="shared" si="26"/>
        <v>3.391950880580006E-4</v>
      </c>
      <c r="Y63" s="1">
        <f t="shared" si="27"/>
        <v>3.4695138490400089E-4</v>
      </c>
      <c r="Z63" s="16">
        <f t="shared" si="13"/>
        <v>1.9216280463832714E-2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1.165690839925999E-3</v>
      </c>
      <c r="AG63" s="1">
        <f t="shared" si="29"/>
        <v>1.1598672414529984E-3</v>
      </c>
      <c r="AH63" s="16">
        <f t="shared" si="24"/>
        <v>-8.7825790216768285E-2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7.4927636563890997E-3</v>
      </c>
      <c r="E64" s="1">
        <f>IF(A64&gt;=-$K$2,INDEX('Daten effMJM'!$B$2:$B$184,Auswertung!$K$2+Auswertung!A64,1),E65)</f>
        <v>6.1205263966700001E-3</v>
      </c>
      <c r="F64" s="15">
        <f>INDEX('Daten MJM'!$D$2:$D$191,Auswertung!$J$2+Auswertung!A64,1)--1.8181818182</f>
        <v>3596.4545454545</v>
      </c>
      <c r="G64" s="15">
        <f>INDEX('Daten effMJM'!$C$2:$C$184,Auswertung!$K$2+Auswertung!A64,1)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4.4341518014760998E-3</v>
      </c>
      <c r="O64" s="1">
        <f t="shared" si="4"/>
        <v>3.7884223973718005E-3</v>
      </c>
      <c r="P64" s="4">
        <f t="shared" si="5"/>
        <v>0.14562636396195103</v>
      </c>
      <c r="R64">
        <f t="shared" si="17"/>
        <v>1804.1818181817998</v>
      </c>
      <c r="S64" s="1">
        <f t="shared" si="7"/>
        <v>3.3109969188750005E-3</v>
      </c>
      <c r="T64" s="1">
        <f t="shared" si="8"/>
        <v>3.3280296084400012E-3</v>
      </c>
      <c r="V64">
        <f t="shared" si="9"/>
        <v>80</v>
      </c>
      <c r="W64" s="15">
        <f t="shared" si="25"/>
        <v>10</v>
      </c>
      <c r="X64" s="1">
        <f t="shared" si="26"/>
        <v>4.5679445018599954E-4</v>
      </c>
      <c r="Y64" s="1">
        <f t="shared" si="27"/>
        <v>4.6638085455900057E-4</v>
      </c>
      <c r="Z64" s="16">
        <f t="shared" si="13"/>
        <v>1.556222324580965E-2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1.165697254810999E-3</v>
      </c>
      <c r="AG64" s="1">
        <f t="shared" si="30"/>
        <v>1.1598734295149987E-3</v>
      </c>
      <c r="AH64" s="16">
        <f t="shared" si="24"/>
        <v>-3.535885672483572E-2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7.4927964977385998E-3</v>
      </c>
      <c r="E65" s="1">
        <f>IF(A65&gt;=-$K$2,INDEX('Daten effMJM'!$B$2:$B$184,Auswertung!$K$2+Auswertung!A65,1),E66)</f>
        <v>6.1205591244978003E-3</v>
      </c>
      <c r="F65" s="15">
        <f>INDEX('Daten MJM'!$D$2:$D$191,Auswertung!$J$2+Auswertung!A65,1)--1.8181818182</f>
        <v>3597.6363636363003</v>
      </c>
      <c r="G65" s="15">
        <f>INDEX('Daten effMJM'!$C$2:$C$184,Auswertung!$K$2+Auswertung!A65,1)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4.4344819513467996E-3</v>
      </c>
      <c r="O65" s="1">
        <f t="shared" si="4"/>
        <v>3.7887600836927003E-3</v>
      </c>
      <c r="P65" s="4">
        <f t="shared" si="5"/>
        <v>0.1456138224799825</v>
      </c>
      <c r="R65">
        <f t="shared" si="17"/>
        <v>1805.1818181817998</v>
      </c>
      <c r="S65" s="1">
        <f t="shared" si="7"/>
        <v>3.3947791694450002E-3</v>
      </c>
      <c r="T65" s="1">
        <f t="shared" si="8"/>
        <v>3.4121336999780004E-3</v>
      </c>
      <c r="V65">
        <f t="shared" si="9"/>
        <v>85</v>
      </c>
      <c r="W65" s="15">
        <f t="shared" si="25"/>
        <v>10.909090909100087</v>
      </c>
      <c r="X65" s="1">
        <f t="shared" si="26"/>
        <v>5.8961515372499967E-4</v>
      </c>
      <c r="Y65" s="1">
        <f t="shared" si="27"/>
        <v>6.0003176873900041E-4</v>
      </c>
      <c r="Z65" s="16">
        <f t="shared" si="13"/>
        <v>6.2506116808509066E-3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1.1657652431380002E-3</v>
      </c>
      <c r="AG65" s="1">
        <f t="shared" si="31"/>
        <v>1.1599444786489985E-3</v>
      </c>
      <c r="AH65" s="16">
        <f t="shared" si="24"/>
        <v>4.501959576714077E-2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7.4928975265742999E-3</v>
      </c>
      <c r="E66" s="1">
        <f>IF(A66&gt;=-$K$2,INDEX('Daten effMJM'!$B$2:$B$184,Auswertung!$K$2+Auswertung!A66,1),E67)</f>
        <v>6.1206620268702003E-3</v>
      </c>
      <c r="F66" s="15">
        <f>INDEX('Daten MJM'!$D$2:$D$191,Auswertung!$J$2+Auswertung!A66,1)--1.8181818182</f>
        <v>3598.8181818181001</v>
      </c>
      <c r="G66" s="15">
        <f>INDEX('Daten effMJM'!$C$2:$C$184,Auswertung!$K$2+Auswertung!A66,1)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4.4351071221787998E-3</v>
      </c>
      <c r="O66" s="1">
        <f t="shared" si="4"/>
        <v>3.7894002947149005E-3</v>
      </c>
      <c r="P66" s="4">
        <f t="shared" si="5"/>
        <v>0.14558990564960425</v>
      </c>
      <c r="R66">
        <f t="shared" si="17"/>
        <v>1806.1818181817998</v>
      </c>
      <c r="S66" s="1">
        <f t="shared" si="7"/>
        <v>3.4768604299179988E-3</v>
      </c>
      <c r="T66" s="1">
        <f t="shared" si="8"/>
        <v>3.4944401767250007E-3</v>
      </c>
      <c r="V66">
        <f t="shared" si="9"/>
        <v>90</v>
      </c>
      <c r="W66" s="15">
        <f t="shared" si="25"/>
        <v>11.818181818200173</v>
      </c>
      <c r="X66" s="1">
        <f t="shared" si="26"/>
        <v>7.3302793920199984E-4</v>
      </c>
      <c r="Y66" s="1">
        <f t="shared" si="27"/>
        <v>7.4416555424400115E-4</v>
      </c>
      <c r="Z66" s="16">
        <f t="shared" si="13"/>
        <v>5.0274459533191616E-3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1.1662735591510005E-3</v>
      </c>
      <c r="AG66" s="1">
        <f t="shared" ref="AG66:AG79" si="34">T52-T$45</f>
        <v>1.160487155344999E-3</v>
      </c>
      <c r="AH66" s="16">
        <f t="shared" si="24"/>
        <v>6.759708945124597E-2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7.4932276764449997E-3</v>
      </c>
      <c r="E67" s="1">
        <f>IF(A67&gt;=-$K$2,INDEX('Daten effMJM'!$B$2:$B$184,Auswertung!$K$2+Auswertung!A67,1),E68)</f>
        <v>6.1209997131911002E-3</v>
      </c>
      <c r="F67" s="15">
        <f>INDEX('Daten MJM'!$D$2:$D$191,Auswertung!$J$2+Auswertung!A67,1)--1.8181818182</f>
        <v>3599.9999999999</v>
      </c>
      <c r="G67" s="15">
        <f>INDEX('Daten effMJM'!$C$2:$C$184,Auswertung!$K$2+Auswertung!A67,1)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4.4366195444305E-3</v>
      </c>
      <c r="O67" s="1">
        <f t="shared" si="4"/>
        <v>3.7909481386916998E-3</v>
      </c>
      <c r="P67" s="4">
        <f t="shared" si="5"/>
        <v>0.14553229080671168</v>
      </c>
      <c r="R67">
        <f t="shared" si="17"/>
        <v>1807.1818181817998</v>
      </c>
      <c r="S67" s="1">
        <f t="shared" si="7"/>
        <v>3.5554593437200008E-3</v>
      </c>
      <c r="T67" s="1">
        <f t="shared" si="8"/>
        <v>3.5732312854020003E-3</v>
      </c>
      <c r="V67">
        <f t="shared" si="9"/>
        <v>95</v>
      </c>
      <c r="W67" s="15">
        <f t="shared" si="25"/>
        <v>12.72727272730026</v>
      </c>
      <c r="X67" s="1">
        <f t="shared" si="26"/>
        <v>8.8364477544199994E-4</v>
      </c>
      <c r="Y67" s="1">
        <f t="shared" si="27"/>
        <v>8.9541264643100069E-4</v>
      </c>
      <c r="Z67" s="16">
        <f t="shared" si="13"/>
        <v>4.1844986439308375E-3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1.1685789244440005E-3</v>
      </c>
      <c r="AG67" s="1">
        <f t="shared" si="34"/>
        <v>1.1629476468039985E-3</v>
      </c>
      <c r="AH67" s="16">
        <f t="shared" si="24"/>
        <v>6.7289191205615814E-2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7.4938528472769999E-3</v>
      </c>
      <c r="E68" s="1">
        <f>IF(A68&gt;=-$K$2,INDEX('Daten effMJM'!$B$2:$B$184,Auswertung!$K$2+Auswertung!A68,1),E69)</f>
        <v>6.1216399242133004E-3</v>
      </c>
      <c r="F68" s="15">
        <f>INDEX('Daten MJM'!$D$2:$D$191,Auswertung!$J$2+Auswertung!A68,1)--1.8181818182</f>
        <v>3600.909090909</v>
      </c>
      <c r="G68" s="15">
        <f>INDEX('Daten effMJM'!$C$2:$C$184,Auswertung!$K$2+Auswertung!A68,1)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4.4401609609956002E-3</v>
      </c>
      <c r="O68" s="1">
        <f t="shared" ref="O68:O131" si="39">E70-$E$5</f>
        <v>3.7945713572461004E-3</v>
      </c>
      <c r="P68" s="4">
        <f t="shared" ref="P68:P131" si="40">ABS((O68-N68)/N68)</f>
        <v>0.14539779287747753</v>
      </c>
      <c r="R68">
        <f t="shared" si="17"/>
        <v>1808.1818181817998</v>
      </c>
      <c r="S68" s="1">
        <f t="shared" si="7"/>
        <v>3.6300837081279999E-3</v>
      </c>
      <c r="T68" s="1">
        <f t="shared" si="8"/>
        <v>3.6480368256360009E-3</v>
      </c>
      <c r="V68">
        <f t="shared" si="9"/>
        <v>100</v>
      </c>
      <c r="W68" s="15">
        <f t="shared" si="25"/>
        <v>13.636363636400347</v>
      </c>
      <c r="X68" s="1">
        <f t="shared" si="26"/>
        <v>1.0396414989709991E-3</v>
      </c>
      <c r="Y68" s="1">
        <f t="shared" si="27"/>
        <v>1.051865815299001E-3</v>
      </c>
      <c r="Z68" s="16">
        <f t="shared" si="13"/>
        <v>2.9259931149535267E-3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1.1755613337119993E-3</v>
      </c>
      <c r="AG68" s="1">
        <f t="shared" si="34"/>
        <v>1.1703515430699987E-3</v>
      </c>
      <c r="AH68" s="16">
        <f t="shared" si="24"/>
        <v>6.0364121010941761E-2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7.4953652695287001E-3</v>
      </c>
      <c r="E69" s="1">
        <f>IF(A69&gt;=-$K$2,INDEX('Daten effMJM'!$B$2:$B$184,Auswertung!$K$2+Auswertung!A69,1),E70)</f>
        <v>6.1231877681900996E-3</v>
      </c>
      <c r="F69" s="15">
        <f>INDEX('Daten MJM'!$D$2:$D$191,Auswertung!$J$2+Auswertung!A69,1)--1.8181818182</f>
        <v>3601.8181818181001</v>
      </c>
      <c r="G69" s="15">
        <f>INDEX('Daten effMJM'!$C$2:$C$184,Auswertung!$K$2+Auswertung!A69,1)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4.4479369871127002E-3</v>
      </c>
      <c r="O69" s="1">
        <f t="shared" si="39"/>
        <v>3.8025310744697004E-3</v>
      </c>
      <c r="P69" s="4">
        <f t="shared" si="40"/>
        <v>0.14510230574600688</v>
      </c>
      <c r="R69">
        <f t="shared" si="17"/>
        <v>1809.1818181817998</v>
      </c>
      <c r="S69" s="1">
        <f t="shared" si="7"/>
        <v>3.7005668435169982E-3</v>
      </c>
      <c r="T69" s="1">
        <f t="shared" si="8"/>
        <v>3.7186940056880002E-3</v>
      </c>
      <c r="V69">
        <f t="shared" si="9"/>
        <v>105</v>
      </c>
      <c r="W69" s="15">
        <f t="shared" si="25"/>
        <v>14.545454545500434</v>
      </c>
      <c r="X69" s="1">
        <f t="shared" si="26"/>
        <v>1.2000848807120004E-3</v>
      </c>
      <c r="Y69" s="1">
        <f t="shared" si="27"/>
        <v>1.2124632246060009E-3</v>
      </c>
      <c r="Z69" s="16">
        <f t="shared" si="13"/>
        <v>9.6001196389147595E-4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1.191155370834E-3</v>
      </c>
      <c r="AG69" s="1">
        <f t="shared" si="34"/>
        <v>1.1867394275669983E-3</v>
      </c>
      <c r="AH69" s="16">
        <f t="shared" si="24"/>
        <v>5.0907110762162665E-2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7.4989066860938003E-3</v>
      </c>
      <c r="E70" s="1">
        <f>IF(A70&gt;=-$K$2,INDEX('Daten effMJM'!$B$2:$B$184,Auswertung!$K$2+Auswertung!A70,1),E71)</f>
        <v>6.1268109867445002E-3</v>
      </c>
      <c r="F70" s="15">
        <f>INDEX('Daten MJM'!$D$2:$D$191,Auswertung!$J$2+Auswertung!A70,1)--1.8181818182</f>
        <v>3602.7272727272002</v>
      </c>
      <c r="G70" s="15">
        <f>INDEX('Daten effMJM'!$C$2:$C$184,Auswertung!$K$2+Auswertung!A70,1)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4.4633583062521996E-3</v>
      </c>
      <c r="O70" s="1">
        <f t="shared" si="39"/>
        <v>3.8183284093063004E-3</v>
      </c>
      <c r="P70" s="4">
        <f t="shared" si="40"/>
        <v>0.14451671873224961</v>
      </c>
      <c r="R70">
        <f t="shared" si="17"/>
        <v>1810.1818181817998</v>
      </c>
      <c r="S70" s="1">
        <f t="shared" si="7"/>
        <v>3.766755312689999E-3</v>
      </c>
      <c r="T70" s="1">
        <f t="shared" si="8"/>
        <v>3.7850510585570006E-3</v>
      </c>
      <c r="V70">
        <f t="shared" si="9"/>
        <v>110</v>
      </c>
      <c r="W70" s="15">
        <f t="shared" si="25"/>
        <v>15.45454545460052</v>
      </c>
      <c r="X70" s="1">
        <f t="shared" si="26"/>
        <v>1.3631662776099999E-3</v>
      </c>
      <c r="Y70" s="1">
        <f t="shared" si="27"/>
        <v>1.3755202885690002E-3</v>
      </c>
      <c r="Z70" s="16">
        <f t="shared" si="13"/>
        <v>-1.492073005450088E-4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1.2188142195520002E-3</v>
      </c>
      <c r="AG70" s="1">
        <f t="shared" si="34"/>
        <v>1.215549544529999E-3</v>
      </c>
      <c r="AH70" s="16">
        <f t="shared" si="24"/>
        <v>4.1623867165924651E-2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7.5066827122109003E-3</v>
      </c>
      <c r="E71" s="1">
        <f>IF(A71&gt;=-$K$2,INDEX('Daten effMJM'!$B$2:$B$184,Auswertung!$K$2+Auswertung!A71,1),E72)</f>
        <v>6.1347707039681003E-3</v>
      </c>
      <c r="F71" s="15">
        <f>INDEX('Daten MJM'!$D$2:$D$191,Auswertung!$J$2+Auswertung!A71,1)--1.8181818182</f>
        <v>3603.6363636363003</v>
      </c>
      <c r="G71" s="15">
        <f>INDEX('Daten effMJM'!$C$2:$C$184,Auswertung!$K$2+Auswertung!A71,1)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4.4904925309102997E-3</v>
      </c>
      <c r="O71" s="1">
        <f t="shared" si="39"/>
        <v>3.8461349225093005E-3</v>
      </c>
      <c r="P71" s="4">
        <f t="shared" si="40"/>
        <v>0.14349374906328524</v>
      </c>
      <c r="R71">
        <f t="shared" si="17"/>
        <v>1811.1818181817998</v>
      </c>
      <c r="S71" s="1">
        <f t="shared" si="7"/>
        <v>3.8285104383520008E-3</v>
      </c>
      <c r="T71" s="1">
        <f t="shared" si="8"/>
        <v>3.8469715043659997E-3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1.527775197549E-3</v>
      </c>
      <c r="Y71" s="1">
        <f t="shared" ref="Y71:Y72" si="44">T45</f>
        <v>1.5400704953960013E-3</v>
      </c>
      <c r="Z71" s="16">
        <f t="shared" ref="Z71:Z72" si="45">((Y71-Y70)-(X71-X70))/(X71-X70)</f>
        <v>-3.5668244479536806E-4</v>
      </c>
      <c r="AE71">
        <f t="shared" si="32"/>
        <v>1797.1818181817998</v>
      </c>
      <c r="AF71" s="1">
        <f t="shared" si="33"/>
        <v>1.2601904091840005E-3</v>
      </c>
      <c r="AG71" s="1">
        <f t="shared" si="34"/>
        <v>1.2582853922079983E-3</v>
      </c>
      <c r="AH71" s="16">
        <f t="shared" si="24"/>
        <v>3.2860881054824487E-2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7.5221040313503996E-3</v>
      </c>
      <c r="E72" s="1">
        <f>IF(A72&gt;=-$K$2,INDEX('Daten effMJM'!$B$2:$B$184,Auswertung!$K$2+Auswertung!A72,1),E73)</f>
        <v>6.1505680388047003E-3</v>
      </c>
      <c r="F72" s="15">
        <f>INDEX('Daten MJM'!$D$2:$D$191,Auswertung!$J$2+Auswertung!A72,1)--1.8181818182</f>
        <v>3604.5454545454004</v>
      </c>
      <c r="G72" s="15">
        <f>INDEX('Daten effMJM'!$C$2:$C$184,Auswertung!$K$2+Auswertung!A72,1)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4.5332237870791998E-3</v>
      </c>
      <c r="O72" s="1">
        <f t="shared" si="39"/>
        <v>3.8899061790566001E-3</v>
      </c>
      <c r="P72" s="4">
        <f t="shared" si="40"/>
        <v>0.14191172512952321</v>
      </c>
      <c r="R72">
        <f t="shared" si="17"/>
        <v>1812.1818181817998</v>
      </c>
      <c r="S72" s="1">
        <f t="shared" si="7"/>
        <v>3.8857102910399982E-3</v>
      </c>
      <c r="T72" s="1">
        <f t="shared" si="8"/>
        <v>3.9043343569700011E-3</v>
      </c>
      <c r="V72">
        <f t="shared" si="41"/>
        <v>120</v>
      </c>
      <c r="W72" s="15">
        <f t="shared" si="42"/>
        <v>17.272727272700649</v>
      </c>
      <c r="X72" s="1">
        <f t="shared" si="43"/>
        <v>1.6949217319380001E-3</v>
      </c>
      <c r="Y72" s="1">
        <f t="shared" si="44"/>
        <v>1.70880266082E-3</v>
      </c>
      <c r="Z72" s="16">
        <f t="shared" si="45"/>
        <v>9.4864726977135546E-3</v>
      </c>
      <c r="AE72">
        <f t="shared" si="32"/>
        <v>1798.1818181817998</v>
      </c>
      <c r="AF72" s="1">
        <f t="shared" si="33"/>
        <v>1.3144024201150011E-3</v>
      </c>
      <c r="AG72" s="1">
        <f t="shared" si="34"/>
        <v>1.3139025456019998E-3</v>
      </c>
      <c r="AH72" s="16">
        <f t="shared" si="24"/>
        <v>2.5919393855161562E-2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7.5492382560084998E-3</v>
      </c>
      <c r="E73" s="1">
        <f>IF(A73&gt;=-$K$2,INDEX('Daten effMJM'!$B$2:$B$184,Auswertung!$K$2+Auswertung!A73,1),E74)</f>
        <v>6.1783745520077003E-3</v>
      </c>
      <c r="F73" s="15">
        <f>INDEX('Daten MJM'!$D$2:$D$191,Auswertung!$J$2+Auswertung!A73,1)--1.8181818182</f>
        <v>3605.4545454545</v>
      </c>
      <c r="G73" s="15">
        <f>INDEX('Daten effMJM'!$C$2:$C$184,Auswertung!$K$2+Auswertung!A73,1)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4.5945126287220998E-3</v>
      </c>
      <c r="O73" s="1">
        <f t="shared" si="39"/>
        <v>3.9526022000650994E-3</v>
      </c>
      <c r="P73" s="4">
        <f t="shared" si="40"/>
        <v>0.13971240924318429</v>
      </c>
      <c r="R73">
        <f t="shared" si="17"/>
        <v>1813.1818181817998</v>
      </c>
      <c r="S73" s="1">
        <f t="shared" si="7"/>
        <v>3.938265974554999E-3</v>
      </c>
      <c r="T73" s="1">
        <f t="shared" si="8"/>
        <v>3.9570489472900011E-3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1.864314703956E-3</v>
      </c>
      <c r="Y73" s="1">
        <f t="shared" ref="Y73" si="49">T47</f>
        <v>1.8787167508770002E-3</v>
      </c>
      <c r="Z73" s="16">
        <f t="shared" ref="Z73" si="50">((Y73-Y72)-(X73-X72))/(X73-X72)</f>
        <v>3.0763852407343631E-3</v>
      </c>
      <c r="AE73">
        <f t="shared" si="32"/>
        <v>1799.1818181817998</v>
      </c>
      <c r="AF73" s="1">
        <f t="shared" si="33"/>
        <v>1.3794133389689982E-3</v>
      </c>
      <c r="AG73" s="1">
        <f t="shared" si="34"/>
        <v>1.3802335316099989E-3</v>
      </c>
      <c r="AH73" s="16">
        <f t="shared" si="24"/>
        <v>2.0305314511345065E-2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7.5919695121773999E-3</v>
      </c>
      <c r="E74" s="1">
        <f>IF(A74&gt;=-$K$2,INDEX('Daten effMJM'!$B$2:$B$184,Auswertung!$K$2+Auswertung!A74,1),E75)</f>
        <v>6.222145808555E-3</v>
      </c>
      <c r="F74" s="15">
        <f>INDEX('Daten MJM'!$D$2:$D$191,Auswertung!$J$2+Auswertung!A74,1)--1.8181818182</f>
        <v>3606.3636363636001</v>
      </c>
      <c r="G74" s="15">
        <f>INDEX('Daten effMJM'!$C$2:$C$184,Auswertung!$K$2+Auswertung!A74,1)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4.6756786005453998E-3</v>
      </c>
      <c r="O74" s="1">
        <f t="shared" si="39"/>
        <v>4.0354644450186997E-3</v>
      </c>
      <c r="P74" s="4">
        <f t="shared" si="40"/>
        <v>0.13692432911278837</v>
      </c>
      <c r="R74">
        <f t="shared" si="17"/>
        <v>1814.1818181817998</v>
      </c>
      <c r="S74" s="1">
        <f t="shared" si="7"/>
        <v>3.9861317273710006E-3</v>
      </c>
      <c r="T74" s="1">
        <f t="shared" si="8"/>
        <v>4.005067657973E-3</v>
      </c>
      <c r="AE74">
        <f t="shared" si="32"/>
        <v>1800.1818181817998</v>
      </c>
      <c r="AF74" s="1">
        <f t="shared" si="33"/>
        <v>1.4526839656039993E-3</v>
      </c>
      <c r="AG74" s="1">
        <f t="shared" si="34"/>
        <v>1.4546601993489991E-3</v>
      </c>
      <c r="AH74" s="16">
        <f t="shared" si="24"/>
        <v>1.577768823730601E-2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7.6532583538202999E-3</v>
      </c>
      <c r="E75" s="1">
        <f>IF(A75&gt;=-$K$2,INDEX('Daten effMJM'!$B$2:$B$184,Auswertung!$K$2+Auswertung!A75,1),E76)</f>
        <v>6.2848418295634997E-3</v>
      </c>
      <c r="F75" s="15">
        <f>INDEX('Daten MJM'!$D$2:$D$191,Auswertung!$J$2+Auswertung!A75,1)--1.8181818182</f>
        <v>3607.2727272726002</v>
      </c>
      <c r="G75" s="15">
        <f>INDEX('Daten effMJM'!$C$2:$C$184,Auswertung!$K$2+Auswertung!A75,1)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4.7761380372476001E-3</v>
      </c>
      <c r="O75" s="1">
        <f t="shared" si="39"/>
        <v>4.1377641741469993E-3</v>
      </c>
      <c r="P75" s="4">
        <f t="shared" si="40"/>
        <v>0.13365900610956458</v>
      </c>
      <c r="R75">
        <f t="shared" si="17"/>
        <v>1815.1818181817998</v>
      </c>
      <c r="S75" s="1">
        <f t="shared" si="7"/>
        <v>4.0293003918090015E-3</v>
      </c>
      <c r="T75" s="1">
        <f t="shared" si="8"/>
        <v>4.0483823505470008E-3</v>
      </c>
      <c r="AE75">
        <f t="shared" si="32"/>
        <v>1801.1818181817998</v>
      </c>
      <c r="AF75" s="1">
        <f t="shared" si="33"/>
        <v>1.531708031548E-3</v>
      </c>
      <c r="AG75" s="1">
        <f t="shared" si="34"/>
        <v>1.5346447138189986E-3</v>
      </c>
      <c r="AH75" s="16">
        <f t="shared" si="24"/>
        <v>1.2153873817115898E-2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7.7344243256435999E-3</v>
      </c>
      <c r="E76" s="1">
        <f>IF(A76&gt;=-$K$2,INDEX('Daten effMJM'!$B$2:$B$184,Auswertung!$K$2+Auswertung!A76,1),E77)</f>
        <v>6.3677040745171E-3</v>
      </c>
      <c r="F76" s="15">
        <f>INDEX('Daten MJM'!$D$2:$D$191,Auswertung!$J$2+Auswertung!A76,1)--1.8181818182</f>
        <v>3608.1818181817002</v>
      </c>
      <c r="G76" s="15">
        <f>INDEX('Daten effMJM'!$C$2:$C$184,Auswertung!$K$2+Auswertung!A76,1)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4.8938831590647006E-3</v>
      </c>
      <c r="O76" s="1">
        <f t="shared" si="39"/>
        <v>4.2572837379758997E-3</v>
      </c>
      <c r="P76" s="4">
        <f t="shared" si="40"/>
        <v>0.13008063339429321</v>
      </c>
      <c r="R76">
        <f t="shared" si="17"/>
        <v>1816.1818181817998</v>
      </c>
      <c r="S76" s="1">
        <f t="shared" si="7"/>
        <v>4.0678053724359994E-3</v>
      </c>
      <c r="T76" s="1">
        <f t="shared" si="8"/>
        <v>4.0870247719590001E-3</v>
      </c>
      <c r="AE76">
        <f t="shared" si="32"/>
        <v>1802.1818181817998</v>
      </c>
      <c r="AF76" s="1">
        <f t="shared" si="33"/>
        <v>1.6142879288059998E-3</v>
      </c>
      <c r="AG76" s="1">
        <f t="shared" si="34"/>
        <v>1.6179908350809988E-3</v>
      </c>
      <c r="AH76" s="16">
        <f t="shared" si="24"/>
        <v>9.2785778311942884E-3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7.8348837623458002E-3</v>
      </c>
      <c r="E77" s="1">
        <f>IF(A77&gt;=-$K$2,INDEX('Daten effMJM'!$B$2:$B$184,Auswertung!$K$2+Auswertung!A77,1),E78)</f>
        <v>6.4700038036453996E-3</v>
      </c>
      <c r="F77" s="15">
        <f>INDEX('Daten MJM'!$D$2:$D$191,Auswertung!$J$2+Auswertung!A77,1)--1.8181818182</f>
        <v>3609.0909090908003</v>
      </c>
      <c r="G77" s="15">
        <f>INDEX('Daten effMJM'!$C$2:$C$184,Auswertung!$K$2+Auswertung!A77,1)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5.0266651438073007E-3</v>
      </c>
      <c r="O77" s="1">
        <f t="shared" si="39"/>
        <v>4.3908691466196994E-3</v>
      </c>
      <c r="P77" s="4">
        <f t="shared" si="40"/>
        <v>0.12648465314441779</v>
      </c>
      <c r="R77">
        <f t="shared" si="17"/>
        <v>1817.1818181817998</v>
      </c>
      <c r="S77" s="1">
        <f t="shared" si="7"/>
        <v>4.1017265291680011E-3</v>
      </c>
      <c r="T77" s="1">
        <f t="shared" si="8"/>
        <v>4.1210730509460003E-3</v>
      </c>
      <c r="AE77">
        <f t="shared" si="32"/>
        <v>1803.1818181817998</v>
      </c>
      <c r="AF77" s="1">
        <f t="shared" si="33"/>
        <v>1.6986083910659998E-3</v>
      </c>
      <c r="AG77" s="1">
        <f t="shared" si="34"/>
        <v>1.7029027051249992E-3</v>
      </c>
      <c r="AH77" s="16">
        <f t="shared" si="24"/>
        <v>7.0138109795562968E-3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7.9526288841629007E-3</v>
      </c>
      <c r="E78" s="1">
        <f>IF(A78&gt;=-$K$2,INDEX('Daten effMJM'!$B$2:$B$184,Auswertung!$K$2+Auswertung!A78,1),E79)</f>
        <v>6.5895233674743E-3</v>
      </c>
      <c r="F78" s="15">
        <f>INDEX('Daten MJM'!$D$2:$D$191,Auswertung!$J$2+Auswertung!A78,1)--1.8181818182</f>
        <v>3609.9999999999</v>
      </c>
      <c r="G78" s="15">
        <f>INDEX('Daten effMJM'!$C$2:$C$184,Auswertung!$K$2+Auswertung!A78,1)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5.169844380573E-3</v>
      </c>
      <c r="O78" s="1">
        <f t="shared" si="39"/>
        <v>4.5347622930192004E-3</v>
      </c>
      <c r="P78" s="4">
        <f t="shared" si="40"/>
        <v>0.12284355984491167</v>
      </c>
      <c r="R78">
        <f t="shared" si="17"/>
        <v>1818.1818181817998</v>
      </c>
      <c r="S78" s="1">
        <f t="shared" si="7"/>
        <v>4.131194347633E-3</v>
      </c>
      <c r="T78" s="1">
        <f t="shared" si="8"/>
        <v>4.1506565621120019E-3</v>
      </c>
      <c r="AE78">
        <f t="shared" si="32"/>
        <v>1804.1818181817998</v>
      </c>
      <c r="AF78" s="1">
        <f t="shared" si="33"/>
        <v>1.7832217213260004E-3</v>
      </c>
      <c r="AG78" s="1">
        <f t="shared" si="34"/>
        <v>1.7879591130439999E-3</v>
      </c>
      <c r="AH78" s="16">
        <f t="shared" si="24"/>
        <v>5.2364994692744261E-3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8.0854108689055008E-3</v>
      </c>
      <c r="E79" s="1">
        <f>IF(A79&gt;=-$K$2,INDEX('Daten effMJM'!$B$2:$B$184,Auswertung!$K$2+Auswertung!A79,1),E80)</f>
        <v>6.7231087761180997E-3</v>
      </c>
      <c r="F79" s="15">
        <f>INDEX('Daten MJM'!$D$2:$D$191,Auswertung!$J$2+Auswertung!A79,1)--1.8181818182</f>
        <v>3610.909090909</v>
      </c>
      <c r="G79" s="15">
        <f>INDEX('Daten effMJM'!$C$2:$C$184,Auswertung!$K$2+Auswertung!A79,1)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5.3200413272978999E-3</v>
      </c>
      <c r="O79" s="1">
        <f t="shared" si="39"/>
        <v>4.6855974953337997E-3</v>
      </c>
      <c r="P79" s="4">
        <f t="shared" si="40"/>
        <v>0.11925543298107052</v>
      </c>
      <c r="R79">
        <f t="shared" si="17"/>
        <v>3588.1818181817998</v>
      </c>
      <c r="S79" s="1">
        <f t="shared" si="7"/>
        <v>5.3928683865149991E-3</v>
      </c>
      <c r="T79" s="1">
        <f t="shared" si="8"/>
        <v>5.3993112379190009E-3</v>
      </c>
      <c r="AE79">
        <f t="shared" si="32"/>
        <v>1805.1818181817998</v>
      </c>
      <c r="AF79" s="1">
        <f t="shared" si="33"/>
        <v>1.8670039718960002E-3</v>
      </c>
      <c r="AG79" s="1">
        <f t="shared" si="34"/>
        <v>1.8720632045819991E-3</v>
      </c>
      <c r="AH79" s="16">
        <f t="shared" si="24"/>
        <v>3.8413979788059008E-3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8.2285901056712001E-3</v>
      </c>
      <c r="E80" s="1">
        <f>IF(A80&gt;=-$K$2,INDEX('Daten effMJM'!$B$2:$B$184,Auswertung!$K$2+Auswertung!A80,1),E81)</f>
        <v>6.8670019225175998E-3</v>
      </c>
      <c r="F80" s="15">
        <f>INDEX('Daten MJM'!$D$2:$D$191,Auswertung!$J$2+Auswertung!A80,1)--1.8181818182</f>
        <v>3611.8181818181001</v>
      </c>
      <c r="G80" s="15">
        <f>INDEX('Daten effMJM'!$C$2:$C$184,Auswertung!$K$2+Auswertung!A80,1)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5.4754609725992005E-3</v>
      </c>
      <c r="O80" s="1">
        <f t="shared" si="39"/>
        <v>4.8414931234158007E-3</v>
      </c>
      <c r="P80" s="4">
        <f t="shared" si="40"/>
        <v>0.11578346596861148</v>
      </c>
      <c r="R80">
        <f t="shared" si="17"/>
        <v>3589.3636363635997</v>
      </c>
      <c r="S80" s="1">
        <f t="shared" si="7"/>
        <v>5.3930257302780005E-3</v>
      </c>
      <c r="T80" s="1">
        <f t="shared" si="8"/>
        <v>5.399464791391001E-3</v>
      </c>
      <c r="AE80">
        <f t="shared" ref="AE80:AE89" si="51">R66</f>
        <v>1806.1818181817998</v>
      </c>
      <c r="AF80" s="1">
        <f t="shared" ref="AF80:AF89" si="52">S66-S$45</f>
        <v>1.9490852323689987E-3</v>
      </c>
      <c r="AG80" s="1">
        <f t="shared" ref="AG80:AG89" si="53">T66-T$45</f>
        <v>1.9543696813289994E-3</v>
      </c>
      <c r="AH80" s="16">
        <f t="shared" si="24"/>
        <v>2.7438208514816566E-3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8.3787870523961E-3</v>
      </c>
      <c r="E81" s="1">
        <f>IF(A81&gt;=-$K$2,INDEX('Daten effMJM'!$B$2:$B$184,Auswertung!$K$2+Auswertung!A81,1),E82)</f>
        <v>7.0178371248322E-3</v>
      </c>
      <c r="F81" s="15">
        <f>INDEX('Daten MJM'!$D$2:$D$191,Auswertung!$J$2+Auswertung!A81,1)--1.8181818182</f>
        <v>3612.7272727272002</v>
      </c>
      <c r="G81" s="15">
        <f>INDEX('Daten effMJM'!$C$2:$C$184,Auswertung!$K$2+Auswertung!A81,1)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5.6352038023440004E-3</v>
      </c>
      <c r="O81" s="1">
        <f t="shared" si="39"/>
        <v>5.0014157759835001E-3</v>
      </c>
      <c r="P81" s="4">
        <f t="shared" si="40"/>
        <v>0.1124694063588032</v>
      </c>
      <c r="R81">
        <f t="shared" si="17"/>
        <v>3590.5454545454995</v>
      </c>
      <c r="S81" s="1">
        <f t="shared" si="7"/>
        <v>5.3931449612449993E-3</v>
      </c>
      <c r="T81" s="1">
        <f t="shared" si="8"/>
        <v>5.3995799052510007E-3</v>
      </c>
      <c r="AE81">
        <f t="shared" si="51"/>
        <v>1807.1818181817998</v>
      </c>
      <c r="AF81" s="1">
        <f t="shared" si="52"/>
        <v>2.0276841461710007E-3</v>
      </c>
      <c r="AG81" s="1">
        <f t="shared" si="53"/>
        <v>2.033160790005999E-3</v>
      </c>
      <c r="AH81" s="16">
        <f t="shared" si="24"/>
        <v>2.4452612091026274E-3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8.5342066976974006E-3</v>
      </c>
      <c r="E82" s="1">
        <f>IF(A82&gt;=-$K$2,INDEX('Daten effMJM'!$B$2:$B$184,Auswertung!$K$2+Auswertung!A82,1),E83)</f>
        <v>7.1737327529142001E-3</v>
      </c>
      <c r="F82" s="15">
        <f>INDEX('Daten MJM'!$D$2:$D$191,Auswertung!$J$2+Auswertung!A82,1)--1.8181818182</f>
        <v>3613.6363636363003</v>
      </c>
      <c r="G82" s="15">
        <f>INDEX('Daten effMJM'!$C$2:$C$184,Auswertung!$K$2+Auswertung!A82,1)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5.7974595736645998E-3</v>
      </c>
      <c r="O82" s="1">
        <f t="shared" si="39"/>
        <v>5.1636747148848996E-3</v>
      </c>
      <c r="P82" s="4">
        <f t="shared" si="40"/>
        <v>0.10932113466710765</v>
      </c>
      <c r="R82">
        <f t="shared" si="17"/>
        <v>3591.7272727273012</v>
      </c>
      <c r="S82" s="1">
        <f t="shared" si="7"/>
        <v>5.3932253878280004E-3</v>
      </c>
      <c r="T82" s="1">
        <f t="shared" si="8"/>
        <v>5.3996564694520008E-3</v>
      </c>
      <c r="AE82">
        <f t="shared" si="51"/>
        <v>1808.1818181817998</v>
      </c>
      <c r="AF82" s="1">
        <f t="shared" si="52"/>
        <v>2.1023085105789999E-3</v>
      </c>
      <c r="AG82" s="1">
        <f t="shared" si="53"/>
        <v>2.1079663302399996E-3</v>
      </c>
      <c r="AH82" s="16">
        <f t="shared" si="24"/>
        <v>2.4278374420840859E-3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8.6939495274422005E-3</v>
      </c>
      <c r="E83" s="1">
        <f>IF(A83&gt;=-$K$2,INDEX('Daten effMJM'!$B$2:$B$184,Auswertung!$K$2+Auswertung!A83,1),E84)</f>
        <v>7.3336554054819003E-3</v>
      </c>
      <c r="F83" s="15">
        <f>INDEX('Daten MJM'!$D$2:$D$191,Auswertung!$J$2+Auswertung!A83,1)--1.8181818182</f>
        <v>3614.5454545454004</v>
      </c>
      <c r="G83" s="15">
        <f>INDEX('Daten effMJM'!$C$2:$C$184,Auswertung!$K$2+Auswertung!A83,1)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5.9610999269902997E-3</v>
      </c>
      <c r="O83" s="1">
        <f t="shared" si="39"/>
        <v>5.3272885954532001E-3</v>
      </c>
      <c r="P83" s="4">
        <f t="shared" si="40"/>
        <v>0.10632456078573148</v>
      </c>
      <c r="R83">
        <f t="shared" si="17"/>
        <v>3592.909090909101</v>
      </c>
      <c r="S83" s="1">
        <f t="shared" si="7"/>
        <v>5.3932733778219999E-3</v>
      </c>
      <c r="T83" s="1">
        <f t="shared" si="8"/>
        <v>5.3997012955250001E-3</v>
      </c>
      <c r="AE83">
        <f t="shared" si="51"/>
        <v>1809.1818181817998</v>
      </c>
      <c r="AF83" s="1">
        <f t="shared" si="52"/>
        <v>2.1727916459679981E-3</v>
      </c>
      <c r="AG83" s="1">
        <f t="shared" si="53"/>
        <v>2.178623510291999E-3</v>
      </c>
      <c r="AH83" s="16">
        <f t="shared" si="24"/>
        <v>2.4693093183287846E-3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8.8562052987627999E-3</v>
      </c>
      <c r="E84" s="1">
        <f>IF(A84&gt;=-$K$2,INDEX('Daten effMJM'!$B$2:$B$184,Auswertung!$K$2+Auswertung!A84,1),E85)</f>
        <v>7.4959143443832999E-3</v>
      </c>
      <c r="F84" s="15">
        <f>INDEX('Daten MJM'!$D$2:$D$191,Auswertung!$J$2+Auswertung!A84,1)--1.8181818182</f>
        <v>3615.4545454545</v>
      </c>
      <c r="G84" s="15">
        <f>INDEX('Daten effMJM'!$C$2:$C$184,Auswertung!$K$2+Auswertung!A84,1)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6.1271645831592007E-3</v>
      </c>
      <c r="O84" s="1">
        <f t="shared" si="39"/>
        <v>5.4930580615177999E-3</v>
      </c>
      <c r="P84" s="4">
        <f t="shared" si="40"/>
        <v>0.10349102150516282</v>
      </c>
      <c r="R84">
        <f t="shared" si="17"/>
        <v>3594.0909090909008</v>
      </c>
      <c r="S84" s="1">
        <f t="shared" si="7"/>
        <v>5.3932989401450013E-3</v>
      </c>
      <c r="T84" s="1">
        <f t="shared" si="8"/>
        <v>5.3997245287249994E-3</v>
      </c>
      <c r="AE84">
        <f t="shared" si="51"/>
        <v>1810.1818181817998</v>
      </c>
      <c r="AF84" s="1">
        <f t="shared" si="52"/>
        <v>2.238980115140999E-3</v>
      </c>
      <c r="AG84" s="1">
        <f t="shared" si="53"/>
        <v>2.2449805631609993E-3</v>
      </c>
      <c r="AH84" s="16">
        <f t="shared" si="24"/>
        <v>2.547025155679701E-3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9.0198456520884998E-3</v>
      </c>
      <c r="E85" s="1">
        <f>IF(A85&gt;=-$K$2,INDEX('Daten effMJM'!$B$2:$B$184,Auswertung!$K$2+Auswertung!A85,1),E86)</f>
        <v>7.6595282249516004E-3</v>
      </c>
      <c r="F85" s="15">
        <f>INDEX('Daten MJM'!$D$2:$D$191,Auswertung!$J$2+Auswertung!A85,1)--1.8181818182</f>
        <v>3616.3636363635001</v>
      </c>
      <c r="G85" s="15">
        <f>INDEX('Daten effMJM'!$C$2:$C$184,Auswertung!$K$2+Auswertung!A85,1)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6.2953601199084008E-3</v>
      </c>
      <c r="O85" s="1">
        <f t="shared" si="39"/>
        <v>5.6626618232622009E-3</v>
      </c>
      <c r="P85" s="4">
        <f t="shared" si="40"/>
        <v>0.10050231989832629</v>
      </c>
      <c r="R85">
        <f t="shared" si="17"/>
        <v>3595.2727272727006</v>
      </c>
      <c r="S85" s="1">
        <f t="shared" si="7"/>
        <v>5.393312139755E-3</v>
      </c>
      <c r="T85" s="1">
        <f t="shared" si="8"/>
        <v>5.399736105066999E-3</v>
      </c>
      <c r="AE85">
        <f t="shared" si="51"/>
        <v>1811.1818181817998</v>
      </c>
      <c r="AF85" s="1">
        <f t="shared" si="52"/>
        <v>2.3007352408030007E-3</v>
      </c>
      <c r="AG85" s="1">
        <f t="shared" si="53"/>
        <v>2.3069010089699984E-3</v>
      </c>
      <c r="AH85" s="16">
        <f t="shared" si="24"/>
        <v>2.6770271329730885E-3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9.1859103082574008E-3</v>
      </c>
      <c r="E86" s="1">
        <f>IF(A86&gt;=-$K$2,INDEX('Daten effMJM'!$B$2:$B$184,Auswertung!$K$2+Auswertung!A86,1),E87)</f>
        <v>7.8252976910161993E-3</v>
      </c>
      <c r="F86" s="15">
        <f>INDEX('Daten MJM'!$D$2:$D$191,Auswertung!$J$2+Auswertung!A86,1)--1.8181818182</f>
        <v>3617.2727272726002</v>
      </c>
      <c r="G86" s="15">
        <f>INDEX('Daten effMJM'!$C$2:$C$184,Auswertung!$K$2+Auswertung!A86,1)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7.0884867398817997E-3</v>
      </c>
      <c r="O86" s="1">
        <f t="shared" si="39"/>
        <v>6.4505773456022004E-3</v>
      </c>
      <c r="P86" s="4">
        <f t="shared" si="40"/>
        <v>8.999232384685768E-2</v>
      </c>
      <c r="R86">
        <f t="shared" si="17"/>
        <v>3596.4545454545005</v>
      </c>
      <c r="S86" s="1">
        <f t="shared" si="7"/>
        <v>5.3933221768600013E-3</v>
      </c>
      <c r="T86" s="1">
        <f t="shared" si="8"/>
        <v>5.3997447406649995E-3</v>
      </c>
      <c r="AE86">
        <f t="shared" si="51"/>
        <v>1812.1818181817998</v>
      </c>
      <c r="AF86" s="1">
        <f t="shared" si="52"/>
        <v>2.3579350934909982E-3</v>
      </c>
      <c r="AG86" s="1">
        <f t="shared" si="53"/>
        <v>2.3642638615739998E-3</v>
      </c>
      <c r="AH86" s="16">
        <f t="shared" si="24"/>
        <v>2.8496562201478872E-3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9.3541058450066009E-3</v>
      </c>
      <c r="E87" s="1">
        <f>IF(A87&gt;=-$K$2,INDEX('Daten effMJM'!$B$2:$B$184,Auswertung!$K$2+Auswertung!A87,1),E88)</f>
        <v>7.9949014527606003E-3</v>
      </c>
      <c r="F87" s="15">
        <f>INDEX('Daten MJM'!$D$2:$D$191,Auswertung!$J$2+Auswertung!A87,1)--1.8181818182</f>
        <v>3618.1818181817002</v>
      </c>
      <c r="G87" s="15">
        <f>INDEX('Daten effMJM'!$C$2:$C$184,Auswertung!$K$2+Auswertung!A87,1)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7.0884874635767994E-3</v>
      </c>
      <c r="O87" s="1">
        <f t="shared" si="39"/>
        <v>6.4505779607716002E-3</v>
      </c>
      <c r="P87" s="4">
        <f t="shared" si="40"/>
        <v>8.9992329969264664E-2</v>
      </c>
      <c r="R87">
        <f t="shared" si="17"/>
        <v>3597.6363636363003</v>
      </c>
      <c r="S87" s="9">
        <f t="shared" si="7"/>
        <v>5.3933418315569998E-3</v>
      </c>
      <c r="T87" s="13">
        <f t="shared" si="8"/>
        <v>5.3997625178020016E-3</v>
      </c>
      <c r="U87" s="6"/>
      <c r="AE87">
        <f t="shared" si="51"/>
        <v>1813.1818181817998</v>
      </c>
      <c r="AF87" s="1">
        <f t="shared" si="52"/>
        <v>2.410490777005999E-3</v>
      </c>
      <c r="AG87" s="1">
        <f t="shared" si="53"/>
        <v>2.4169784518939998E-3</v>
      </c>
      <c r="AH87" s="16">
        <f t="shared" si="24"/>
        <v>3.0235893507862353E-3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1.014723246498E-2</v>
      </c>
      <c r="E88" s="1">
        <f>IF(A88&gt;=-$K$2,INDEX('Daten effMJM'!$B$2:$B$184,Auswertung!$K$2+Auswertung!A88,1),E89)</f>
        <v>8.7828169751005998E-3</v>
      </c>
      <c r="F88" s="15">
        <f>INDEX('Daten MJM'!$D$2:$D$191,Auswertung!$J$2+Auswertung!A88,1)--1.8181818182</f>
        <v>5388.1818181816998</v>
      </c>
      <c r="G88" s="15">
        <f>INDEX('Daten effMJM'!$C$2:$C$184,Auswertung!$K$2+Auswertung!A88,1)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7.0884903840988008E-3</v>
      </c>
      <c r="O88" s="1">
        <f t="shared" si="39"/>
        <v>6.4505804782887012E-3</v>
      </c>
      <c r="P88" s="4">
        <f t="shared" si="40"/>
        <v>8.9992349745029745E-2</v>
      </c>
      <c r="R88">
        <f t="shared" si="17"/>
        <v>3598.8181818181001</v>
      </c>
      <c r="S88" s="9">
        <f t="shared" ref="S88:S89" si="54">N188-$N$127</f>
        <v>5.3934081755119996E-3</v>
      </c>
      <c r="T88" s="13">
        <f t="shared" ref="T88:T89" si="55">O188-$O$127</f>
        <v>5.3998251247700003E-3</v>
      </c>
      <c r="AE88">
        <f t="shared" si="51"/>
        <v>1814.1818181817998</v>
      </c>
      <c r="AF88" s="1">
        <f t="shared" si="52"/>
        <v>2.4583565298220006E-3</v>
      </c>
      <c r="AG88" s="1">
        <f t="shared" si="53"/>
        <v>2.4649971625769988E-3</v>
      </c>
      <c r="AH88" s="16">
        <f t="shared" si="24"/>
        <v>3.1955596224568787E-3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1.0147233188675E-2</v>
      </c>
      <c r="E89" s="1">
        <f>IF(A89&gt;=-$K$2,INDEX('Daten effMJM'!$B$2:$B$184,Auswertung!$K$2+Auswertung!A89,1),E90)</f>
        <v>8.7828175902699996E-3</v>
      </c>
      <c r="F89" s="15">
        <f>INDEX('Daten MJM'!$D$2:$D$191,Auswertung!$J$2+Auswertung!A89,1)--1.8181818182</f>
        <v>5389.1818181816998</v>
      </c>
      <c r="G89" s="15">
        <f>INDEX('Daten effMJM'!$C$2:$C$184,Auswertung!$K$2+Auswertung!A89,1)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7.0885424738387996E-3</v>
      </c>
      <c r="O89" s="1">
        <f t="shared" si="39"/>
        <v>6.4506325046968013E-3</v>
      </c>
      <c r="P89" s="4">
        <f t="shared" si="40"/>
        <v>8.9991697375911783E-2</v>
      </c>
      <c r="R89">
        <f t="shared" si="17"/>
        <v>3599.9999999999</v>
      </c>
      <c r="S89" s="9">
        <f t="shared" si="54"/>
        <v>5.3936529911110011E-3</v>
      </c>
      <c r="T89" s="13">
        <f t="shared" si="55"/>
        <v>5.4000638938250002E-3</v>
      </c>
      <c r="U89" s="4">
        <f>((T89-S89)/S89)</f>
        <v>1.1886012549499586E-3</v>
      </c>
      <c r="AE89">
        <f t="shared" si="51"/>
        <v>1815.1818181817998</v>
      </c>
      <c r="AF89" s="1">
        <f t="shared" si="52"/>
        <v>2.5015251942600014E-3</v>
      </c>
      <c r="AG89" s="1">
        <f t="shared" si="53"/>
        <v>2.5083118551509995E-3</v>
      </c>
      <c r="AH89" s="16">
        <f t="shared" si="24"/>
        <v>3.382734627096943E-3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1.0147236109197001E-2</v>
      </c>
      <c r="E90" s="1">
        <f>IF(A90&gt;=-$K$2,INDEX('Daten effMJM'!$B$2:$B$184,Auswertung!$K$2+Auswertung!A90,1),E91)</f>
        <v>8.7828201077871006E-3</v>
      </c>
      <c r="F90" s="15">
        <f>INDEX('Daten MJM'!$D$2:$D$191,Auswertung!$J$2+Auswertung!A90,1)--1.8181818182</f>
        <v>5390.1818181816998</v>
      </c>
      <c r="G90" s="15">
        <f>INDEX('Daten effMJM'!$C$2:$C$184,Auswertung!$K$2+Auswertung!A90,1)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7.0890219398607995E-3</v>
      </c>
      <c r="O90" s="1">
        <f t="shared" si="39"/>
        <v>6.4511323961431999E-3</v>
      </c>
      <c r="P90" s="4">
        <f t="shared" si="40"/>
        <v>8.9982729511784418E-2</v>
      </c>
      <c r="S90" s="9"/>
      <c r="T90" s="13"/>
      <c r="AF90" s="1"/>
      <c r="AG90" s="4">
        <f>(AG89-AF89)/AF89</f>
        <v>2.7130092099694986E-3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1.0147288198937E-2</v>
      </c>
      <c r="E91" s="1">
        <f>IF(A91&gt;=-$K$2,INDEX('Daten effMJM'!$B$2:$B$184,Auswertung!$K$2+Auswertung!A91,1),E92)</f>
        <v>8.7828721341952007E-3</v>
      </c>
      <c r="F91" s="15">
        <f>INDEX('Daten MJM'!$D$2:$D$191,Auswertung!$J$2+Auswertung!A91,1)--1.8181818182</f>
        <v>5391.1818181816998</v>
      </c>
      <c r="G91" s="15">
        <f>INDEX('Daten effMJM'!$C$2:$C$184,Auswertung!$K$2+Auswertung!A91,1)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7.0913448342438002E-3</v>
      </c>
      <c r="O91" s="1">
        <f t="shared" si="39"/>
        <v>6.4535802746836998E-3</v>
      </c>
      <c r="P91" s="4">
        <f t="shared" si="40"/>
        <v>8.9935629202568548E-2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1.0147767664959E-2</v>
      </c>
      <c r="E92" s="1">
        <f>IF(A92&gt;=-$K$2,INDEX('Daten effMJM'!$B$2:$B$184,Auswertung!$K$2+Auswertung!A92,1),E93)</f>
        <v>8.7833720256415993E-3</v>
      </c>
      <c r="F92" s="15">
        <f>INDEX('Daten MJM'!$D$2:$D$191,Auswertung!$J$2+Auswertung!A92,1)--1.8181818182</f>
        <v>5392.1818181816998</v>
      </c>
      <c r="G92" s="15">
        <f>INDEX('Daten effMJM'!$C$2:$C$184,Auswertung!$K$2+Auswertung!A92,1)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7.0985148249107996E-3</v>
      </c>
      <c r="O92" s="1">
        <f t="shared" si="39"/>
        <v>6.461134170716901E-3</v>
      </c>
      <c r="P92" s="4">
        <f t="shared" si="40"/>
        <v>8.9790705508867905E-2</v>
      </c>
      <c r="R92" t="s">
        <v>12</v>
      </c>
      <c r="S92" s="2">
        <f>S47/$S$89</f>
        <v>0.34564973071654409</v>
      </c>
      <c r="T92" s="1">
        <f>S47</f>
        <v>1.864314703956E-3</v>
      </c>
      <c r="U92" s="1">
        <f>T47</f>
        <v>1.8787167508770002E-3</v>
      </c>
      <c r="V92" s="3">
        <f>(U92-T92)/T92</f>
        <v>7.725115770658075E-3</v>
      </c>
      <c r="W92" s="14">
        <f>(T92-U92)/($T$98-$U$98)</f>
        <v>2.246492820668029</v>
      </c>
      <c r="X92" s="8">
        <f>W92*$U$89</f>
        <v>2.6701841858820913E-3</v>
      </c>
      <c r="Y92" s="7">
        <f>X92/2</f>
        <v>1.3350920929410457E-3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1.0150090559342E-2</v>
      </c>
      <c r="E93" s="1">
        <f>IF(A93&gt;=-$K$2,INDEX('Daten effMJM'!$B$2:$B$184,Auswertung!$K$2+Auswertung!A93,1),E94)</f>
        <v>8.7858199041820993E-3</v>
      </c>
      <c r="F93" s="15">
        <f>INDEX('Daten MJM'!$D$2:$D$191,Auswertung!$J$2+Auswertung!A93,1)--1.8181818182</f>
        <v>5393.1818181816998</v>
      </c>
      <c r="G93" s="15">
        <f>INDEX('Daten effMJM'!$C$2:$C$184,Auswertung!$K$2+Auswertung!A93,1)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7.1145580542077997E-3</v>
      </c>
      <c r="O93" s="1">
        <f t="shared" si="39"/>
        <v>6.4779386548242997E-3</v>
      </c>
      <c r="P93" s="4">
        <f t="shared" si="40"/>
        <v>8.9481229126661052E-2</v>
      </c>
      <c r="R93" t="s">
        <v>13</v>
      </c>
      <c r="S93" s="2">
        <f>(S48-S47)/$S$89</f>
        <v>0.15372694064736434</v>
      </c>
      <c r="T93" s="1">
        <f>(S48-S47)</f>
        <v>8.2914977323699998E-4</v>
      </c>
      <c r="U93" s="1">
        <f>(T48-T47)</f>
        <v>8.2121956272299991E-4</v>
      </c>
      <c r="V93" s="3">
        <f t="shared" ref="V93:V96" si="56">(U93-T93)/T93</f>
        <v>-9.5642678439632652E-3</v>
      </c>
      <c r="W93" s="14">
        <f t="shared" ref="W93:W96" si="57">(T93-U93)/($T$98-$U$98)</f>
        <v>-1.2369881228556643</v>
      </c>
      <c r="X93" s="8">
        <f t="shared" ref="X93:X96" si="58">W93*$U$89</f>
        <v>-1.4702856351844361E-3</v>
      </c>
      <c r="Y93" s="7">
        <f t="shared" ref="Y93:Y96" si="59">X93</f>
        <v>-1.4702856351844361E-3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1.0157260550009E-2</v>
      </c>
      <c r="E94" s="1">
        <f>IF(A94&gt;=-$K$2,INDEX('Daten effMJM'!$B$2:$B$184,Auswertung!$K$2+Auswertung!A94,1),E95)</f>
        <v>8.7933738002153004E-3</v>
      </c>
      <c r="F94" s="15">
        <f>INDEX('Daten MJM'!$D$2:$D$191,Auswertung!$J$2+Auswertung!A94,1)--1.8181818182</f>
        <v>5394.1818181816998</v>
      </c>
      <c r="G94" s="15">
        <f>INDEX('Daten effMJM'!$C$2:$C$184,Auswertung!$K$2+Auswertung!A94,1)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7.1429022780977996E-3</v>
      </c>
      <c r="O94" s="1">
        <f t="shared" si="39"/>
        <v>6.5074109665109008E-3</v>
      </c>
      <c r="P94" s="4">
        <f t="shared" si="40"/>
        <v>8.8968221437873876E-2</v>
      </c>
      <c r="R94" t="s">
        <v>14</v>
      </c>
      <c r="S94" s="2">
        <f>(S78-S48)/$S$89</f>
        <v>0.26655957897355426</v>
      </c>
      <c r="T94" s="1">
        <f>(S78-S48)</f>
        <v>1.43772987044E-3</v>
      </c>
      <c r="U94" s="1">
        <f>(T78-T48)</f>
        <v>1.4507202485120017E-3</v>
      </c>
      <c r="V94" s="3">
        <f t="shared" si="56"/>
        <v>9.0353399056988058E-3</v>
      </c>
      <c r="W94" s="14">
        <f t="shared" si="57"/>
        <v>2.0262946813457856</v>
      </c>
      <c r="X94" s="8">
        <f t="shared" si="58"/>
        <v>2.4084564011460272E-3</v>
      </c>
      <c r="Y94" s="7">
        <f>X94/2</f>
        <v>1.2042282005730136E-3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1.0173303779306E-2</v>
      </c>
      <c r="E95" s="1">
        <f>IF(A95&gt;=-$K$2,INDEX('Daten effMJM'!$B$2:$B$184,Auswertung!$K$2+Auswertung!A95,1),E96)</f>
        <v>8.8101782843226992E-3</v>
      </c>
      <c r="F95" s="15">
        <f>INDEX('Daten MJM'!$D$2:$D$191,Auswertung!$J$2+Auswertung!A95,1)--1.8181818182</f>
        <v>5395.1818181816998</v>
      </c>
      <c r="G95" s="15">
        <f>INDEX('Daten effMJM'!$C$2:$C$184,Auswertung!$K$2+Auswertung!A95,1)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7.1850886753477995E-3</v>
      </c>
      <c r="O95" s="1">
        <f t="shared" si="39"/>
        <v>6.5509416101878007E-3</v>
      </c>
      <c r="P95" s="4">
        <f t="shared" si="40"/>
        <v>8.8258766706077213E-2</v>
      </c>
      <c r="R95" t="s">
        <v>15</v>
      </c>
      <c r="S95" s="2">
        <f>(S79-S78)/$S$89</f>
        <v>0.23391828153596431</v>
      </c>
      <c r="T95" s="1">
        <f>(S79-S78)</f>
        <v>1.2616740388819991E-3</v>
      </c>
      <c r="U95" s="1">
        <f>(T79-T78)</f>
        <v>1.248654675806999E-3</v>
      </c>
      <c r="V95" s="3">
        <f t="shared" si="56"/>
        <v>-1.0319117833744866E-2</v>
      </c>
      <c r="W95" s="14">
        <f t="shared" si="57"/>
        <v>-2.0308158859703935</v>
      </c>
      <c r="X95" s="8">
        <f t="shared" si="58"/>
        <v>-2.4138303106367217E-3</v>
      </c>
      <c r="Y95" s="7">
        <f t="shared" si="59"/>
        <v>-2.4138303106367217E-3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1.0201648003196E-2</v>
      </c>
      <c r="E96" s="1">
        <f>IF(A96&gt;=-$K$2,INDEX('Daten effMJM'!$B$2:$B$184,Auswertung!$K$2+Auswertung!A96,1),E97)</f>
        <v>8.8396505960093002E-3</v>
      </c>
      <c r="F96" s="15">
        <f>INDEX('Daten MJM'!$D$2:$D$191,Auswertung!$J$2+Auswertung!A96,1)--1.8181818182</f>
        <v>5396.1818181816998</v>
      </c>
      <c r="G96" s="15">
        <f>INDEX('Daten effMJM'!$C$2:$C$184,Auswertung!$K$2+Auswertung!A96,1)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7.2401021250007996E-3</v>
      </c>
      <c r="O96" s="1">
        <f t="shared" si="39"/>
        <v>6.6073558611362011E-3</v>
      </c>
      <c r="P96" s="4">
        <f t="shared" si="40"/>
        <v>8.7394660039346983E-2</v>
      </c>
      <c r="R96" t="s">
        <v>16</v>
      </c>
      <c r="S96" s="3">
        <f>(S89-S79)/$S$89</f>
        <v>1.4546812657302991E-4</v>
      </c>
      <c r="T96" s="9">
        <f>(S89-S79)</f>
        <v>7.8460459600193655E-7</v>
      </c>
      <c r="U96" s="9">
        <f>(T89-T79)</f>
        <v>7.5265590599934984E-7</v>
      </c>
      <c r="V96" s="3">
        <f t="shared" si="56"/>
        <v>-4.0719478531461288E-2</v>
      </c>
      <c r="W96" s="14">
        <f t="shared" si="57"/>
        <v>-4.9834931877568694E-3</v>
      </c>
      <c r="X96" s="8">
        <f t="shared" si="58"/>
        <v>-5.9233862570023847E-6</v>
      </c>
      <c r="Y96" s="7">
        <f t="shared" si="59"/>
        <v>-5.9233862570023847E-6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1.0243834400446E-2</v>
      </c>
      <c r="E97" s="1">
        <f>IF(A97&gt;=-$K$2,INDEX('Daten effMJM'!$B$2:$B$184,Auswertung!$K$2+Auswertung!A97,1),E98)</f>
        <v>8.8831812396862001E-3</v>
      </c>
      <c r="F97" s="15">
        <f>INDEX('Daten MJM'!$D$2:$D$191,Auswertung!$J$2+Auswertung!A97,1)--1.8181818182</f>
        <v>5397.1818181816998</v>
      </c>
      <c r="G97" s="15">
        <f>INDEX('Daten effMJM'!$C$2:$C$184,Auswertung!$K$2+Auswertung!A97,1)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7.3058328540768006E-3</v>
      </c>
      <c r="O97" s="1">
        <f t="shared" si="39"/>
        <v>6.674414444729701E-3</v>
      </c>
      <c r="P97" s="4">
        <f t="shared" si="40"/>
        <v>8.6426615823102973E-2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1.0298847850099E-2</v>
      </c>
      <c r="E98" s="1">
        <f>IF(A98&gt;=-$K$2,INDEX('Daten effMJM'!$B$2:$B$184,Auswertung!$K$2+Auswertung!A98,1),E99)</f>
        <v>8.9395954906346005E-3</v>
      </c>
      <c r="F98" s="15">
        <f>INDEX('Daten MJM'!$D$2:$D$191,Auswertung!$J$2+Auswertung!A98,1)--1.8181818182</f>
        <v>5398.1818181816998</v>
      </c>
      <c r="G98" s="15">
        <f>INDEX('Daten effMJM'!$C$2:$C$184,Auswertung!$K$2+Auswertung!A98,1)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7.3797174098167995E-3</v>
      </c>
      <c r="O98" s="1">
        <f t="shared" si="39"/>
        <v>6.7494734297055999E-3</v>
      </c>
      <c r="P98" s="4">
        <f t="shared" si="40"/>
        <v>8.5402183459331857E-2</v>
      </c>
      <c r="R98" t="s">
        <v>17</v>
      </c>
      <c r="S98" s="7">
        <f>SUM(S92:S96)</f>
        <v>1</v>
      </c>
      <c r="T98" s="9">
        <f t="shared" ref="T98:U98" si="60">SUM(T92:T96)</f>
        <v>5.3936529911110011E-3</v>
      </c>
      <c r="U98" s="13">
        <f t="shared" si="60"/>
        <v>5.4000638938250002E-3</v>
      </c>
      <c r="W98" s="7">
        <f>SUM(W92:W96)</f>
        <v>0.99999999999999978</v>
      </c>
      <c r="Y98" s="7">
        <f>SUM(Y92:Y96)</f>
        <v>-1.3507190385641009E-3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1.0364578579175001E-2</v>
      </c>
      <c r="E99" s="1">
        <f>IF(A99&gt;=-$K$2,INDEX('Daten effMJM'!$B$2:$B$184,Auswertung!$K$2+Auswertung!A99,1),E100)</f>
        <v>9.0066540742281005E-3</v>
      </c>
      <c r="F99" s="15">
        <f>INDEX('Daten MJM'!$D$2:$D$191,Auswertung!$J$2+Auswertung!A99,1)--1.8181818182</f>
        <v>5399.1818181816998</v>
      </c>
      <c r="G99" s="15">
        <f>INDEX('Daten effMJM'!$C$2:$C$184,Auswertung!$K$2+Auswertung!A99,1)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7.4592528224507997E-3</v>
      </c>
      <c r="O99" s="1">
        <f t="shared" si="39"/>
        <v>6.8299954762378011E-3</v>
      </c>
      <c r="P99" s="4">
        <f t="shared" si="40"/>
        <v>8.4359299944769928E-2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1.0438463134915E-2</v>
      </c>
      <c r="E100" s="1">
        <f>IF(A100&gt;=-$K$2,INDEX('Daten effMJM'!$B$2:$B$184,Auswertung!$K$2+Auswertung!A100,1),E101)</f>
        <v>9.0817130592039993E-3</v>
      </c>
      <c r="F100" s="15">
        <f>INDEX('Daten MJM'!$D$2:$D$191,Auswertung!$J$2+Auswertung!A100,1)--1.8181818182</f>
        <v>5400.1818181816998</v>
      </c>
      <c r="G100" s="15">
        <f>INDEX('Daten effMJM'!$C$2:$C$184,Auswertung!$K$2+Auswertung!A100,1)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7.5422557790827995E-3</v>
      </c>
      <c r="O100" s="1">
        <f t="shared" si="39"/>
        <v>6.913795644120601E-3</v>
      </c>
      <c r="P100" s="4">
        <f t="shared" si="40"/>
        <v>8.3325221706896879E-2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1.0517998547549E-2</v>
      </c>
      <c r="E101" s="1">
        <f>IF(A101&gt;=-$K$2,INDEX('Daten effMJM'!$B$2:$B$184,Auswertung!$K$2+Auswertung!A101,1),E102)</f>
        <v>9.1622351057362005E-3</v>
      </c>
      <c r="F101" s="15">
        <f>INDEX('Daten MJM'!$D$2:$D$191,Auswertung!$J$2+Auswertung!A101,1)--1.8181818182</f>
        <v>5401.1818181816998</v>
      </c>
      <c r="G101" s="15">
        <f>INDEX('Daten effMJM'!$C$2:$C$184,Auswertung!$K$2+Auswertung!A101,1)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7.6269267829448002E-3</v>
      </c>
      <c r="O101" s="1">
        <f t="shared" si="39"/>
        <v>6.9990916183789997E-3</v>
      </c>
      <c r="P101" s="4">
        <f t="shared" si="40"/>
        <v>8.2318236746385762E-2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1.0601001504181E-2</v>
      </c>
      <c r="E102" s="1">
        <f>IF(A102&gt;=-$K$2,INDEX('Daten effMJM'!$B$2:$B$184,Auswertung!$K$2+Auswertung!A102,1),E103)</f>
        <v>9.2460352736190004E-3</v>
      </c>
      <c r="F102" s="15">
        <f>INDEX('Daten MJM'!$D$2:$D$191,Auswertung!$J$2+Auswertung!A102,1)--1.8181818182</f>
        <v>5402.1818181816998</v>
      </c>
      <c r="G102" s="15">
        <f>INDEX('Daten effMJM'!$C$2:$C$184,Auswertung!$K$2+Auswertung!A102,1)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7.7118320272717995E-3</v>
      </c>
      <c r="O102" s="1">
        <f t="shared" si="39"/>
        <v>7.0844745346914009E-3</v>
      </c>
      <c r="P102" s="4">
        <f t="shared" si="40"/>
        <v>8.1349994445138046E-2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1.0685672508043E-2</v>
      </c>
      <c r="E103" s="1">
        <f>IF(A103&gt;=-$K$2,INDEX('Daten effMJM'!$B$2:$B$184,Auswertung!$K$2+Auswertung!A103,1),E104)</f>
        <v>9.3313312478773992E-3</v>
      </c>
      <c r="F103" s="15">
        <f>INDEX('Daten MJM'!$D$2:$D$191,Auswertung!$J$2+Auswertung!A103,1)--1.8181818182</f>
        <v>5403.1818181816998</v>
      </c>
      <c r="G103" s="15">
        <f>INDEX('Daten effMJM'!$C$2:$C$184,Auswertung!$K$2+Auswertung!A103,1)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7.7958588813607996E-3</v>
      </c>
      <c r="O103" s="1">
        <f t="shared" si="39"/>
        <v>7.1688577103741005E-3</v>
      </c>
      <c r="P103" s="4">
        <f t="shared" si="40"/>
        <v>8.0427465469622941E-2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5.8925171359329245E-7</v>
      </c>
      <c r="U103">
        <f t="shared" si="63"/>
        <v>5.8753673879363838E-7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1.077057775237E-2</v>
      </c>
      <c r="E104" s="1">
        <f>IF(A104&gt;=-$K$2,INDEX('Daten effMJM'!$B$2:$B$184,Auswertung!$K$2+Auswertung!A104,1),E105)</f>
        <v>9.4167141641898003E-3</v>
      </c>
      <c r="F104" s="15">
        <f>INDEX('Daten MJM'!$D$2:$D$191,Auswertung!$J$2+Auswertung!A104,1)--1.8181818182</f>
        <v>5404.1818181816998</v>
      </c>
      <c r="G104" s="15">
        <f>INDEX('Daten effMJM'!$C$2:$C$184,Auswertung!$K$2+Auswertung!A104,1)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7.8781461303297998E-3</v>
      </c>
      <c r="O104" s="1">
        <f t="shared" si="39"/>
        <v>7.2514040707904008E-3</v>
      </c>
      <c r="P104" s="4">
        <f t="shared" si="40"/>
        <v>7.9554510562647049E-2</v>
      </c>
      <c r="R104">
        <f t="shared" si="61"/>
        <v>32.5</v>
      </c>
      <c r="S104">
        <f t="shared" si="62"/>
        <v>1.8181818182001734</v>
      </c>
      <c r="T104">
        <f t="shared" si="63"/>
        <v>1.5106696274849531E-6</v>
      </c>
      <c r="U104">
        <f t="shared" si="63"/>
        <v>1.526069013686423E-6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1.0854604606459E-2</v>
      </c>
      <c r="E105" s="1">
        <f>IF(A105&gt;=-$K$2,INDEX('Daten effMJM'!$B$2:$B$184,Auswertung!$K$2+Auswertung!A105,1),E106)</f>
        <v>9.5010973398725E-3</v>
      </c>
      <c r="F105" s="15">
        <f>INDEX('Daten MJM'!$D$2:$D$191,Auswertung!$J$2+Auswertung!A105,1)--1.8181818182</f>
        <v>5405.1818181816998</v>
      </c>
      <c r="G105" s="15">
        <f>INDEX('Daten effMJM'!$C$2:$C$184,Auswertung!$K$2+Auswertung!A105,1)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7.9569074355567999E-3</v>
      </c>
      <c r="O105" s="1">
        <f t="shared" si="39"/>
        <v>7.3303915828375008E-3</v>
      </c>
      <c r="P105" s="4">
        <f t="shared" si="40"/>
        <v>7.8738612682561313E-2</v>
      </c>
      <c r="R105">
        <f t="shared" si="61"/>
        <v>37.5</v>
      </c>
      <c r="S105">
        <f t="shared" si="62"/>
        <v>2.7272727273002602</v>
      </c>
      <c r="T105">
        <f t="shared" si="63"/>
        <v>3.6855302318638603E-6</v>
      </c>
      <c r="U105">
        <f t="shared" si="63"/>
        <v>3.7551813100617405E-6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1.0936891855428E-2</v>
      </c>
      <c r="E106" s="1">
        <f>IF(A106&gt;=-$K$2,INDEX('Daten effMJM'!$B$2:$B$184,Auswertung!$K$2+Auswertung!A106,1),E107)</f>
        <v>9.5836437002888002E-3</v>
      </c>
      <c r="F106" s="15">
        <f>INDEX('Daten MJM'!$D$2:$D$191,Auswertung!$J$2+Auswertung!A106,1)--1.8181818182</f>
        <v>5406.1818181816998</v>
      </c>
      <c r="G106" s="15">
        <f>INDEX('Daten effMJM'!$C$2:$C$184,Auswertung!$K$2+Auswertung!A106,1)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8.0316582505148004E-3</v>
      </c>
      <c r="O106" s="1">
        <f t="shared" si="39"/>
        <v>7.4053572251540998E-3</v>
      </c>
      <c r="P106" s="4">
        <f t="shared" si="40"/>
        <v>7.7979043159680878E-2</v>
      </c>
      <c r="R106">
        <f t="shared" si="61"/>
        <v>42.5</v>
      </c>
      <c r="S106">
        <f t="shared" si="62"/>
        <v>3.6363636364003469</v>
      </c>
      <c r="T106">
        <f t="shared" si="63"/>
        <v>8.2983922031158155E-6</v>
      </c>
      <c r="U106">
        <f t="shared" si="63"/>
        <v>8.5003184606131436E-6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1.1015653160655E-2</v>
      </c>
      <c r="E107" s="1">
        <f>IF(A107&gt;=-$K$2,INDEX('Daten effMJM'!$B$2:$B$184,Auswertung!$K$2+Auswertung!A107,1),E108)</f>
        <v>9.6626312123359002E-3</v>
      </c>
      <c r="F107" s="15">
        <f>INDEX('Daten MJM'!$D$2:$D$191,Auswertung!$J$2+Auswertung!A107,1)--1.8181818182</f>
        <v>5407.1818181816998</v>
      </c>
      <c r="G107" s="15">
        <f>INDEX('Daten effMJM'!$C$2:$C$184,Auswertung!$K$2+Auswertung!A107,1)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8.1022398833137995E-3</v>
      </c>
      <c r="O107" s="1">
        <f t="shared" si="39"/>
        <v>7.4761456077614002E-3</v>
      </c>
      <c r="P107" s="4">
        <f t="shared" si="40"/>
        <v>7.7274221026436454E-2</v>
      </c>
      <c r="R107">
        <f t="shared" si="61"/>
        <v>47.5</v>
      </c>
      <c r="S107">
        <f t="shared" si="62"/>
        <v>4.5454545455004336</v>
      </c>
      <c r="T107">
        <f t="shared" si="63"/>
        <v>1.6682566500431641E-5</v>
      </c>
      <c r="U107">
        <f t="shared" si="63"/>
        <v>1.7133048887726746E-5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1.1090403975613001E-2</v>
      </c>
      <c r="E108" s="1">
        <f>IF(A108&gt;=-$K$2,INDEX('Daten effMJM'!$B$2:$B$184,Auswertung!$K$2+Auswertung!A108,1),E109)</f>
        <v>9.7375968546524992E-3</v>
      </c>
      <c r="F108" s="15">
        <f>INDEX('Daten MJM'!$D$2:$D$191,Auswertung!$J$2+Auswertung!A108,1)--1.8181818182</f>
        <v>5408.1818181816998</v>
      </c>
      <c r="G108" s="15">
        <f>INDEX('Daten effMJM'!$C$2:$C$184,Auswertung!$K$2+Auswertung!A108,1)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8.1685047066968001E-3</v>
      </c>
      <c r="O108" s="1">
        <f t="shared" si="39"/>
        <v>7.5426103179738E-3</v>
      </c>
      <c r="P108" s="4">
        <f t="shared" si="40"/>
        <v>7.662288401570877E-2</v>
      </c>
      <c r="R108">
        <f t="shared" si="61"/>
        <v>52.5</v>
      </c>
      <c r="S108">
        <f t="shared" si="62"/>
        <v>5.4545454546005203</v>
      </c>
      <c r="T108">
        <f t="shared" si="63"/>
        <v>2.9546638807100792E-5</v>
      </c>
      <c r="U108">
        <f t="shared" si="63"/>
        <v>3.0360775077293624E-5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1.1160985608412E-2</v>
      </c>
      <c r="E109" s="1">
        <f>IF(A109&gt;=-$K$2,INDEX('Daten effMJM'!$B$2:$B$184,Auswertung!$K$2+Auswertung!A109,1),E110)</f>
        <v>9.8083852372597997E-3</v>
      </c>
      <c r="F109" s="15">
        <f>INDEX('Daten MJM'!$D$2:$D$191,Auswertung!$J$2+Auswertung!A109,1)--1.8181818182</f>
        <v>5409.1818181816998</v>
      </c>
      <c r="G109" s="15">
        <f>INDEX('Daten effMJM'!$C$2:$C$184,Auswertung!$K$2+Auswertung!A109,1)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8.2303183745618003E-3</v>
      </c>
      <c r="O109" s="1">
        <f t="shared" si="39"/>
        <v>7.6046189879037003E-3</v>
      </c>
      <c r="P109" s="4">
        <f t="shared" si="40"/>
        <v>7.602371599524102E-2</v>
      </c>
      <c r="R109">
        <f t="shared" si="61"/>
        <v>57.5</v>
      </c>
      <c r="S109">
        <f t="shared" si="62"/>
        <v>6.363636363700607</v>
      </c>
      <c r="T109">
        <f t="shared" si="63"/>
        <v>4.666948449082859E-5</v>
      </c>
      <c r="U109">
        <f t="shared" si="63"/>
        <v>4.7911139865117497E-5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1.1227250431795E-2</v>
      </c>
      <c r="E110" s="1">
        <f>IF(A110&gt;=-$K$2,INDEX('Daten effMJM'!$B$2:$B$184,Auswertung!$K$2+Auswertung!A110,1),E111)</f>
        <v>9.8748499474721994E-3</v>
      </c>
      <c r="F110" s="15">
        <f>INDEX('Daten MJM'!$D$2:$D$191,Auswertung!$J$2+Auswertung!A110,1)--1.8181818182</f>
        <v>5410.1818181816998</v>
      </c>
      <c r="G110" s="15">
        <f>INDEX('Daten effMJM'!$C$2:$C$184,Auswertung!$K$2+Auswertung!A110,1)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8.2875623147748E-3</v>
      </c>
      <c r="O110" s="1">
        <f t="shared" si="39"/>
        <v>7.6620537618052008E-3</v>
      </c>
      <c r="P110" s="4">
        <f t="shared" si="40"/>
        <v>7.5475577644159936E-2</v>
      </c>
      <c r="R110">
        <f t="shared" si="61"/>
        <v>62.5</v>
      </c>
      <c r="S110">
        <f t="shared" si="62"/>
        <v>7.2727272727006493</v>
      </c>
      <c r="T110">
        <f t="shared" si="63"/>
        <v>6.7041142758801563E-5</v>
      </c>
      <c r="U110">
        <f t="shared" si="63"/>
        <v>6.8694734708865215E-5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1.128906409966E-2</v>
      </c>
      <c r="E111" s="1">
        <f>IF(A111&gt;=-$K$2,INDEX('Daten effMJM'!$B$2:$B$184,Auswertung!$K$2+Auswertung!A111,1),E112)</f>
        <v>9.9368586174020997E-3</v>
      </c>
      <c r="F111" s="15">
        <f>INDEX('Daten MJM'!$D$2:$D$191,Auswertung!$J$2+Auswertung!A111,1)--1.8181818182</f>
        <v>5411.1818181816998</v>
      </c>
      <c r="G111" s="15">
        <f>INDEX('Daten effMJM'!$C$2:$C$184,Auswertung!$K$2+Auswertung!A111,1)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8.3401502502308007E-3</v>
      </c>
      <c r="O111" s="1">
        <f t="shared" si="39"/>
        <v>7.7148265035606005E-3</v>
      </c>
      <c r="P111" s="4">
        <f t="shared" si="40"/>
        <v>7.4977515741145709E-2</v>
      </c>
      <c r="R111">
        <f t="shared" si="61"/>
        <v>67.5</v>
      </c>
      <c r="S111">
        <f t="shared" si="62"/>
        <v>8.1818181817998266</v>
      </c>
      <c r="T111">
        <f t="shared" si="63"/>
        <v>8.8898385242991115E-5</v>
      </c>
      <c r="U111">
        <f t="shared" si="63"/>
        <v>9.0867693381573535E-5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1.1346308039873E-2</v>
      </c>
      <c r="E112" s="1">
        <f>IF(A112&gt;=-$K$2,INDEX('Daten effMJM'!$B$2:$B$184,Auswertung!$K$2+Auswertung!A112,1),E113)</f>
        <v>9.9942933913036002E-3</v>
      </c>
      <c r="F112" s="15">
        <f>INDEX('Daten MJM'!$D$2:$D$191,Auswertung!$J$2+Auswertung!A112,1)--1.8181818182</f>
        <v>5412.1818181816998</v>
      </c>
      <c r="G112" s="15">
        <f>INDEX('Daten effMJM'!$C$2:$C$184,Auswertung!$K$2+Auswertung!A112,1)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8.3880386733168003E-3</v>
      </c>
      <c r="O112" s="1">
        <f t="shared" si="39"/>
        <v>7.7628918823115997E-3</v>
      </c>
      <c r="P112" s="4">
        <f t="shared" si="40"/>
        <v>7.4528362988341465E-2</v>
      </c>
      <c r="R112">
        <f t="shared" si="61"/>
        <v>72.5</v>
      </c>
      <c r="S112">
        <f t="shared" si="62"/>
        <v>9.0909090908999133</v>
      </c>
      <c r="T112">
        <f t="shared" si="63"/>
        <v>1.1019253529128904E-4</v>
      </c>
      <c r="U112">
        <f t="shared" si="63"/>
        <v>1.1231002595446724E-4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1.1398895975329001E-2</v>
      </c>
      <c r="E113" s="1">
        <f>IF(A113&gt;=-$K$2,INDEX('Daten effMJM'!$B$2:$B$184,Auswertung!$K$2+Auswertung!A113,1),E114)</f>
        <v>1.0047066133059E-2</v>
      </c>
      <c r="F113" s="15">
        <f>INDEX('Daten MJM'!$D$2:$D$191,Auswertung!$J$2+Auswertung!A113,1)--1.8181818182</f>
        <v>5413.1818181816998</v>
      </c>
      <c r="G113" s="15">
        <f>INDEX('Daten effMJM'!$C$2:$C$184,Auswertung!$K$2+Auswertung!A113,1)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8.4312224218677997E-3</v>
      </c>
      <c r="O113" s="1">
        <f t="shared" si="39"/>
        <v>7.806243534947601E-3</v>
      </c>
      <c r="P113" s="4">
        <f t="shared" si="40"/>
        <v>7.4126722751283416E-2</v>
      </c>
      <c r="R113">
        <f t="shared" si="61"/>
        <v>77.5</v>
      </c>
      <c r="S113">
        <f t="shared" si="62"/>
        <v>10</v>
      </c>
      <c r="T113">
        <f t="shared" si="63"/>
        <v>1.293592983394929E-4</v>
      </c>
      <c r="U113">
        <f t="shared" si="63"/>
        <v>1.3137241661917339E-4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1.1446784398415E-2</v>
      </c>
      <c r="E114" s="1">
        <f>IF(A114&gt;=-$K$2,INDEX('Daten effMJM'!$B$2:$B$184,Auswertung!$K$2+Auswertung!A114,1),E115)</f>
        <v>1.0095131511809999E-2</v>
      </c>
      <c r="F114" s="15">
        <f>INDEX('Daten MJM'!$D$2:$D$191,Auswertung!$J$2+Auswertung!A114,1)--1.8181818182</f>
        <v>5414.1818181816998</v>
      </c>
      <c r="G114" s="15">
        <f>INDEX('Daten effMJM'!$C$2:$C$184,Auswertung!$K$2+Auswertung!A114,1)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8.4697364758008001E-3</v>
      </c>
      <c r="O114" s="1">
        <f t="shared" si="39"/>
        <v>7.844914907903601E-3</v>
      </c>
      <c r="P114" s="4">
        <f t="shared" si="40"/>
        <v>7.377107536726793E-2</v>
      </c>
      <c r="R114">
        <f t="shared" si="61"/>
        <v>82.5</v>
      </c>
      <c r="S114">
        <f t="shared" si="62"/>
        <v>10.909090909100087</v>
      </c>
      <c r="T114">
        <f t="shared" si="63"/>
        <v>1.4610277389142518E-4</v>
      </c>
      <c r="U114">
        <f t="shared" si="63"/>
        <v>1.4701600559651563E-4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1.1489968146966E-2</v>
      </c>
      <c r="E115" s="1">
        <f>IF(A115&gt;=-$K$2,INDEX('Daten effMJM'!$B$2:$B$184,Auswertung!$K$2+Auswertung!A115,1),E116)</f>
        <v>1.0138483164446E-2</v>
      </c>
      <c r="F115" s="15">
        <f>INDEX('Daten MJM'!$D$2:$D$191,Auswertung!$J$2+Auswertung!A115,1)--1.8181818182</f>
        <v>5415.1818181816998</v>
      </c>
      <c r="G115" s="15">
        <f>INDEX('Daten effMJM'!$C$2:$C$184,Auswertung!$K$2+Auswertung!A115,1)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8.5036621564957993E-3</v>
      </c>
      <c r="O115" s="1">
        <f t="shared" si="39"/>
        <v>7.8789854178396013E-3</v>
      </c>
      <c r="P115" s="4">
        <f t="shared" si="40"/>
        <v>7.345973148510121E-2</v>
      </c>
      <c r="R115">
        <f t="shared" si="61"/>
        <v>87.5</v>
      </c>
      <c r="S115">
        <f t="shared" si="62"/>
        <v>11.818181818200173</v>
      </c>
      <c r="T115">
        <f t="shared" si="63"/>
        <v>1.5775406402310758E-4</v>
      </c>
      <c r="U115">
        <f t="shared" si="63"/>
        <v>1.5854716405390022E-4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1.1528482200899E-2</v>
      </c>
      <c r="E116" s="1">
        <f>IF(A116&gt;=-$K$2,INDEX('Daten effMJM'!$B$2:$B$184,Auswertung!$K$2+Auswertung!A116,1),E117)</f>
        <v>1.0177154537402E-2</v>
      </c>
      <c r="F116" s="15">
        <f>INDEX('Daten MJM'!$D$2:$D$191,Auswertung!$J$2+Auswertung!A116,1)--1.8181818182</f>
        <v>5416.1818181816998</v>
      </c>
      <c r="G116" s="15">
        <f>INDEX('Daten effMJM'!$C$2:$C$184,Auswertung!$K$2+Auswertung!A116,1)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8.5331310636347999E-3</v>
      </c>
      <c r="O116" s="1">
        <f t="shared" si="39"/>
        <v>7.9085856274236001E-3</v>
      </c>
      <c r="P116" s="4">
        <f t="shared" si="40"/>
        <v>7.319065317920552E-2</v>
      </c>
      <c r="R116">
        <f t="shared" si="61"/>
        <v>92.5</v>
      </c>
      <c r="S116">
        <f t="shared" si="62"/>
        <v>12.72727272730026</v>
      </c>
      <c r="T116">
        <f t="shared" si="63"/>
        <v>1.6567851986232752E-4</v>
      </c>
      <c r="U116">
        <f t="shared" si="63"/>
        <v>1.663718014040199E-4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1.1562407881593999E-2</v>
      </c>
      <c r="E117" s="1">
        <f>IF(A117&gt;=-$K$2,INDEX('Daten effMJM'!$B$2:$B$184,Auswertung!$K$2+Auswertung!A117,1),E118)</f>
        <v>1.0211225047338001E-2</v>
      </c>
      <c r="F117" s="15">
        <f>INDEX('Daten MJM'!$D$2:$D$191,Auswertung!$J$2+Auswertung!A117,1)--1.8181818182</f>
        <v>5417.1818181816998</v>
      </c>
      <c r="G117" s="15">
        <f>INDEX('Daten effMJM'!$C$2:$C$184,Auswertung!$K$2+Auswertung!A117,1)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9.7965800096477991E-3</v>
      </c>
      <c r="O117" s="1">
        <f t="shared" si="39"/>
        <v>9.1590698381245998E-3</v>
      </c>
      <c r="P117" s="4">
        <f t="shared" si="40"/>
        <v>6.5074768020612392E-2</v>
      </c>
      <c r="R117">
        <f t="shared" si="61"/>
        <v>97.5</v>
      </c>
      <c r="S117">
        <f t="shared" si="62"/>
        <v>13.636363636400347</v>
      </c>
      <c r="T117">
        <f t="shared" si="63"/>
        <v>1.7159639588016672E-4</v>
      </c>
      <c r="U117">
        <f t="shared" si="63"/>
        <v>1.7209848575306291E-4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1.1591876788733E-2</v>
      </c>
      <c r="E118" s="1">
        <f>IF(A118&gt;=-$K$2,INDEX('Daten effMJM'!$B$2:$B$184,Auswertung!$K$2+Auswertung!A118,1),E119)</f>
        <v>1.0240825256922E-2</v>
      </c>
      <c r="F118" s="15">
        <f>INDEX('Daten MJM'!$D$2:$D$191,Auswertung!$J$2+Auswertung!A118,1)--1.8181818182</f>
        <v>5418.1818181816998</v>
      </c>
      <c r="G118" s="15">
        <f>INDEX('Daten effMJM'!$C$2:$C$184,Auswertung!$K$2+Auswertung!A118,1)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9.7967379707437994E-3</v>
      </c>
      <c r="O118" s="1">
        <f t="shared" si="39"/>
        <v>9.1592239524945999E-3</v>
      </c>
      <c r="P118" s="4">
        <f t="shared" si="40"/>
        <v>6.5074111418823369E-2</v>
      </c>
      <c r="R118">
        <f t="shared" si="61"/>
        <v>102.5</v>
      </c>
      <c r="S118">
        <f t="shared" si="62"/>
        <v>14.545454545500434</v>
      </c>
      <c r="T118">
        <f t="shared" si="63"/>
        <v>1.7648771991331979E-4</v>
      </c>
      <c r="U118">
        <f t="shared" si="63"/>
        <v>1.7665715023591649E-4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1.2855325734745999E-2</v>
      </c>
      <c r="E119" s="1">
        <f>IF(A119&gt;=-$K$2,INDEX('Daten effMJM'!$B$2:$B$184,Auswertung!$K$2+Auswertung!A119,1),E120)</f>
        <v>1.1491309467622999E-2</v>
      </c>
      <c r="F119" s="15">
        <f>INDEX('Daten MJM'!$D$2:$D$191,Auswertung!$J$2+Auswertung!A119,1)--1.8181818182</f>
        <v>7188.1818181816998</v>
      </c>
      <c r="G119" s="15">
        <f>INDEX('Daten effMJM'!$C$2:$C$184,Auswertung!$K$2+Auswertung!A119,1)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9.7968579009578005E-3</v>
      </c>
      <c r="O119" s="1">
        <f t="shared" si="39"/>
        <v>9.1593397116906013E-3</v>
      </c>
      <c r="P119" s="4">
        <f t="shared" si="40"/>
        <v>6.5073740551536585E-2</v>
      </c>
      <c r="R119">
        <f t="shared" si="61"/>
        <v>107.5</v>
      </c>
      <c r="S119">
        <f t="shared" si="62"/>
        <v>15.45454545460052</v>
      </c>
      <c r="T119">
        <f t="shared" si="63"/>
        <v>1.7938953658598846E-4</v>
      </c>
      <c r="U119">
        <f t="shared" si="63"/>
        <v>1.7936277035748846E-4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1.2855483695841999E-2</v>
      </c>
      <c r="E120" s="1">
        <f>IF(A120&gt;=-$K$2,INDEX('Daten effMJM'!$B$2:$B$184,Auswertung!$K$2+Auswertung!A120,1),E121)</f>
        <v>1.1491463581992999E-2</v>
      </c>
      <c r="F120" s="15">
        <f>INDEX('Daten MJM'!$D$2:$D$191,Auswertung!$J$2+Auswertung!A120,1)--1.8181818182</f>
        <v>7189.3636363635005</v>
      </c>
      <c r="G120" s="15">
        <f>INDEX('Daten effMJM'!$C$2:$C$184,Auswertung!$K$2+Auswertung!A120,1)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9.7969391433547996E-3</v>
      </c>
      <c r="O120" s="1">
        <f t="shared" si="39"/>
        <v>9.1594169700116006E-3</v>
      </c>
      <c r="P120" s="4">
        <f t="shared" si="40"/>
        <v>6.5073607584428664E-2</v>
      </c>
      <c r="R120">
        <f t="shared" si="61"/>
        <v>112.5</v>
      </c>
      <c r="S120">
        <f t="shared" si="62"/>
        <v>16.363636363700607</v>
      </c>
      <c r="T120">
        <f t="shared" si="63"/>
        <v>1.8106981193107214E-4</v>
      </c>
      <c r="U120">
        <f t="shared" si="63"/>
        <v>1.8100522750787393E-4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1.2855603626056001E-2</v>
      </c>
      <c r="E121" s="1">
        <f>IF(A121&gt;=-$K$2,INDEX('Daten effMJM'!$B$2:$B$184,Auswertung!$K$2+Auswertung!A121,1),E122)</f>
        <v>1.1491579341189001E-2</v>
      </c>
      <c r="F121" s="15">
        <f>INDEX('Daten MJM'!$D$2:$D$191,Auswertung!$J$2+Auswertung!A121,1)--1.8181818182</f>
        <v>7190.5454545453003</v>
      </c>
      <c r="G121" s="15">
        <f>INDEX('Daten effMJM'!$C$2:$C$184,Auswertung!$K$2+Auswertung!A121,1)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9.7969879409747999E-3</v>
      </c>
      <c r="O121" s="1">
        <f t="shared" si="39"/>
        <v>9.1594624882226014E-3</v>
      </c>
      <c r="P121" s="4">
        <f t="shared" si="40"/>
        <v>6.507361819706034E-2</v>
      </c>
      <c r="R121">
        <f t="shared" si="61"/>
        <v>117.5</v>
      </c>
      <c r="S121">
        <f t="shared" si="62"/>
        <v>17.272727272700649</v>
      </c>
      <c r="T121">
        <f t="shared" si="63"/>
        <v>1.838611878462776E-4</v>
      </c>
      <c r="U121">
        <f t="shared" si="63"/>
        <v>1.8560538198495049E-4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1.2855684868453E-2</v>
      </c>
      <c r="E122" s="1">
        <f>IF(A122&gt;=-$K$2,INDEX('Daten effMJM'!$B$2:$B$184,Auswertung!$K$2+Auswertung!A122,1),E123)</f>
        <v>1.149165659951E-2</v>
      </c>
      <c r="F122" s="15">
        <f>INDEX('Daten MJM'!$D$2:$D$191,Auswertung!$J$2+Auswertung!A122,1)--1.8181818182</f>
        <v>7191.7272727272002</v>
      </c>
      <c r="G122" s="15">
        <f>INDEX('Daten effMJM'!$C$2:$C$184,Auswertung!$K$2+Auswertung!A122,1)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9.7970143096928006E-3</v>
      </c>
      <c r="O122" s="1">
        <f t="shared" si="39"/>
        <v>9.1594864422386013E-3</v>
      </c>
      <c r="P122" s="4">
        <f t="shared" si="40"/>
        <v>6.5073689524312833E-2</v>
      </c>
      <c r="R122">
        <f t="shared" si="61"/>
        <v>122.5</v>
      </c>
      <c r="S122">
        <f t="shared" si="62"/>
        <v>18.181818181799827</v>
      </c>
      <c r="T122">
        <f t="shared" si="63"/>
        <v>1.8633226921810524E-4</v>
      </c>
      <c r="U122">
        <f t="shared" si="63"/>
        <v>1.8690549906100036E-4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1.2855733666073E-2</v>
      </c>
      <c r="E123" s="1">
        <f>IF(A123&gt;=-$K$2,INDEX('Daten effMJM'!$B$2:$B$184,Auswertung!$K$2+Auswertung!A123,1),E124)</f>
        <v>1.1491702117721001E-2</v>
      </c>
      <c r="F123" s="15">
        <f>INDEX('Daten MJM'!$D$2:$D$191,Auswertung!$J$2+Auswertung!A123,1)--1.8181818182</f>
        <v>7192.909090909</v>
      </c>
      <c r="G123" s="15">
        <f>INDEX('Daten effMJM'!$C$2:$C$184,Auswertung!$K$2+Auswertung!A123,1)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9.7970283943447992E-3</v>
      </c>
      <c r="O123" s="1">
        <f t="shared" si="39"/>
        <v>9.1594988134216012E-3</v>
      </c>
      <c r="P123" s="4">
        <f t="shared" si="40"/>
        <v>6.507377086823625E-2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4.6844619956892653E-7</v>
      </c>
      <c r="U123">
        <f t="shared" si="64"/>
        <v>4.6396585464576266E-7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1.2855760034791001E-2</v>
      </c>
      <c r="E124" s="1">
        <f>IF(A124&gt;=-$K$2,INDEX('Daten effMJM'!$B$2:$B$184,Auswertung!$K$2+Auswertung!A124,1),E125)</f>
        <v>1.1491726071737001E-2</v>
      </c>
      <c r="F124" s="15">
        <f>INDEX('Daten MJM'!$D$2:$D$191,Auswertung!$J$2+Auswertung!A124,1)--1.8181818182</f>
        <v>7194.0909090907999</v>
      </c>
      <c r="G124" s="15">
        <f>INDEX('Daten effMJM'!$C$2:$C$184,Auswertung!$K$2+Auswertung!A124,1)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9.7970396778638003E-3</v>
      </c>
      <c r="O124" s="1">
        <f t="shared" si="39"/>
        <v>9.1595086423176004E-3</v>
      </c>
      <c r="P124" s="4">
        <f t="shared" si="40"/>
        <v>6.5073844396760741E-2</v>
      </c>
      <c r="R124">
        <f t="shared" si="61"/>
        <v>122.25</v>
      </c>
      <c r="S124">
        <f t="shared" si="62"/>
        <v>1789.1818181817998</v>
      </c>
      <c r="T124">
        <f t="shared" si="64"/>
        <v>1.5602819990884198E-9</v>
      </c>
      <c r="U124">
        <f t="shared" si="64"/>
        <v>1.4232489995574804E-9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1.2855774119442999E-2</v>
      </c>
      <c r="E125" s="1">
        <f>IF(A125&gt;=-$K$2,INDEX('Daten effMJM'!$B$2:$B$184,Auswertung!$K$2+Auswertung!A125,1),E126)</f>
        <v>1.1491738442920001E-2</v>
      </c>
      <c r="F125" s="15">
        <f>INDEX('Daten MJM'!$D$2:$D$191,Auswertung!$J$2+Auswertung!A125,1)--1.8181818182</f>
        <v>7195.2727272726006</v>
      </c>
      <c r="G125" s="15">
        <f>INDEX('Daten effMJM'!$C$2:$C$184,Auswertung!$K$2+Auswertung!A125,1)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9.7970621583297994E-3</v>
      </c>
      <c r="O125" s="1">
        <f t="shared" si="39"/>
        <v>9.1595291737796014E-3</v>
      </c>
      <c r="P125" s="4">
        <f t="shared" si="40"/>
        <v>6.5073894015069148E-2</v>
      </c>
      <c r="R125">
        <f t="shared" si="61"/>
        <v>116.75</v>
      </c>
      <c r="S125">
        <f t="shared" si="62"/>
        <v>1790.1818181817998</v>
      </c>
      <c r="T125">
        <f t="shared" si="64"/>
        <v>6.4148849999307034E-9</v>
      </c>
      <c r="U125">
        <f t="shared" si="64"/>
        <v>6.1880620003118558E-9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1.2855785402962E-2</v>
      </c>
      <c r="E126" s="1">
        <f>IF(A126&gt;=-$K$2,INDEX('Daten effMJM'!$B$2:$B$184,Auswertung!$K$2+Auswertung!A126,1),E127)</f>
        <v>1.1491748271816E-2</v>
      </c>
      <c r="F126" s="15">
        <f>INDEX('Daten MJM'!$D$2:$D$191,Auswertung!$J$2+Auswertung!A126,1)--1.8181818182</f>
        <v>7196.4545454544004</v>
      </c>
      <c r="G126" s="15">
        <f>INDEX('Daten effMJM'!$C$2:$C$184,Auswertung!$K$2+Auswertung!A126,1)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9.7971359988737999E-3</v>
      </c>
      <c r="O126" s="1">
        <f t="shared" si="39"/>
        <v>9.159599439208601E-3</v>
      </c>
      <c r="P126" s="4">
        <f t="shared" si="40"/>
        <v>6.5073768470549451E-2</v>
      </c>
      <c r="R126">
        <f t="shared" si="61"/>
        <v>111.25</v>
      </c>
      <c r="S126">
        <f t="shared" si="62"/>
        <v>1791.1818181817998</v>
      </c>
      <c r="T126">
        <f t="shared" si="64"/>
        <v>6.7988327001264337E-8</v>
      </c>
      <c r="U126">
        <f t="shared" si="64"/>
        <v>7.104913399974544E-8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1.2855807883428E-2</v>
      </c>
      <c r="E127" s="1">
        <f>IF(A127&gt;=-$K$2,INDEX('Daten effMJM'!$B$2:$B$184,Auswertung!$K$2+Auswertung!A127,1),E128)</f>
        <v>1.1491768803278001E-2</v>
      </c>
      <c r="F127" s="15">
        <f>INDEX('Daten MJM'!$D$2:$D$191,Auswertung!$J$2+Auswertung!A127,1)--1.8181818182</f>
        <v>7197.6363636362003</v>
      </c>
      <c r="G127" s="15">
        <f>INDEX('Daten effMJM'!$C$2:$C$184,Auswertung!$K$2+Auswertung!A127,1)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9.7974000534318002E-3</v>
      </c>
      <c r="O127" s="1">
        <f t="shared" si="39"/>
        <v>9.1598578627576002E-3</v>
      </c>
      <c r="P127" s="4">
        <f t="shared" si="40"/>
        <v>6.5072589380575904E-2</v>
      </c>
      <c r="R127">
        <f t="shared" si="61"/>
        <v>105.75</v>
      </c>
      <c r="S127">
        <f t="shared" si="62"/>
        <v>1792.1818181817998</v>
      </c>
      <c r="T127">
        <f t="shared" si="64"/>
        <v>5.0831601300024842E-7</v>
      </c>
      <c r="U127">
        <f t="shared" si="64"/>
        <v>5.4267669600052693E-7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1.2855881723972E-2</v>
      </c>
      <c r="E128" s="1">
        <f>IF(A128&gt;=-$K$2,INDEX('Daten effMJM'!$B$2:$B$184,Auswertung!$K$2+Auswertung!A128,1),E129)</f>
        <v>1.1491839068707E-2</v>
      </c>
      <c r="F128" s="15">
        <f>INDEX('Daten MJM'!$D$2:$D$191,Auswertung!$J$2+Auswertung!A128,1)--1.8181818182</f>
        <v>7198.8181818180001</v>
      </c>
      <c r="G128" s="15">
        <f>INDEX('Daten effMJM'!$C$2:$C$184,Auswertung!$K$2+Auswertung!A128,1)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9.7979357368077995E-3</v>
      </c>
      <c r="O128" s="1">
        <f t="shared" si="39"/>
        <v>9.1603919870655998E-3</v>
      </c>
      <c r="P128" s="4">
        <f t="shared" si="40"/>
        <v>6.5069190783436759E-2</v>
      </c>
      <c r="R128">
        <f t="shared" si="61"/>
        <v>100.25</v>
      </c>
      <c r="S128">
        <f t="shared" si="62"/>
        <v>1793.1818181817998</v>
      </c>
      <c r="T128">
        <f t="shared" si="64"/>
        <v>2.3053652930000307E-6</v>
      </c>
      <c r="U128">
        <f t="shared" si="64"/>
        <v>2.4604914589995003E-6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1.285614577853E-2</v>
      </c>
      <c r="E129" s="1">
        <f>IF(A129&gt;=-$K$2,INDEX('Daten effMJM'!$B$2:$B$184,Auswertung!$K$2+Auswertung!A129,1),E130)</f>
        <v>1.1492097492256E-2</v>
      </c>
      <c r="F129" s="15">
        <f>INDEX('Daten MJM'!$D$2:$D$191,Auswertung!$J$2+Auswertung!A129,1)--1.8181818182</f>
        <v>7199.9999999997999</v>
      </c>
      <c r="G129" s="15">
        <f>INDEX('Daten effMJM'!$C$2:$C$184,Auswertung!$K$2+Auswertung!A129,1)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9.7993090728327997E-3</v>
      </c>
      <c r="O129" s="1">
        <f t="shared" si="39"/>
        <v>9.1617793225326014E-3</v>
      </c>
      <c r="P129" s="4">
        <f t="shared" si="40"/>
        <v>6.5058642967763869E-2</v>
      </c>
      <c r="R129">
        <f t="shared" si="61"/>
        <v>94.75</v>
      </c>
      <c r="S129">
        <f t="shared" si="62"/>
        <v>1794.1818181817998</v>
      </c>
      <c r="T129">
        <f t="shared" si="64"/>
        <v>6.9824092679988264E-6</v>
      </c>
      <c r="U129">
        <f t="shared" si="64"/>
        <v>7.4038962660002289E-6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1.2856681461906E-2</v>
      </c>
      <c r="E130" s="1">
        <f>IF(A130&gt;=-$K$2,INDEX('Daten effMJM'!$B$2:$B$184,Auswertung!$K$2+Auswertung!A130,1),E131)</f>
        <v>1.1492631616563999E-2</v>
      </c>
      <c r="F130" s="15">
        <f>INDEX('Daten MJM'!$D$2:$D$191,Auswertung!$J$2+Auswertung!A130,1)--1.8181818182</f>
        <v>7200.9090909089</v>
      </c>
      <c r="G130" s="15">
        <f>INDEX('Daten effMJM'!$C$2:$C$184,Auswertung!$K$2+Auswertung!A130,1)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9.8026595548618006E-3</v>
      </c>
      <c r="O130" s="1">
        <f t="shared" si="39"/>
        <v>9.1651931237236011E-3</v>
      </c>
      <c r="P130" s="4">
        <f t="shared" si="40"/>
        <v>6.502994698230001E-2</v>
      </c>
      <c r="R130">
        <f t="shared" si="61"/>
        <v>89.25</v>
      </c>
      <c r="S130">
        <f t="shared" si="62"/>
        <v>1795.1818181817998</v>
      </c>
      <c r="T130">
        <f t="shared" si="64"/>
        <v>1.5594037122000637E-5</v>
      </c>
      <c r="U130">
        <f t="shared" si="64"/>
        <v>1.63878844969996E-5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1.2858054797931E-2</v>
      </c>
      <c r="E131" s="1">
        <f>IF(A131&gt;=-$K$2,INDEX('Daten effMJM'!$B$2:$B$184,Auswertung!$K$2+Auswertung!A131,1),E132)</f>
        <v>1.1494018952031001E-2</v>
      </c>
      <c r="F131" s="15">
        <f>INDEX('Daten MJM'!$D$2:$D$191,Auswertung!$J$2+Auswertung!A131,1)--1.8181818182</f>
        <v>7201.8181818180001</v>
      </c>
      <c r="G131" s="15">
        <f>INDEX('Daten effMJM'!$C$2:$C$184,Auswertung!$K$2+Auswertung!A131,1)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9.8102035477738003E-3</v>
      </c>
      <c r="O131" s="1">
        <f t="shared" si="39"/>
        <v>9.1729206859606002E-3</v>
      </c>
      <c r="P131" s="4">
        <f t="shared" si="40"/>
        <v>6.4961227227320562E-2</v>
      </c>
      <c r="R131">
        <f t="shared" si="61"/>
        <v>83.75</v>
      </c>
      <c r="S131">
        <f t="shared" si="62"/>
        <v>1796.1818181817998</v>
      </c>
      <c r="T131">
        <f t="shared" si="64"/>
        <v>2.7658848718000242E-5</v>
      </c>
      <c r="U131">
        <f t="shared" si="64"/>
        <v>2.881011696300069E-5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1.2861405279960001E-2</v>
      </c>
      <c r="E132" s="1">
        <f>IF(A132&gt;=-$K$2,INDEX('Daten effMJM'!$B$2:$B$184,Auswertung!$K$2+Auswertung!A132,1),E133)</f>
        <v>1.1497432753222001E-2</v>
      </c>
      <c r="F132" s="15">
        <f>INDEX('Daten MJM'!$D$2:$D$191,Auswertung!$J$2+Auswertung!A132,1)--1.8181818182</f>
        <v>7202.7272727271002</v>
      </c>
      <c r="G132" s="15">
        <f>INDEX('Daten effMJM'!$C$2:$C$184,Auswertung!$K$2+Auswertung!A132,1)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9.8253695173198003E-3</v>
      </c>
      <c r="O132" s="1">
        <f t="shared" ref="O132:O187" si="69">E134-$E$5</f>
        <v>9.1884961849495999E-3</v>
      </c>
      <c r="P132" s="4">
        <f t="shared" ref="P132:P186" si="70">ABS((O132-N132)/N132)</f>
        <v>6.4819275371531163E-2</v>
      </c>
      <c r="R132">
        <f t="shared" si="61"/>
        <v>78.25</v>
      </c>
      <c r="S132">
        <f t="shared" si="62"/>
        <v>1797.1818181817998</v>
      </c>
      <c r="T132">
        <f t="shared" si="64"/>
        <v>4.1376189632000293E-5</v>
      </c>
      <c r="U132">
        <f t="shared" si="64"/>
        <v>4.2735847677999317E-5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1.2868949272872E-2</v>
      </c>
      <c r="E133" s="1">
        <f>IF(A133&gt;=-$K$2,INDEX('Daten effMJM'!$B$2:$B$184,Auswertung!$K$2+Auswertung!A133,1),E134)</f>
        <v>1.1505160315459E-2</v>
      </c>
      <c r="F133" s="15">
        <f>INDEX('Daten MJM'!$D$2:$D$191,Auswertung!$J$2+Auswertung!A133,1)--1.8181818182</f>
        <v>7203.6363636362003</v>
      </c>
      <c r="G133" s="15">
        <f>INDEX('Daten effMJM'!$C$2:$C$184,Auswertung!$K$2+Auswertung!A133,1)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9.8522300980537995E-3</v>
      </c>
      <c r="O133" s="1">
        <f t="shared" si="69"/>
        <v>9.2160968895656E-3</v>
      </c>
      <c r="P133" s="4">
        <f t="shared" si="70"/>
        <v>6.4567433175749783E-2</v>
      </c>
      <c r="R133">
        <f t="shared" si="61"/>
        <v>72.75</v>
      </c>
      <c r="S133">
        <f t="shared" si="62"/>
        <v>1798.1818181817998</v>
      </c>
      <c r="T133">
        <f t="shared" si="64"/>
        <v>5.4212010931000559E-5</v>
      </c>
      <c r="U133">
        <f t="shared" si="64"/>
        <v>5.5617153394001487E-5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1.2884115242418E-2</v>
      </c>
      <c r="E134" s="1">
        <f>IF(A134&gt;=-$K$2,INDEX('Daten effMJM'!$B$2:$B$184,Auswertung!$K$2+Auswertung!A134,1),E135)</f>
        <v>1.1520735814447999E-2</v>
      </c>
      <c r="F134" s="15">
        <f>INDEX('Daten MJM'!$D$2:$D$191,Auswertung!$J$2+Auswertung!A134,1)--1.8181818182</f>
        <v>7204.5454545453003</v>
      </c>
      <c r="G134" s="15">
        <f>INDEX('Daten effMJM'!$C$2:$C$184,Auswertung!$K$2+Auswertung!A134,1)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9.8946569021367992E-3</v>
      </c>
      <c r="O134" s="1">
        <f t="shared" si="69"/>
        <v>9.2596524712616011E-3</v>
      </c>
      <c r="P134" s="4">
        <f t="shared" si="70"/>
        <v>6.4176498200565785E-2</v>
      </c>
      <c r="R134">
        <f t="shared" si="61"/>
        <v>67.25</v>
      </c>
      <c r="S134">
        <f t="shared" si="62"/>
        <v>1799.1818181817998</v>
      </c>
      <c r="T134">
        <f t="shared" si="64"/>
        <v>6.5010918853997124E-5</v>
      </c>
      <c r="U134">
        <f t="shared" si="64"/>
        <v>6.6330986007999068E-5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1.2910975823152E-2</v>
      </c>
      <c r="E135" s="1">
        <f>IF(A135&gt;=-$K$2,INDEX('Daten effMJM'!$B$2:$B$184,Auswertung!$K$2+Auswertung!A135,1),E136)</f>
        <v>1.1548336519063999E-2</v>
      </c>
      <c r="F135" s="15">
        <f>INDEX('Daten MJM'!$D$2:$D$191,Auswertung!$J$2+Auswertung!A135,1)--1.8181818182</f>
        <v>7205.4545454544004</v>
      </c>
      <c r="G135" s="15">
        <f>INDEX('Daten effMJM'!$C$2:$C$184,Auswertung!$K$2+Auswertung!A135,1)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9.9556033955477997E-3</v>
      </c>
      <c r="O135" s="1">
        <f t="shared" si="69"/>
        <v>9.3221022300816001E-3</v>
      </c>
      <c r="P135" s="4">
        <f t="shared" si="70"/>
        <v>6.36326237894837E-2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7.3270626635001113E-5</v>
      </c>
      <c r="U135">
        <f t="shared" si="64"/>
        <v>7.442666773900021E-5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1.2953402627234999E-2</v>
      </c>
      <c r="E136" s="1">
        <f>IF(A136&gt;=-$K$2,INDEX('Daten effMJM'!$B$2:$B$184,Auswertung!$K$2+Auswertung!A136,1),E137)</f>
        <v>1.1591892100760001E-2</v>
      </c>
      <c r="F136" s="15">
        <f>INDEX('Daten MJM'!$D$2:$D$191,Auswertung!$J$2+Auswertung!A136,1)--1.8181818182</f>
        <v>7206.3636363635005</v>
      </c>
      <c r="G136" s="15">
        <f>INDEX('Daten effMJM'!$C$2:$C$184,Auswertung!$K$2+Auswertung!A136,1)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1.0036420109405799E-2</v>
      </c>
      <c r="O136" s="1">
        <f t="shared" si="69"/>
        <v>9.4047092240656001E-3</v>
      </c>
      <c r="P136" s="4">
        <f t="shared" si="70"/>
        <v>6.2941853614535415E-2</v>
      </c>
      <c r="R136">
        <f t="shared" si="71"/>
        <v>56.25</v>
      </c>
      <c r="S136">
        <f t="shared" si="72"/>
        <v>1801.1818181817998</v>
      </c>
      <c r="T136">
        <f t="shared" si="64"/>
        <v>7.9024065944000715E-5</v>
      </c>
      <c r="U136">
        <f t="shared" si="64"/>
        <v>7.9984514469999546E-5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1.3014349120646E-2</v>
      </c>
      <c r="E137" s="1">
        <f>IF(A137&gt;=-$K$2,INDEX('Daten effMJM'!$B$2:$B$184,Auswertung!$K$2+Auswertung!A137,1),E138)</f>
        <v>1.165434185958E-2</v>
      </c>
      <c r="F137" s="15">
        <f>INDEX('Daten MJM'!$D$2:$D$191,Auswertung!$J$2+Auswertung!A137,1)--1.8181818182</f>
        <v>7207.2727272725006</v>
      </c>
      <c r="G137" s="15">
        <f>INDEX('Daten effMJM'!$C$2:$C$184,Auswertung!$K$2+Auswertung!A137,1)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1.0136595141489801E-2</v>
      </c>
      <c r="O137" s="1">
        <f t="shared" si="69"/>
        <v>9.506809247661601E-3</v>
      </c>
      <c r="P137" s="4">
        <f t="shared" si="70"/>
        <v>6.2129924795994024E-2</v>
      </c>
      <c r="R137">
        <f t="shared" si="71"/>
        <v>50.75</v>
      </c>
      <c r="S137">
        <f t="shared" si="72"/>
        <v>1802.1818181817998</v>
      </c>
      <c r="T137">
        <f t="shared" si="64"/>
        <v>8.2579897257999829E-5</v>
      </c>
      <c r="U137">
        <f t="shared" si="64"/>
        <v>8.3346121262000208E-5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1.3095165834504E-2</v>
      </c>
      <c r="E138" s="1">
        <f>IF(A138&gt;=-$K$2,INDEX('Daten effMJM'!$B$2:$B$184,Auswertung!$K$2+Auswertung!A138,1),E139)</f>
        <v>1.1736948853564E-2</v>
      </c>
      <c r="F138" s="15">
        <f>INDEX('Daten MJM'!$D$2:$D$191,Auswertung!$J$2+Auswertung!A138,1)--1.8181818182</f>
        <v>7208.1818181815997</v>
      </c>
      <c r="G138" s="15">
        <f>INDEX('Daten effMJM'!$C$2:$C$184,Auswertung!$K$2+Auswertung!A138,1)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1.02541945036178E-2</v>
      </c>
      <c r="O138" s="1">
        <f t="shared" si="69"/>
        <v>9.6262387173166007E-3</v>
      </c>
      <c r="P138" s="4">
        <f t="shared" si="70"/>
        <v>6.1238918969173918E-2</v>
      </c>
      <c r="R138">
        <f t="shared" si="71"/>
        <v>45.25</v>
      </c>
      <c r="S138">
        <f t="shared" si="72"/>
        <v>1803.1818181817998</v>
      </c>
      <c r="T138">
        <f t="shared" si="64"/>
        <v>8.4320462259999951E-5</v>
      </c>
      <c r="U138">
        <f t="shared" si="64"/>
        <v>8.4911870044000401E-5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1.3195340866588001E-2</v>
      </c>
      <c r="E139" s="1">
        <f>IF(A139&gt;=-$K$2,INDEX('Daten effMJM'!$B$2:$B$184,Auswertung!$K$2+Auswertung!A139,1),E140)</f>
        <v>1.183904887716E-2</v>
      </c>
      <c r="F139" s="15">
        <f>INDEX('Daten MJM'!$D$2:$D$191,Auswertung!$J$2+Auswertung!A139,1)--1.8181818182</f>
        <v>7209.0909090906998</v>
      </c>
      <c r="G139" s="15">
        <f>INDEX('Daten effMJM'!$C$2:$C$184,Auswertung!$K$2+Auswertung!A139,1)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1.03870152071568E-2</v>
      </c>
      <c r="O139" s="1">
        <f t="shared" si="69"/>
        <v>9.7598896314966006E-3</v>
      </c>
      <c r="P139" s="4">
        <f t="shared" si="70"/>
        <v>6.0375917735068001E-2</v>
      </c>
      <c r="R139">
        <f t="shared" si="71"/>
        <v>39.75</v>
      </c>
      <c r="S139">
        <f t="shared" si="72"/>
        <v>1804.1818181817998</v>
      </c>
      <c r="T139">
        <f t="shared" si="64"/>
        <v>8.4613330260000646E-5</v>
      </c>
      <c r="U139">
        <f t="shared" si="64"/>
        <v>8.5056407919000682E-5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1.3312940228716E-2</v>
      </c>
      <c r="E140" s="1">
        <f>IF(A140&gt;=-$K$2,INDEX('Daten effMJM'!$B$2:$B$184,Auswertung!$K$2+Auswertung!A140,1),E141)</f>
        <v>1.1958478346815E-2</v>
      </c>
      <c r="F140" s="15">
        <f>INDEX('Daten MJM'!$D$2:$D$191,Auswertung!$J$2+Auswertung!A140,1)--1.8181818182</f>
        <v>7209.9999999997999</v>
      </c>
      <c r="G140" s="15">
        <f>INDEX('Daten effMJM'!$C$2:$C$184,Auswertung!$K$2+Auswertung!A140,1)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1.05304279926338E-2</v>
      </c>
      <c r="O140" s="1">
        <f t="shared" si="69"/>
        <v>9.9040234170016013E-3</v>
      </c>
      <c r="P140" s="4">
        <f t="shared" si="70"/>
        <v>5.9485196239922877E-2</v>
      </c>
      <c r="R140">
        <f t="shared" si="71"/>
        <v>34.25</v>
      </c>
      <c r="S140">
        <f t="shared" si="72"/>
        <v>1805.1818181817998</v>
      </c>
      <c r="T140">
        <f t="shared" si="64"/>
        <v>8.3782250569999772E-5</v>
      </c>
      <c r="U140">
        <f t="shared" si="64"/>
        <v>8.4104091537999179E-5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1.3445760932255E-2</v>
      </c>
      <c r="E141" s="1">
        <f>IF(A141&gt;=-$K$2,INDEX('Daten effMJM'!$B$2:$B$184,Auswertung!$K$2+Auswertung!A141,1),E142)</f>
        <v>1.2092129260995E-2</v>
      </c>
      <c r="F141" s="15">
        <f>INDEX('Daten MJM'!$D$2:$D$191,Auswertung!$J$2+Auswertung!A141,1)--1.8181818182</f>
        <v>7210.9090909089</v>
      </c>
      <c r="G141" s="15">
        <f>INDEX('Daten effMJM'!$C$2:$C$184,Auswertung!$K$2+Auswertung!A141,1)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1.06810448288738E-2</v>
      </c>
      <c r="O141" s="1">
        <f t="shared" si="69"/>
        <v>1.0055270509188601E-2</v>
      </c>
      <c r="P141" s="4">
        <f t="shared" si="70"/>
        <v>5.8587369467222837E-2</v>
      </c>
      <c r="R141">
        <f t="shared" si="71"/>
        <v>28.75</v>
      </c>
      <c r="S141">
        <f t="shared" si="72"/>
        <v>1806.1818181817998</v>
      </c>
      <c r="T141">
        <f t="shared" si="64"/>
        <v>8.2081260472998546E-5</v>
      </c>
      <c r="U141">
        <f t="shared" si="64"/>
        <v>8.2306476747000257E-5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1.3589173717732E-2</v>
      </c>
      <c r="E142" s="1">
        <f>IF(A142&gt;=-$K$2,INDEX('Daten effMJM'!$B$2:$B$184,Auswertung!$K$2+Auswertung!A142,1),E143)</f>
        <v>1.2236263046500001E-2</v>
      </c>
      <c r="F142" s="15">
        <f>INDEX('Daten MJM'!$D$2:$D$191,Auswertung!$J$2+Auswertung!A142,1)--1.8181818182</f>
        <v>7211.8181818180001</v>
      </c>
      <c r="G142" s="15">
        <f>INDEX('Daten effMJM'!$C$2:$C$184,Auswertung!$K$2+Auswertung!A142,1)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1.0837041552402799E-2</v>
      </c>
      <c r="O142" s="1">
        <f t="shared" si="69"/>
        <v>1.0211723678056601E-2</v>
      </c>
      <c r="P142" s="4">
        <f t="shared" si="70"/>
        <v>5.7701898744455034E-2</v>
      </c>
      <c r="R142">
        <f t="shared" si="71"/>
        <v>23.25</v>
      </c>
      <c r="S142">
        <f t="shared" si="72"/>
        <v>1807.1818181817998</v>
      </c>
      <c r="T142">
        <f t="shared" si="64"/>
        <v>7.8598913802001985E-5</v>
      </c>
      <c r="U142">
        <f t="shared" si="64"/>
        <v>7.8791108676999622E-5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1.3739790553972E-2</v>
      </c>
      <c r="E143" s="1">
        <f>IF(A143&gt;=-$K$2,INDEX('Daten effMJM'!$B$2:$B$184,Auswertung!$K$2+Auswertung!A143,1),E144)</f>
        <v>1.2387510138687E-2</v>
      </c>
      <c r="F143" s="15">
        <f>INDEX('Daten MJM'!$D$2:$D$191,Auswertung!$J$2+Auswertung!A143,1)--1.8181818182</f>
        <v>7212.7272727271002</v>
      </c>
      <c r="G143" s="15">
        <f>INDEX('Daten effMJM'!$C$2:$C$184,Auswertung!$K$2+Auswertung!A143,1)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1.0997484934143801E-2</v>
      </c>
      <c r="O143" s="1">
        <f t="shared" si="69"/>
        <v>1.0372321087363601E-2</v>
      </c>
      <c r="P143" s="4">
        <f t="shared" si="70"/>
        <v>5.6846074400089291E-2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7.4624364407999133E-5</v>
      </c>
      <c r="U143">
        <f t="shared" si="73"/>
        <v>7.48055402340006E-5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1.3895787277500999E-2</v>
      </c>
      <c r="E144" s="1">
        <f>IF(A144&gt;=-$K$2,INDEX('Daten effMJM'!$B$2:$B$184,Auswertung!$K$2+Auswertung!A144,1),E145)</f>
        <v>1.2543963307555001E-2</v>
      </c>
      <c r="F144" s="15">
        <f>INDEX('Daten MJM'!$D$2:$D$191,Auswertung!$J$2+Auswertung!A144,1)--1.8181818182</f>
        <v>7213.6363636362003</v>
      </c>
      <c r="G144" s="15">
        <f>INDEX('Daten effMJM'!$C$2:$C$184,Auswertung!$K$2+Auswertung!A144,1)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1.11605663310418E-2</v>
      </c>
      <c r="O144" s="1">
        <f t="shared" si="69"/>
        <v>1.05353781513266E-2</v>
      </c>
      <c r="P144" s="4">
        <f t="shared" si="70"/>
        <v>5.6017603513211743E-2</v>
      </c>
      <c r="R144">
        <f t="shared" si="71"/>
        <v>12.25</v>
      </c>
      <c r="S144">
        <f t="shared" si="72"/>
        <v>1809.1818181817998</v>
      </c>
      <c r="T144">
        <f t="shared" si="73"/>
        <v>7.048313538899828E-5</v>
      </c>
      <c r="U144">
        <f t="shared" si="73"/>
        <v>7.0657180051999363E-5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1.4056230659242001E-2</v>
      </c>
      <c r="E145" s="1">
        <f>IF(A145&gt;=-$K$2,INDEX('Daten effMJM'!$B$2:$B$184,Auswertung!$K$2+Auswertung!A145,1),E146)</f>
        <v>1.2704560716862E-2</v>
      </c>
      <c r="F145" s="15">
        <f>INDEX('Daten MJM'!$D$2:$D$191,Auswertung!$J$2+Auswertung!A145,1)--1.8181818182</f>
        <v>7214.5454545453003</v>
      </c>
      <c r="G145" s="15">
        <f>INDEX('Daten effMJM'!$C$2:$C$184,Auswertung!$K$2+Auswertung!A145,1)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1.13251752509808E-2</v>
      </c>
      <c r="O145" s="1">
        <f t="shared" si="69"/>
        <v>1.0699928358153601E-2</v>
      </c>
      <c r="P145" s="4">
        <f t="shared" si="70"/>
        <v>5.5208584323942378E-2</v>
      </c>
      <c r="R145">
        <f t="shared" si="71"/>
        <v>6.75</v>
      </c>
      <c r="S145">
        <f t="shared" si="72"/>
        <v>1810.1818181817998</v>
      </c>
      <c r="T145">
        <f t="shared" si="73"/>
        <v>6.6188469173000808E-5</v>
      </c>
      <c r="U145">
        <f t="shared" si="73"/>
        <v>6.6357052869000371E-5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1.421931205614E-2</v>
      </c>
      <c r="E146" s="1">
        <f>IF(A146&gt;=-$K$2,INDEX('Daten effMJM'!$B$2:$B$184,Auswertung!$K$2+Auswertung!A146,1),E147)</f>
        <v>1.2867617780825E-2</v>
      </c>
      <c r="F146" s="15">
        <f>INDEX('Daten MJM'!$D$2:$D$191,Auswertung!$J$2+Auswertung!A146,1)--1.8181818182</f>
        <v>7215.4545454544004</v>
      </c>
      <c r="G146" s="15">
        <f>INDEX('Daten effMJM'!$C$2:$C$184,Auswertung!$K$2+Auswertung!A146,1)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1.14923217853698E-2</v>
      </c>
      <c r="O146" s="1">
        <f t="shared" si="69"/>
        <v>1.08686605235776E-2</v>
      </c>
      <c r="P146" s="4">
        <f t="shared" si="70"/>
        <v>5.4267646994199781E-2</v>
      </c>
      <c r="R146">
        <f t="shared" si="71"/>
        <v>1.25</v>
      </c>
      <c r="S146">
        <f t="shared" si="72"/>
        <v>1811.1818181817998</v>
      </c>
      <c r="T146">
        <f t="shared" si="73"/>
        <v>6.1755125662001781E-5</v>
      </c>
      <c r="U146">
        <f t="shared" si="73"/>
        <v>6.1920445808999122E-5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1.4383920976079E-2</v>
      </c>
      <c r="E147" s="1">
        <f>IF(A147&gt;=-$K$2,INDEX('Daten effMJM'!$B$2:$B$184,Auswertung!$K$2+Auswertung!A147,1),E148)</f>
        <v>1.3032167987652001E-2</v>
      </c>
      <c r="F147" s="15">
        <f>INDEX('Daten MJM'!$D$2:$D$191,Auswertung!$J$2+Auswertung!A147,1)--1.8181818182</f>
        <v>7216.3636363635005</v>
      </c>
      <c r="G147" s="15">
        <f>INDEX('Daten effMJM'!$C$2:$C$184,Auswertung!$K$2+Auswertung!A147,1)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1.16617147573878E-2</v>
      </c>
      <c r="O147" s="1">
        <f t="shared" si="69"/>
        <v>1.10385746136346E-2</v>
      </c>
      <c r="P147" s="4">
        <f t="shared" si="70"/>
        <v>5.3434692643158241E-2</v>
      </c>
      <c r="R147">
        <f t="shared" si="71"/>
        <v>-4.25</v>
      </c>
      <c r="S147">
        <f t="shared" si="72"/>
        <v>1812.1818181817998</v>
      </c>
      <c r="T147">
        <f t="shared" si="73"/>
        <v>5.7199852687997432E-5</v>
      </c>
      <c r="U147">
        <f t="shared" si="73"/>
        <v>5.7362852604001327E-5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1.4551067510468E-2</v>
      </c>
      <c r="E148" s="1">
        <f>IF(A148&gt;=-$K$2,INDEX('Daten effMJM'!$B$2:$B$184,Auswertung!$K$2+Auswertung!A148,1),E149)</f>
        <v>1.3200900153076E-2</v>
      </c>
      <c r="F148" s="15">
        <f>INDEX('Daten MJM'!$D$2:$D$191,Auswertung!$J$2+Auswertung!A148,1)--1.8181818182</f>
        <v>7217.2727272725006</v>
      </c>
      <c r="G148" s="15">
        <f>INDEX('Daten effMJM'!$C$2:$C$184,Auswertung!$K$2+Auswertung!A148,1)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1.24908645306248E-2</v>
      </c>
      <c r="O148" s="1">
        <f t="shared" si="69"/>
        <v>1.18597941763576E-2</v>
      </c>
      <c r="P148" s="4">
        <f t="shared" si="70"/>
        <v>5.0522552119587623E-2</v>
      </c>
      <c r="R148">
        <f t="shared" si="71"/>
        <v>-9.75</v>
      </c>
      <c r="S148">
        <f t="shared" si="72"/>
        <v>1813.1818181817998</v>
      </c>
      <c r="T148">
        <f t="shared" si="73"/>
        <v>5.2555683515000812E-5</v>
      </c>
      <c r="U148">
        <f t="shared" si="73"/>
        <v>5.271459032000006E-5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1.4720460482486E-2</v>
      </c>
      <c r="E149" s="1">
        <f>IF(A149&gt;=-$K$2,INDEX('Daten effMJM'!$B$2:$B$184,Auswertung!$K$2+Auswertung!A149,1),E150)</f>
        <v>1.3370814243133E-2</v>
      </c>
      <c r="F149" s="15">
        <f>INDEX('Daten MJM'!$D$2:$D$191,Auswertung!$J$2+Auswertung!A149,1)--1.8181818182</f>
        <v>7218.1818181815997</v>
      </c>
      <c r="G149" s="15">
        <f>INDEX('Daten effMJM'!$C$2:$C$184,Auswertung!$K$2+Auswertung!A149,1)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1.2490866090906799E-2</v>
      </c>
      <c r="O149" s="1">
        <f t="shared" si="69"/>
        <v>1.18597955996066E-2</v>
      </c>
      <c r="P149" s="4">
        <f t="shared" si="70"/>
        <v>5.0522556779278187E-2</v>
      </c>
      <c r="R149">
        <f t="shared" si="71"/>
        <v>-15.25</v>
      </c>
      <c r="S149">
        <f t="shared" si="72"/>
        <v>1814.1818181817998</v>
      </c>
      <c r="T149">
        <f t="shared" si="73"/>
        <v>4.7865752816001611E-5</v>
      </c>
      <c r="U149">
        <f t="shared" si="73"/>
        <v>4.8018710682998927E-5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1.5549610255723E-2</v>
      </c>
      <c r="E150" s="1">
        <f>IF(A150&gt;=-$K$2,INDEX('Daten effMJM'!$B$2:$B$184,Auswertung!$K$2+Auswertung!A150,1),E151)</f>
        <v>1.4192033805856E-2</v>
      </c>
      <c r="F150" s="15">
        <f>INDEX('Daten MJM'!$D$2:$D$191,Auswertung!$J$2+Auswertung!A150,1)--1.8181818182</f>
        <v>8988.1818181815997</v>
      </c>
      <c r="G150" s="15">
        <f>INDEX('Daten effMJM'!$C$2:$C$184,Auswertung!$K$2+Auswertung!A150,1)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1.2490872505791799E-2</v>
      </c>
      <c r="O150" s="1">
        <f t="shared" si="69"/>
        <v>1.18598017876686E-2</v>
      </c>
      <c r="P150" s="4">
        <f t="shared" si="70"/>
        <v>5.0522548991720359E-2</v>
      </c>
      <c r="R150">
        <f t="shared" si="71"/>
        <v>-20.75</v>
      </c>
      <c r="S150">
        <f t="shared" si="72"/>
        <v>1815.1818181817998</v>
      </c>
      <c r="T150">
        <f t="shared" si="73"/>
        <v>4.3168664438000826E-5</v>
      </c>
      <c r="U150">
        <f t="shared" si="73"/>
        <v>4.3314692574000779E-5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1.5549611816004999E-2</v>
      </c>
      <c r="E151" s="1">
        <f>IF(A151&gt;=-$K$2,INDEX('Daten effMJM'!$B$2:$B$184,Auswertung!$K$2+Auswertung!A151,1),E152)</f>
        <v>1.4192035229104999E-2</v>
      </c>
      <c r="F151" s="15">
        <f>INDEX('Daten MJM'!$D$2:$D$191,Auswertung!$J$2+Auswertung!A151,1)--1.8181818182</f>
        <v>8989.1818181815997</v>
      </c>
      <c r="G151" s="15">
        <f>INDEX('Daten effMJM'!$C$2:$C$184,Auswertung!$K$2+Auswertung!A151,1)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1.24909404941188E-2</v>
      </c>
      <c r="O151" s="1">
        <f t="shared" si="69"/>
        <v>1.18598728368026E-2</v>
      </c>
      <c r="P151" s="4">
        <f t="shared" si="70"/>
        <v>5.052202895477171E-2</v>
      </c>
      <c r="R151">
        <f t="shared" si="71"/>
        <v>-26.25</v>
      </c>
      <c r="S151">
        <f t="shared" si="72"/>
        <v>1816.1818181817998</v>
      </c>
      <c r="T151">
        <f t="shared" si="73"/>
        <v>3.8504980626997976E-5</v>
      </c>
      <c r="U151">
        <f t="shared" si="73"/>
        <v>3.8642421411999237E-5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1.5549618230889999E-2</v>
      </c>
      <c r="E152" s="1">
        <f>IF(A152&gt;=-$K$2,INDEX('Daten effMJM'!$B$2:$B$184,Auswertung!$K$2+Auswertung!A152,1),E153)</f>
        <v>1.4192041417167E-2</v>
      </c>
      <c r="F152" s="15">
        <f>INDEX('Daten MJM'!$D$2:$D$191,Auswertung!$J$2+Auswertung!A152,1)--1.8181818182</f>
        <v>8990.1818181815997</v>
      </c>
      <c r="G152" s="15">
        <f>INDEX('Daten effMJM'!$C$2:$C$184,Auswertung!$K$2+Auswertung!A152,1)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1.2491448810131801E-2</v>
      </c>
      <c r="O152" s="1">
        <f t="shared" si="69"/>
        <v>1.18604155134986E-2</v>
      </c>
      <c r="P152" s="4">
        <f t="shared" si="70"/>
        <v>5.0517222319429414E-2</v>
      </c>
      <c r="R152">
        <f t="shared" si="71"/>
        <v>-31.75</v>
      </c>
      <c r="S152">
        <f t="shared" si="72"/>
        <v>1817.1818181817998</v>
      </c>
      <c r="T152">
        <f t="shared" si="73"/>
        <v>3.3921156732001634E-5</v>
      </c>
      <c r="U152">
        <f t="shared" si="73"/>
        <v>3.4048278987000233E-5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1.5549686219217001E-2</v>
      </c>
      <c r="E153" s="1">
        <f>IF(A153&gt;=-$K$2,INDEX('Daten effMJM'!$B$2:$B$184,Auswertung!$K$2+Auswertung!A153,1),E154)</f>
        <v>1.4192112466300999E-2</v>
      </c>
      <c r="F153" s="15">
        <f>INDEX('Daten MJM'!$D$2:$D$191,Auswertung!$J$2+Auswertung!A153,1)--1.8181818182</f>
        <v>8991.1818181815997</v>
      </c>
      <c r="G153" s="15">
        <f>INDEX('Daten effMJM'!$C$2:$C$184,Auswertung!$K$2+Auswertung!A153,1)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1.2493754175424801E-2</v>
      </c>
      <c r="O153" s="1">
        <f t="shared" si="69"/>
        <v>1.18628760049576E-2</v>
      </c>
      <c r="P153" s="4">
        <f t="shared" si="70"/>
        <v>5.0495484512424402E-2</v>
      </c>
      <c r="R153">
        <f t="shared" si="71"/>
        <v>-37.25</v>
      </c>
      <c r="S153">
        <f t="shared" si="72"/>
        <v>1818.1818181817998</v>
      </c>
      <c r="T153">
        <f t="shared" si="73"/>
        <v>2.9467818464998935E-5</v>
      </c>
      <c r="U153">
        <f t="shared" si="73"/>
        <v>2.958351116600158E-5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1.5550194535230001E-2</v>
      </c>
      <c r="E154" s="1">
        <f>IF(A154&gt;=-$K$2,INDEX('Daten effMJM'!$B$2:$B$184,Auswertung!$K$2+Auswertung!A154,1),E155)</f>
        <v>1.4192655142997E-2</v>
      </c>
      <c r="F154" s="15">
        <f>INDEX('Daten MJM'!$D$2:$D$191,Auswertung!$J$2+Auswertung!A154,1)--1.8181818182</f>
        <v>8992.1818181815997</v>
      </c>
      <c r="G154" s="15">
        <f>INDEX('Daten effMJM'!$C$2:$C$184,Auswertung!$K$2+Auswertung!A154,1)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1.25007365846928E-2</v>
      </c>
      <c r="O154" s="1">
        <f t="shared" si="69"/>
        <v>1.18702799012236E-2</v>
      </c>
      <c r="P154" s="4">
        <f t="shared" si="70"/>
        <v>5.0433562790307578E-2</v>
      </c>
      <c r="R154">
        <f t="shared" si="71"/>
        <v>-40</v>
      </c>
      <c r="S154">
        <f t="shared" si="72"/>
        <v>3588.1818181817998</v>
      </c>
      <c r="T154">
        <f t="shared" si="73"/>
        <v>7.1281019145875653E-7</v>
      </c>
      <c r="U154">
        <f t="shared" si="73"/>
        <v>7.0545461909999942E-7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1.5552499900523001E-2</v>
      </c>
      <c r="E155" s="1">
        <f>IF(A155&gt;=-$K$2,INDEX('Daten effMJM'!$B$2:$B$184,Auswertung!$K$2+Auswertung!A155,1),E156)</f>
        <v>1.4195115634455999E-2</v>
      </c>
      <c r="F155" s="15">
        <f>INDEX('Daten MJM'!$D$2:$D$191,Auswertung!$J$2+Auswertung!A155,1)--1.8181818182</f>
        <v>8993.1818181815997</v>
      </c>
      <c r="G155" s="15">
        <f>INDEX('Daten effMJM'!$C$2:$C$184,Auswertung!$K$2+Auswertung!A155,1)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1.25163306218148E-2</v>
      </c>
      <c r="O155" s="1">
        <f t="shared" si="69"/>
        <v>1.18866677857206E-2</v>
      </c>
      <c r="P155" s="4">
        <f t="shared" si="70"/>
        <v>5.0307302924449487E-2</v>
      </c>
      <c r="R155">
        <f t="shared" si="71"/>
        <v>-36.75</v>
      </c>
      <c r="S155">
        <f t="shared" si="72"/>
        <v>3589.3636363635997</v>
      </c>
      <c r="T155">
        <f t="shared" si="73"/>
        <v>1.3313703023396497E-7</v>
      </c>
      <c r="U155">
        <f t="shared" si="73"/>
        <v>1.2992986092520842E-7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1.5559482309791E-2</v>
      </c>
      <c r="E156" s="1">
        <f>IF(A156&gt;=-$K$2,INDEX('Daten effMJM'!$B$2:$B$184,Auswertung!$K$2+Auswertung!A156,1),E157)</f>
        <v>1.4202519530722E-2</v>
      </c>
      <c r="F156" s="15">
        <f>INDEX('Daten MJM'!$D$2:$D$191,Auswertung!$J$2+Auswertung!A156,1)--1.8181818182</f>
        <v>8994.1818181815997</v>
      </c>
      <c r="G156" s="15">
        <f>INDEX('Daten effMJM'!$C$2:$C$184,Auswertung!$K$2+Auswertung!A156,1)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1.25439894705328E-2</v>
      </c>
      <c r="O156" s="1">
        <f t="shared" si="69"/>
        <v>1.19154779026836E-2</v>
      </c>
      <c r="P156" s="4">
        <f t="shared" si="70"/>
        <v>5.0104599443872473E-2</v>
      </c>
      <c r="R156">
        <f t="shared" si="71"/>
        <v>-30.25</v>
      </c>
      <c r="S156">
        <f t="shared" si="72"/>
        <v>3590.5454545454995</v>
      </c>
      <c r="T156">
        <f t="shared" si="73"/>
        <v>1.0088774129971382E-7</v>
      </c>
      <c r="U156">
        <f t="shared" si="73"/>
        <v>9.7404035377661059E-8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1.5575076346913E-2</v>
      </c>
      <c r="E157" s="1">
        <f>IF(A157&gt;=-$K$2,INDEX('Daten effMJM'!$B$2:$B$184,Auswertung!$K$2+Auswertung!A157,1),E158)</f>
        <v>1.4218907415218999E-2</v>
      </c>
      <c r="F157" s="15">
        <f>INDEX('Daten MJM'!$D$2:$D$191,Auswertung!$J$2+Auswertung!A157,1)--1.8181818182</f>
        <v>8995.1818181815997</v>
      </c>
      <c r="G157" s="15">
        <f>INDEX('Daten effMJM'!$C$2:$C$184,Auswertung!$K$2+Auswertung!A157,1)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1.2585365660164801E-2</v>
      </c>
      <c r="O157" s="1">
        <f t="shared" si="69"/>
        <v>1.19582137503616E-2</v>
      </c>
      <c r="P157" s="4">
        <f t="shared" si="70"/>
        <v>4.98318385605801E-2</v>
      </c>
      <c r="R157">
        <f t="shared" si="71"/>
        <v>-23.75</v>
      </c>
      <c r="S157">
        <f t="shared" si="72"/>
        <v>3591.7272727273012</v>
      </c>
      <c r="T157">
        <f t="shared" si="73"/>
        <v>6.8053262540333016E-8</v>
      </c>
      <c r="U157">
        <f t="shared" si="73"/>
        <v>6.4785093154795907E-8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1.5602735195631001E-2</v>
      </c>
      <c r="E158" s="1">
        <f>IF(A158&gt;=-$K$2,INDEX('Daten effMJM'!$B$2:$B$184,Auswertung!$K$2+Auswertung!A158,1),E159)</f>
        <v>1.4247717532182E-2</v>
      </c>
      <c r="F158" s="15">
        <f>INDEX('Daten MJM'!$D$2:$D$191,Auswertung!$J$2+Auswertung!A158,1)--1.8181818182</f>
        <v>8996.1818181815997</v>
      </c>
      <c r="G158" s="15">
        <f>INDEX('Daten effMJM'!$C$2:$C$184,Auswertung!$K$2+Auswertung!A158,1)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1.2639577671095801E-2</v>
      </c>
      <c r="O158" s="1">
        <f t="shared" si="69"/>
        <v>1.2013830903755601E-2</v>
      </c>
      <c r="P158" s="4">
        <f t="shared" si="70"/>
        <v>4.9506936356834008E-2</v>
      </c>
      <c r="R158">
        <f t="shared" si="71"/>
        <v>-17.25</v>
      </c>
      <c r="S158">
        <f t="shared" si="72"/>
        <v>3592.909090909101</v>
      </c>
      <c r="T158">
        <f t="shared" si="73"/>
        <v>4.0606918000224412E-8</v>
      </c>
      <c r="U158">
        <f t="shared" si="73"/>
        <v>3.7929754076942392E-8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1.5644111385263001E-2</v>
      </c>
      <c r="E159" s="1">
        <f>IF(A159&gt;=-$K$2,INDEX('Daten effMJM'!$B$2:$B$184,Auswertung!$K$2+Auswertung!A159,1),E160)</f>
        <v>1.4290453379859999E-2</v>
      </c>
      <c r="F159" s="15">
        <f>INDEX('Daten MJM'!$D$2:$D$191,Auswertung!$J$2+Auswertung!A159,1)--1.8181818182</f>
        <v>8997.1818181815997</v>
      </c>
      <c r="G159" s="15">
        <f>INDEX('Daten effMJM'!$C$2:$C$184,Auswertung!$K$2+Auswertung!A159,1)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1.2704588589949798E-2</v>
      </c>
      <c r="O159" s="1">
        <f t="shared" si="69"/>
        <v>1.20801618897636E-2</v>
      </c>
      <c r="P159" s="4">
        <f t="shared" si="70"/>
        <v>4.9149698612055995E-2</v>
      </c>
      <c r="R159">
        <f t="shared" si="71"/>
        <v>-10.75</v>
      </c>
      <c r="S159">
        <f t="shared" si="72"/>
        <v>3594.0909090909008</v>
      </c>
      <c r="T159">
        <f t="shared" si="73"/>
        <v>2.1629657924582578E-8</v>
      </c>
      <c r="U159">
        <f t="shared" si="73"/>
        <v>1.9658861538156394E-8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1.5698323396194001E-2</v>
      </c>
      <c r="E160" s="1">
        <f>IF(A160&gt;=-$K$2,INDEX('Daten effMJM'!$B$2:$B$184,Auswertung!$K$2+Auswertung!A160,1),E161)</f>
        <v>1.4346070533254001E-2</v>
      </c>
      <c r="F160" s="15">
        <f>INDEX('Daten MJM'!$D$2:$D$191,Auswertung!$J$2+Auswertung!A160,1)--1.8181818182</f>
        <v>8998.1818181815997</v>
      </c>
      <c r="G160" s="15">
        <f>INDEX('Daten effMJM'!$C$2:$C$184,Auswertung!$K$2+Auswertung!A160,1)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1.2777859216584799E-2</v>
      </c>
      <c r="O160" s="1">
        <f t="shared" si="69"/>
        <v>1.2154588557502601E-2</v>
      </c>
      <c r="P160" s="4">
        <f t="shared" si="70"/>
        <v>4.8777392872918469E-2</v>
      </c>
      <c r="R160">
        <f t="shared" si="71"/>
        <v>-4.25</v>
      </c>
      <c r="S160">
        <f t="shared" si="72"/>
        <v>3595.2727272727006</v>
      </c>
      <c r="T160">
        <f t="shared" si="73"/>
        <v>1.1168900768359439E-8</v>
      </c>
      <c r="U160">
        <f t="shared" si="73"/>
        <v>9.7953663074896394E-9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1.5763334315047998E-2</v>
      </c>
      <c r="E161" s="1">
        <f>IF(A161&gt;=-$K$2,INDEX('Daten effMJM'!$B$2:$B$184,Auswertung!$K$2+Auswertung!A161,1),E162)</f>
        <v>1.4412401519262E-2</v>
      </c>
      <c r="F161" s="15">
        <f>INDEX('Daten MJM'!$D$2:$D$191,Auswertung!$J$2+Auswertung!A161,1)--1.8181818182</f>
        <v>8999.1818181815997</v>
      </c>
      <c r="G161" s="15">
        <f>INDEX('Daten effMJM'!$C$2:$C$184,Auswertung!$K$2+Auswertung!A161,1)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1.28568832825288E-2</v>
      </c>
      <c r="O161" s="1">
        <f t="shared" si="69"/>
        <v>1.22345730719726E-2</v>
      </c>
      <c r="P161" s="4">
        <f t="shared" si="70"/>
        <v>4.8402882477890777E-2</v>
      </c>
      <c r="R161">
        <f t="shared" si="71"/>
        <v>2.25</v>
      </c>
      <c r="S161">
        <f t="shared" si="72"/>
        <v>3596.4545454545005</v>
      </c>
      <c r="T161">
        <f t="shared" si="73"/>
        <v>8.4929350012350595E-9</v>
      </c>
      <c r="U161">
        <f t="shared" si="73"/>
        <v>7.3070444621364277E-9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1.5836604941683E-2</v>
      </c>
      <c r="E162" s="1">
        <f>IF(A162&gt;=-$K$2,INDEX('Daten effMJM'!$B$2:$B$184,Auswertung!$K$2+Auswertung!A162,1),E163)</f>
        <v>1.4486828187001E-2</v>
      </c>
      <c r="F162" s="15">
        <f>INDEX('Daten MJM'!$D$2:$D$191,Auswertung!$J$2+Auswertung!A162,1)--1.8181818182</f>
        <v>9000.1818181815997</v>
      </c>
      <c r="G162" s="15">
        <f>INDEX('Daten effMJM'!$C$2:$C$184,Auswertung!$K$2+Auswertung!A162,1)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1.29394631797868E-2</v>
      </c>
      <c r="O162" s="1">
        <f t="shared" si="69"/>
        <v>1.23179191932346E-2</v>
      </c>
      <c r="P162" s="4">
        <f t="shared" si="70"/>
        <v>4.8034758313863897E-2</v>
      </c>
      <c r="R162">
        <f t="shared" si="71"/>
        <v>8.75</v>
      </c>
      <c r="S162">
        <f t="shared" si="72"/>
        <v>3597.6363636363003</v>
      </c>
      <c r="T162">
        <f t="shared" si="73"/>
        <v>1.6630897460452452E-8</v>
      </c>
      <c r="U162">
        <f t="shared" si="73"/>
        <v>1.5042192848118021E-8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1.5915629007627E-2</v>
      </c>
      <c r="E163" s="1">
        <f>IF(A163&gt;=-$K$2,INDEX('Daten effMJM'!$B$2:$B$184,Auswertung!$K$2+Auswertung!A163,1),E164)</f>
        <v>1.4566812701471E-2</v>
      </c>
      <c r="F163" s="15">
        <f>INDEX('Daten MJM'!$D$2:$D$191,Auswertung!$J$2+Auswertung!A163,1)--1.8181818182</f>
        <v>9001.1818181815997</v>
      </c>
      <c r="G163" s="15">
        <f>INDEX('Daten effMJM'!$C$2:$C$184,Auswertung!$K$2+Auswertung!A163,1)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1.30237836420468E-2</v>
      </c>
      <c r="O163" s="1">
        <f t="shared" si="69"/>
        <v>1.2402831063278601E-2</v>
      </c>
      <c r="P163" s="4">
        <f t="shared" si="70"/>
        <v>4.7678354910893714E-2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5.6137192693055582E-8</v>
      </c>
      <c r="U163">
        <f t="shared" si="74"/>
        <v>5.2975126769002039E-8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1.5998208904885E-2</v>
      </c>
      <c r="E164" s="1">
        <f>IF(A164&gt;=-$K$2,INDEX('Daten effMJM'!$B$2:$B$184,Auswertung!$K$2+Auswertung!A164,1),E165)</f>
        <v>1.4650158822733E-2</v>
      </c>
      <c r="F164" s="15">
        <f>INDEX('Daten MJM'!$D$2:$D$191,Auswertung!$J$2+Auswertung!A164,1)--1.8181818182</f>
        <v>9002.1818181815997</v>
      </c>
      <c r="G164" s="15">
        <f>INDEX('Daten effMJM'!$C$2:$C$184,Auswertung!$K$2+Auswertung!A164,1)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1.3108396972306801E-2</v>
      </c>
      <c r="O164" s="1">
        <f t="shared" si="69"/>
        <v>1.2487887471197601E-2</v>
      </c>
      <c r="P164" s="4">
        <f t="shared" si="70"/>
        <v>4.7336795065034007E-2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1.6082529367145E-2</v>
      </c>
      <c r="E165" s="1">
        <f>IF(A165&gt;=-$K$2,INDEX('Daten effMJM'!$B$2:$B$184,Auswertung!$K$2+Auswertung!A165,1),E166)</f>
        <v>1.4735070692777E-2</v>
      </c>
      <c r="F165" s="15">
        <f>INDEX('Daten MJM'!$D$2:$D$191,Auswertung!$J$2+Auswertung!A165,1)--1.8181818182</f>
        <v>9003.1818181815997</v>
      </c>
      <c r="G165" s="15">
        <f>INDEX('Daten effMJM'!$C$2:$C$184,Auswertung!$K$2+Auswertung!A165,1)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1.31921792228768E-2</v>
      </c>
      <c r="O165" s="1">
        <f t="shared" si="69"/>
        <v>1.2571991562735601E-2</v>
      </c>
      <c r="P165" s="4">
        <f t="shared" si="70"/>
        <v>4.7011767325425738E-2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1.6167142697405001E-2</v>
      </c>
      <c r="E166" s="1">
        <f>IF(A166&gt;=-$K$2,INDEX('Daten effMJM'!$B$2:$B$184,Auswertung!$K$2+Auswertung!A166,1),E167)</f>
        <v>1.4820127100696001E-2</v>
      </c>
      <c r="F166" s="15">
        <f>INDEX('Daten MJM'!$D$2:$D$191,Auswertung!$J$2+Auswertung!A166,1)--1.8181818182</f>
        <v>9004.1818181815997</v>
      </c>
      <c r="G166" s="15">
        <f>INDEX('Daten effMJM'!$C$2:$C$184,Auswertung!$K$2+Auswertung!A166,1)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1.3274260483349799E-2</v>
      </c>
      <c r="O166" s="1">
        <f t="shared" si="69"/>
        <v>1.2654298039482601E-2</v>
      </c>
      <c r="P166" s="4">
        <f t="shared" si="70"/>
        <v>4.670410413030774E-2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1.6250924947975001E-2</v>
      </c>
      <c r="E167" s="1">
        <f>IF(A167&gt;=-$K$2,INDEX('Daten effMJM'!$B$2:$B$184,Auswertung!$K$2+Auswertung!A167,1),E168)</f>
        <v>1.4904231192234E-2</v>
      </c>
      <c r="F167" s="15">
        <f>INDEX('Daten MJM'!$D$2:$D$191,Auswertung!$J$2+Auswertung!A167,1)--1.8181818182</f>
        <v>9005.1818181815997</v>
      </c>
      <c r="G167" s="15">
        <f>INDEX('Daten effMJM'!$C$2:$C$184,Auswertung!$K$2+Auswertung!A167,1)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1.3352859397151801E-2</v>
      </c>
      <c r="O167" s="1">
        <f t="shared" si="69"/>
        <v>1.27330891481596E-2</v>
      </c>
      <c r="P167" s="4">
        <f t="shared" si="70"/>
        <v>4.641479630380884E-2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1.6333006208447999E-2</v>
      </c>
      <c r="E168" s="1">
        <f>IF(A168&gt;=-$K$2,INDEX('Daten effMJM'!$B$2:$B$184,Auswertung!$K$2+Auswertung!A168,1),E169)</f>
        <v>1.4986537668981E-2</v>
      </c>
      <c r="F168" s="15">
        <f>INDEX('Daten MJM'!$D$2:$D$191,Auswertung!$J$2+Auswertung!A168,1)--1.8181818182</f>
        <v>9006.1818181815997</v>
      </c>
      <c r="G168" s="15">
        <f>INDEX('Daten effMJM'!$C$2:$C$184,Auswertung!$K$2+Auswertung!A168,1)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1.34274837615598E-2</v>
      </c>
      <c r="O168" s="1">
        <f t="shared" si="69"/>
        <v>1.2807894688393601E-2</v>
      </c>
      <c r="P168" s="4">
        <f t="shared" si="70"/>
        <v>4.6143349280373634E-2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1.6411605122250001E-2</v>
      </c>
      <c r="E169" s="1">
        <f>IF(A169&gt;=-$K$2,INDEX('Daten effMJM'!$B$2:$B$184,Auswertung!$K$2+Auswertung!A169,1),E170)</f>
        <v>1.5065328777658E-2</v>
      </c>
      <c r="F169" s="15">
        <f>INDEX('Daten MJM'!$D$2:$D$191,Auswertung!$J$2+Auswertung!A169,1)--1.8181818182</f>
        <v>9007.1818181815997</v>
      </c>
      <c r="G169" s="15">
        <f>INDEX('Daten effMJM'!$C$2:$C$184,Auswertung!$K$2+Auswertung!A169,1)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1.3497966896948798E-2</v>
      </c>
      <c r="O169" s="1">
        <f t="shared" si="69"/>
        <v>1.28785518684456E-2</v>
      </c>
      <c r="P169" s="4">
        <f t="shared" si="70"/>
        <v>4.5889505673866786E-2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1.6486229486658E-2</v>
      </c>
      <c r="E170" s="1">
        <f>IF(A170&gt;=-$K$2,INDEX('Daten effMJM'!$B$2:$B$184,Auswertung!$K$2+Auswertung!A170,1),E171)</f>
        <v>1.5140134317892E-2</v>
      </c>
      <c r="F170" s="15">
        <f>INDEX('Daten MJM'!$D$2:$D$191,Auswertung!$J$2+Auswertung!A170,1)--1.8181818182</f>
        <v>9008.1818181815997</v>
      </c>
      <c r="G170" s="15">
        <f>INDEX('Daten effMJM'!$C$2:$C$184,Auswertung!$K$2+Auswertung!A170,1)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1.3564155366121799E-2</v>
      </c>
      <c r="O170" s="1">
        <f t="shared" si="69"/>
        <v>1.2944908921314601E-2</v>
      </c>
      <c r="P170" s="4">
        <f t="shared" si="70"/>
        <v>4.5653151861843537E-2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1.6556712622046998E-2</v>
      </c>
      <c r="E171" s="1">
        <f>IF(A171&gt;=-$K$2,INDEX('Daten effMJM'!$B$2:$B$184,Auswertung!$K$2+Auswertung!A171,1),E172)</f>
        <v>1.5210791497944E-2</v>
      </c>
      <c r="F171" s="15">
        <f>INDEX('Daten MJM'!$D$2:$D$191,Auswertung!$J$2+Auswertung!A171,1)--1.8181818182</f>
        <v>9009.1818181815997</v>
      </c>
      <c r="G171" s="15">
        <f>INDEX('Daten effMJM'!$C$2:$C$184,Auswertung!$K$2+Auswertung!A171,1)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1.3625910491783801E-2</v>
      </c>
      <c r="O171" s="1">
        <f t="shared" si="69"/>
        <v>1.30068293671236E-2</v>
      </c>
      <c r="P171" s="4">
        <f t="shared" si="70"/>
        <v>4.5434110625744734E-2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1.6622901091219999E-2</v>
      </c>
      <c r="E172" s="1">
        <f>IF(A172&gt;=-$K$2,INDEX('Daten effMJM'!$B$2:$B$184,Auswertung!$K$2+Auswertung!A172,1),E173)</f>
        <v>1.5277148550813E-2</v>
      </c>
      <c r="F172" s="15">
        <f>INDEX('Daten MJM'!$D$2:$D$191,Auswertung!$J$2+Auswertung!A172,1)--1.8181818182</f>
        <v>9010.1818181815997</v>
      </c>
      <c r="G172" s="15">
        <f>INDEX('Daten effMJM'!$C$2:$C$184,Auswertung!$K$2+Auswertung!A172,1)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1.3683110344471798E-2</v>
      </c>
      <c r="O172" s="1">
        <f t="shared" si="69"/>
        <v>1.3064192219727601E-2</v>
      </c>
      <c r="P172" s="4">
        <f t="shared" si="70"/>
        <v>4.5232268772446918E-2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1.6684656216882001E-2</v>
      </c>
      <c r="E173" s="1">
        <f>IF(A173&gt;=-$K$2,INDEX('Daten effMJM'!$B$2:$B$184,Auswertung!$K$2+Auswertung!A173,1),E174)</f>
        <v>1.5339068996621999E-2</v>
      </c>
      <c r="F173" s="15">
        <f>INDEX('Daten MJM'!$D$2:$D$191,Auswertung!$J$2+Auswertung!A173,1)--1.8181818182</f>
        <v>9011.1818181815997</v>
      </c>
      <c r="G173" s="15">
        <f>INDEX('Daten effMJM'!$C$2:$C$184,Auswertung!$K$2+Auswertung!A173,1)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1.3735666027986799E-2</v>
      </c>
      <c r="O173" s="1">
        <f t="shared" si="69"/>
        <v>1.3116906810047601E-2</v>
      </c>
      <c r="P173" s="4">
        <f t="shared" si="70"/>
        <v>4.5047631230874345E-2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1.6741856069569998E-2</v>
      </c>
      <c r="E174" s="1">
        <f>IF(A174&gt;=-$K$2,INDEX('Daten effMJM'!$B$2:$B$184,Auswertung!$K$2+Auswertung!A174,1),E175)</f>
        <v>1.5396431849226001E-2</v>
      </c>
      <c r="F174" s="15">
        <f>INDEX('Daten MJM'!$D$2:$D$191,Auswertung!$J$2+Auswertung!A174,1)--1.8181818182</f>
        <v>9012.1818181815997</v>
      </c>
      <c r="G174" s="15">
        <f>INDEX('Daten effMJM'!$C$2:$C$184,Auswertung!$K$2+Auswertung!A174,1)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1.3783531780802801E-2</v>
      </c>
      <c r="O174" s="1">
        <f t="shared" si="69"/>
        <v>1.31649255207306E-2</v>
      </c>
      <c r="P174" s="4">
        <f t="shared" si="70"/>
        <v>4.4880098215014298E-2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1.6794411753084999E-2</v>
      </c>
      <c r="E175" s="1">
        <f>IF(A175&gt;=-$K$2,INDEX('Daten effMJM'!$B$2:$B$184,Auswertung!$K$2+Auswertung!A175,1),E176)</f>
        <v>1.5449146439546001E-2</v>
      </c>
      <c r="F175" s="15">
        <f>INDEX('Daten MJM'!$D$2:$D$191,Auswertung!$J$2+Auswertung!A175,1)--1.8181818182</f>
        <v>9013.1818181815997</v>
      </c>
      <c r="G175" s="15">
        <f>INDEX('Daten effMJM'!$C$2:$C$184,Auswertung!$K$2+Auswertung!A175,1)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1.3826700445240802E-2</v>
      </c>
      <c r="O175" s="1">
        <f t="shared" si="69"/>
        <v>1.3208240213304601E-2</v>
      </c>
      <c r="P175" s="4">
        <f t="shared" si="70"/>
        <v>4.4729415697226362E-2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1.6842277505901001E-2</v>
      </c>
      <c r="E176" s="1">
        <f>IF(A176&gt;=-$K$2,INDEX('Daten effMJM'!$B$2:$B$184,Auswertung!$K$2+Auswertung!A176,1),E177)</f>
        <v>1.5497165150229E-2</v>
      </c>
      <c r="F176" s="15">
        <f>INDEX('Daten MJM'!$D$2:$D$191,Auswertung!$J$2+Auswertung!A176,1)--1.8181818182</f>
        <v>9014.1818181815997</v>
      </c>
      <c r="G176" s="15">
        <f>INDEX('Daten effMJM'!$C$2:$C$184,Auswertung!$K$2+Auswertung!A176,1)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1.38652054258678E-2</v>
      </c>
      <c r="O176" s="1">
        <f t="shared" si="69"/>
        <v>1.32468826347166E-2</v>
      </c>
      <c r="P176" s="4">
        <f t="shared" si="70"/>
        <v>4.4595285259720528E-2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1.6885446170339002E-2</v>
      </c>
      <c r="E177" s="1">
        <f>IF(A177&gt;=-$K$2,INDEX('Daten effMJM'!$B$2:$B$184,Auswertung!$K$2+Auswertung!A177,1),E178)</f>
        <v>1.5540479842803E-2</v>
      </c>
      <c r="F177" s="15">
        <f>INDEX('Daten MJM'!$D$2:$D$191,Auswertung!$J$2+Auswertung!A177,1)--1.8181818182</f>
        <v>9015.1818181815997</v>
      </c>
      <c r="G177" s="15">
        <f>INDEX('Daten effMJM'!$C$2:$C$184,Auswertung!$K$2+Auswertung!A177,1)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1.3899126582599801E-2</v>
      </c>
      <c r="O177" s="1">
        <f t="shared" si="69"/>
        <v>1.32809309137036E-2</v>
      </c>
      <c r="P177" s="4">
        <f t="shared" si="70"/>
        <v>4.4477303319916138E-2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1.6923951150966E-2</v>
      </c>
      <c r="E178" s="1">
        <f>IF(A178&gt;=-$K$2,INDEX('Daten effMJM'!$B$2:$B$184,Auswertung!$K$2+Auswertung!A178,1),E179)</f>
        <v>1.5579122264215E-2</v>
      </c>
      <c r="F178" s="15">
        <f>INDEX('Daten MJM'!$D$2:$D$191,Auswertung!$J$2+Auswertung!A178,1)--1.8181818182</f>
        <v>9016.1818181815997</v>
      </c>
      <c r="G178" s="15">
        <f>INDEX('Daten effMJM'!$C$2:$C$184,Auswertung!$K$2+Auswertung!A178,1)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1.39285944010648E-2</v>
      </c>
      <c r="O178" s="1">
        <f t="shared" si="69"/>
        <v>1.3310514424869602E-2</v>
      </c>
      <c r="P178" s="4">
        <f t="shared" si="70"/>
        <v>4.4374899462069753E-2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1.6957872307698001E-2</v>
      </c>
      <c r="E179" s="1">
        <f>IF(A179&gt;=-$K$2,INDEX('Daten effMJM'!$B$2:$B$184,Auswertung!$K$2+Auswertung!A179,1),E180)</f>
        <v>1.5613170543202E-2</v>
      </c>
      <c r="F179" s="15">
        <f>INDEX('Daten MJM'!$D$2:$D$191,Auswertung!$J$2+Auswertung!A179,1)--1.8181818182</f>
        <v>9017.1818181815997</v>
      </c>
      <c r="G179" s="15">
        <f>INDEX('Daten effMJM'!$C$2:$C$184,Auswertung!$K$2+Auswertung!A179,1)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1.5190268439946799E-2</v>
      </c>
      <c r="O179" s="1">
        <f t="shared" si="69"/>
        <v>1.4559169100676601E-2</v>
      </c>
      <c r="P179" s="4">
        <f t="shared" si="70"/>
        <v>4.1546292731111774E-2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1.6987340126163E-2</v>
      </c>
      <c r="E180" s="1">
        <f>IF(A180&gt;=-$K$2,INDEX('Daten effMJM'!$B$2:$B$184,Auswertung!$K$2+Auswertung!A180,1),E181)</f>
        <v>1.5642754054368001E-2</v>
      </c>
      <c r="F180" s="15">
        <f>INDEX('Daten MJM'!$D$2:$D$191,Auswertung!$J$2+Auswertung!A180,1)--1.8181818182</f>
        <v>9018.1818181815997</v>
      </c>
      <c r="G180" s="15">
        <f>INDEX('Daten effMJM'!$C$2:$C$184,Auswertung!$K$2+Auswertung!A180,1)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1.5190425783709801E-2</v>
      </c>
      <c r="O180" s="1">
        <f t="shared" si="69"/>
        <v>1.4559322654148601E-2</v>
      </c>
      <c r="P180" s="4">
        <f t="shared" si="70"/>
        <v>4.1546111909383995E-2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1.8249014165044999E-2</v>
      </c>
      <c r="E181" s="1">
        <f>IF(A181&gt;=-$K$2,INDEX('Daten effMJM'!$B$2:$B$184,Auswertung!$K$2+Auswertung!A181,1),E182)</f>
        <v>1.6891408730175E-2</v>
      </c>
      <c r="F181" s="15">
        <f>INDEX('Daten MJM'!$D$2:$D$191,Auswertung!$J$2+Auswertung!A181,1)--1.8181818182</f>
        <v>10788.1818181816</v>
      </c>
      <c r="G181" s="15">
        <f>INDEX('Daten effMJM'!$C$2:$C$184,Auswertung!$K$2+Auswertung!A181,1)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1.5190545014676799E-2</v>
      </c>
      <c r="O181" s="1">
        <f t="shared" si="69"/>
        <v>1.4559437768008601E-2</v>
      </c>
      <c r="P181" s="4">
        <f t="shared" si="70"/>
        <v>4.1546056843808792E-2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1.8249171508808001E-2</v>
      </c>
      <c r="E182" s="1">
        <f>IF(A182&gt;=-$K$2,INDEX('Daten effMJM'!$B$2:$B$184,Auswertung!$K$2+Auswertung!A182,1),E183)</f>
        <v>1.6891562283647001E-2</v>
      </c>
      <c r="F182" s="15">
        <f>INDEX('Daten MJM'!$D$2:$D$191,Auswertung!$J$2+Auswertung!A182,1)--1.8181818182</f>
        <v>10789.3636363634</v>
      </c>
      <c r="G182" s="15">
        <f>INDEX('Daten effMJM'!$C$2:$C$184,Auswertung!$K$2+Auswertung!A182,1)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1.5190625441259801E-2</v>
      </c>
      <c r="O182" s="1">
        <f t="shared" si="69"/>
        <v>1.4559514332209601E-2</v>
      </c>
      <c r="P182" s="4">
        <f t="shared" si="70"/>
        <v>4.1546091139606153E-2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1.8249290739775E-2</v>
      </c>
      <c r="E183" s="1">
        <f>IF(A183&gt;=-$K$2,INDEX('Daten effMJM'!$B$2:$B$184,Auswertung!$K$2+Auswertung!A183,1),E184)</f>
        <v>1.6891677397507E-2</v>
      </c>
      <c r="F183" s="15">
        <f>INDEX('Daten MJM'!$D$2:$D$191,Auswertung!$J$2+Auswertung!A183,1)--1.8181818182</f>
        <v>10790.545454545299</v>
      </c>
      <c r="G183" s="15">
        <f>INDEX('Daten effMJM'!$C$2:$C$184,Auswertung!$K$2+Auswertung!A183,1)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1.51906734312538E-2</v>
      </c>
      <c r="O183" s="1">
        <f t="shared" si="69"/>
        <v>1.45595591582826E-2</v>
      </c>
      <c r="P183" s="4">
        <f t="shared" si="70"/>
        <v>4.1546168168734653E-2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1.8249371166358001E-2</v>
      </c>
      <c r="E184" s="1">
        <f>IF(A184&gt;=-$K$2,INDEX('Daten effMJM'!$B$2:$B$184,Auswertung!$K$2+Auswertung!A184,1),E185)</f>
        <v>1.6891753961708E-2</v>
      </c>
      <c r="F184" s="15">
        <f>INDEX('Daten MJM'!$D$2:$D$191,Auswertung!$J$2+Auswertung!A184,1)--1.8181818182</f>
        <v>10791.727272727101</v>
      </c>
      <c r="G184" s="15">
        <f>INDEX('Daten effMJM'!$C$2:$C$184,Auswertung!$K$2+Auswertung!A184,1)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1.5190698993576801E-2</v>
      </c>
      <c r="O184" s="1">
        <f t="shared" si="69"/>
        <v>1.45595823914826E-2</v>
      </c>
      <c r="P184" s="4">
        <f t="shared" si="70"/>
        <v>4.1546251582041206E-2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1.8249419156352E-2</v>
      </c>
      <c r="E185" s="1">
        <f>IF(A185&gt;=-$K$2,INDEX('Daten effMJM'!$B$2:$B$184,Auswertung!$K$2+Auswertung!A185,1),E186)</f>
        <v>1.6891798787781E-2</v>
      </c>
      <c r="F185" s="15">
        <f>INDEX('Daten MJM'!$D$2:$D$191,Auswertung!$J$2+Auswertung!A185,1)--1.8181818182</f>
        <v>10792.909090908901</v>
      </c>
      <c r="G185" s="15">
        <f>INDEX('Daten effMJM'!$C$2:$C$184,Auswertung!$K$2+Auswertung!A185,1)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1.51907121931868E-2</v>
      </c>
      <c r="O185" s="1">
        <f t="shared" si="69"/>
        <v>1.4559593967824599E-2</v>
      </c>
      <c r="P185" s="4">
        <f t="shared" si="70"/>
        <v>4.1546322340651316E-2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1.8249444718675002E-2</v>
      </c>
      <c r="E186" s="1">
        <f>IF(A186&gt;=-$K$2,INDEX('Daten effMJM'!$B$2:$B$184,Auswertung!$K$2+Auswertung!A186,1),E187)</f>
        <v>1.6891822020980999E-2</v>
      </c>
      <c r="F186" s="15">
        <f>INDEX('Daten MJM'!$D$2:$D$191,Auswertung!$J$2+Auswertung!A186,1)--1.8181818182</f>
        <v>10794.090909090701</v>
      </c>
      <c r="G186" s="15">
        <f>INDEX('Daten effMJM'!$C$2:$C$184,Auswertung!$K$2+Auswertung!A186,1)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1.5190722230291802E-2</v>
      </c>
      <c r="O186" s="1">
        <f t="shared" si="69"/>
        <v>1.45596026034226E-2</v>
      </c>
      <c r="P186" s="4">
        <f t="shared" si="70"/>
        <v>4.1546387150091318E-2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1.8249457918285E-2</v>
      </c>
      <c r="E187" s="1">
        <f>IF(A187&gt;=-$K$2,INDEX('Daten effMJM'!$B$2:$B$184,Auswertung!$K$2+Auswertung!A187,1),E188)</f>
        <v>1.6891833597322999E-2</v>
      </c>
      <c r="F187" s="15">
        <f>INDEX('Daten MJM'!$D$2:$D$191,Auswertung!$J$2+Auswertung!A187,1)--1.8181818182</f>
        <v>10795.272727272501</v>
      </c>
      <c r="G187" s="15">
        <f>INDEX('Daten effMJM'!$C$2:$C$184,Auswertung!$K$2+Auswertung!A187,1)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1.51907418849888E-2</v>
      </c>
      <c r="O187" s="1">
        <f t="shared" si="69"/>
        <v>1.4559620380559602E-2</v>
      </c>
      <c r="P187" s="4">
        <f>ABS((O187-N187)/N187)</f>
        <v>4.1546456993839145E-2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1.8249467955390002E-2</v>
      </c>
      <c r="E188" s="1">
        <f>IF(A188&gt;=-$K$2,INDEX('Daten effMJM'!$B$2:$B$184,Auswertung!$K$2+Auswertung!A188,1),E189)</f>
        <v>1.6891842232920999E-2</v>
      </c>
      <c r="F188" s="15">
        <f>INDEX('Daten MJM'!$D$2:$D$191,Auswertung!$J$2+Auswertung!A188,1)--1.8181818182</f>
        <v>10796.4545454543</v>
      </c>
      <c r="G188" s="15">
        <f>INDEX('Daten effMJM'!$C$2:$C$184,Auswertung!$K$2+Auswertung!A188,1)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1.51908082289438E-2</v>
      </c>
      <c r="O188" s="1">
        <f>E190-$E$5</f>
        <v>1.45596829875276E-2</v>
      </c>
      <c r="P188" s="4">
        <f t="shared" ref="P188:P189" si="75">ABS((O188-N188)/N188)</f>
        <v>4.1546521548055951E-2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1.8249487610087E-2</v>
      </c>
      <c r="E189" s="1">
        <f>IF(A189&gt;=-$K$2,INDEX('Daten effMJM'!$B$2:$B$184,Auswertung!$K$2+Auswertung!A189,1),E190)</f>
        <v>1.6891860010058001E-2</v>
      </c>
      <c r="F189" s="15">
        <f>INDEX('Daten MJM'!$D$2:$D$191,Auswertung!$J$2+Auswertung!A189,1)--1.8181818182</f>
        <v>10797.6363636361</v>
      </c>
      <c r="G189" s="15">
        <f>INDEX('Daten effMJM'!$C$2:$C$184,Auswertung!$K$2+Auswertung!A189,1)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1.5191053044542801E-2</v>
      </c>
      <c r="O189" s="1">
        <f t="shared" ref="O189" si="78">E191-$E$5</f>
        <v>1.45599217565826E-2</v>
      </c>
      <c r="P189" s="4">
        <f t="shared" si="75"/>
        <v>4.1546250026881913E-2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1.8249553954042E-2</v>
      </c>
      <c r="E190" s="1">
        <f>IF(A190&gt;=-$K$2,INDEX('Daten effMJM'!$B$2:$B$184,Auswertung!$K$2+Auswertung!A190,1),E191)</f>
        <v>1.6891922617026E-2</v>
      </c>
      <c r="F190" s="15">
        <f>INDEX('Daten MJM'!$D$2:$D$191,Auswertung!$J$2+Auswertung!A190,1)--1.8181818182</f>
        <v>10798.8181818179</v>
      </c>
      <c r="G190" s="15">
        <f>INDEX('Daten effMJM'!$C$2:$C$184,Auswertung!$K$2+Auswertung!A190,1)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1.8249798769641001E-2</v>
      </c>
      <c r="E191" s="1">
        <f>IF(A191&gt;=-$K$2,INDEX('Daten effMJM'!$B$2:$B$184,Auswertung!$K$2+Auswertung!A191,1),E192)</f>
        <v>1.6892161386081E-2</v>
      </c>
      <c r="F191" s="15">
        <f>INDEX('Daten MJM'!$D$2:$D$191,Auswertung!$J$2+Auswertung!A191,1)--1.8181818182</f>
        <v>10799.9999999997</v>
      </c>
      <c r="G191" s="15">
        <f>INDEX('Daten effMJM'!$C$2:$C$184,Auswertung!$K$2+Auswertung!A191,1)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2022-01-16T20:13:27Z</dcterms:modified>
</cp:coreProperties>
</file>