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6 CMU\5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7\CM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Komplett neu bestimmen der EM zu Sicherheit\SJM 6 CMU\50°C E+-15\TCT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<sst xmlns="http://schemas.openxmlformats.org/spreadsheetml/2006/main" count="54" uniqueCount="26">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</sst>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4.5445935998797427E-8</c:v>
                </c:pt>
                <c:pt idx="2">
                  <c:v>5.6241722000069383E-8</c:v>
                </c:pt>
                <c:pt idx="3">
                  <c:v>6.6903674000168278E-8</c:v>
                </c:pt>
                <c:pt idx="4">
                  <c:v>1.0159416399986576E-7</c:v>
                </c:pt>
                <c:pt idx="5">
                  <c:v>2.4584137299846209E-7</c:v>
                </c:pt>
                <c:pt idx="6">
                  <c:v>8.4481419399852486E-7</c:v>
                </c:pt>
                <c:pt idx="7">
                  <c:v>3.0802928789996215E-6</c:v>
                </c:pt>
                <c:pt idx="8">
                  <c:v>1.0286476294999944E-5</c:v>
                </c:pt>
                <c:pt idx="9">
                  <c:v>2.9461411936999859E-5</c:v>
                </c:pt>
                <c:pt idx="10">
                  <c:v>7.0515988981998887E-5</c:v>
                </c:pt>
                <c:pt idx="11">
                  <c:v>1.4193750984099925E-4</c:v>
                </c:pt>
                <c:pt idx="12">
                  <c:v>2.442098262909996E-4</c:v>
                </c:pt>
                <c:pt idx="13">
                  <c:v>4.2101474184399849E-4</c:v>
                </c:pt>
                <c:pt idx="14">
                  <c:v>7.9965335072699865E-4</c:v>
                </c:pt>
                <c:pt idx="15">
                  <c:v>1.3588765535129995E-3</c:v>
                </c:pt>
                <c:pt idx="16">
                  <c:v>1.8839677825949995E-3</c:v>
                </c:pt>
                <c:pt idx="17">
                  <c:v>2.2539260198829996E-3</c:v>
                </c:pt>
                <c:pt idx="18">
                  <c:v>2.4524180285819992E-3</c:v>
                </c:pt>
                <c:pt idx="19">
                  <c:v>2.548285932526E-3</c:v>
                </c:pt>
                <c:pt idx="20">
                  <c:v>2.6804678887709984E-3</c:v>
                </c:pt>
                <c:pt idx="21">
                  <c:v>3.9500150121679987E-3</c:v>
                </c:pt>
                <c:pt idx="22">
                  <c:v>3.9500651960410003E-3</c:v>
                </c:pt>
                <c:pt idx="23">
                  <c:v>3.9551238606059993E-3</c:v>
                </c:pt>
                <c:pt idx="24">
                  <c:v>4.0749714930610002E-3</c:v>
                </c:pt>
                <c:pt idx="25">
                  <c:v>4.6071649571240002E-3</c:v>
                </c:pt>
                <c:pt idx="26">
                  <c:v>5.4835790487039997E-3</c:v>
                </c:pt>
                <c:pt idx="27">
                  <c:v>6.4263320086570003E-3</c:v>
                </c:pt>
                <c:pt idx="28">
                  <c:v>7.087083359543998E-3</c:v>
                </c:pt>
                <c:pt idx="29">
                  <c:v>7.467490423342998E-3</c:v>
                </c:pt>
                <c:pt idx="30">
                  <c:v>7.7519233738639979E-3</c:v>
                </c:pt>
                <c:pt idx="31">
                  <c:v>7.9924304260959988E-3</c:v>
                </c:pt>
                <c:pt idx="32">
                  <c:v>8.2094491020409995E-3</c:v>
                </c:pt>
                <c:pt idx="33">
                  <c:v>8.4084962667679997E-3</c:v>
                </c:pt>
                <c:pt idx="34">
                  <c:v>8.5983274155260001E-3</c:v>
                </c:pt>
                <c:pt idx="35">
                  <c:v>8.7803586397060002E-3</c:v>
                </c:pt>
                <c:pt idx="36">
                  <c:v>8.9553004413899986E-3</c:v>
                </c:pt>
                <c:pt idx="37">
                  <c:v>9.1236455522469995E-3</c:v>
                </c:pt>
                <c:pt idx="38">
                  <c:v>9.2855943834580009E-3</c:v>
                </c:pt>
                <c:pt idx="39">
                  <c:v>9.4412679688390001E-3</c:v>
                </c:pt>
                <c:pt idx="40">
                  <c:v>9.5881124414400002E-3</c:v>
                </c:pt>
                <c:pt idx="41">
                  <c:v>9.7265377801830002E-3</c:v>
                </c:pt>
                <c:pt idx="42">
                  <c:v>9.857289792986999E-3</c:v>
                </c:pt>
                <c:pt idx="43">
                  <c:v>9.9807991812359987E-3</c:v>
                </c:pt>
                <c:pt idx="44">
                  <c:v>1.0097250288624999E-2</c:v>
                </c:pt>
                <c:pt idx="45">
                  <c:v>1.0206703129421001E-2</c:v>
                </c:pt>
                <c:pt idx="46">
                  <c:v>1.0309160257492999E-2</c:v>
                </c:pt>
                <c:pt idx="47">
                  <c:v>1.0404599711617E-2</c:v>
                </c:pt>
                <c:pt idx="48">
                  <c:v>1.0492972765065998E-2</c:v>
                </c:pt>
                <c:pt idx="49">
                  <c:v>1.0574231740326E-2</c:v>
                </c:pt>
                <c:pt idx="50">
                  <c:v>1.0648343412396998E-2</c:v>
                </c:pt>
                <c:pt idx="51">
                  <c:v>1.0715302146782001E-2</c:v>
                </c:pt>
                <c:pt idx="52">
                  <c:v>1.2383960686544999E-2</c:v>
                </c:pt>
                <c:pt idx="53">
                  <c:v>1.2384102354556998E-2</c:v>
                </c:pt>
                <c:pt idx="54">
                  <c:v>1.2384184310270998E-2</c:v>
                </c:pt>
                <c:pt idx="55">
                  <c:v>1.2384226328078998E-2</c:v>
                </c:pt>
                <c:pt idx="56">
                  <c:v>1.2384249708899999E-2</c:v>
                </c:pt>
                <c:pt idx="57">
                  <c:v>1.2384275862313001E-2</c:v>
                </c:pt>
                <c:pt idx="58">
                  <c:v>1.2384339004566999E-2</c:v>
                </c:pt>
                <c:pt idx="59">
                  <c:v>1.2384529394837999E-2</c:v>
                </c:pt>
                <c:pt idx="60">
                  <c:v>1.2385086436859998E-2</c:v>
                </c:pt>
                <c:pt idx="61">
                  <c:v>1.2386642952526001E-2</c:v>
                </c:pt>
                <c:pt idx="62">
                  <c:v>1.2391051105009E-2</c:v>
                </c:pt>
                <c:pt idx="63">
                  <c:v>1.2398793770353999E-2</c:v>
                </c:pt>
                <c:pt idx="64">
                  <c:v>1.2415527652310998E-2</c:v>
                </c:pt>
                <c:pt idx="65">
                  <c:v>1.2448435681389999E-2</c:v>
                </c:pt>
                <c:pt idx="66">
                  <c:v>1.2505595523106998E-2</c:v>
                </c:pt>
                <c:pt idx="67">
                  <c:v>1.2593740154748999E-2</c:v>
                </c:pt>
                <c:pt idx="68">
                  <c:v>1.2713967407484998E-2</c:v>
                </c:pt>
                <c:pt idx="69">
                  <c:v>1.2861123500166998E-2</c:v>
                </c:pt>
                <c:pt idx="70">
                  <c:v>1.3028737121067E-2</c:v>
                </c:pt>
                <c:pt idx="71">
                  <c:v>1.3207848407513998E-2</c:v>
                </c:pt>
                <c:pt idx="72">
                  <c:v>1.3392822214124E-2</c:v>
                </c:pt>
                <c:pt idx="73">
                  <c:v>1.3578839506515001E-2</c:v>
                </c:pt>
                <c:pt idx="74">
                  <c:v>1.3758936170688999E-2</c:v>
                </c:pt>
                <c:pt idx="75">
                  <c:v>1.3985167121929E-2</c:v>
                </c:pt>
                <c:pt idx="76">
                  <c:v>1.4374407719230998E-2</c:v>
                </c:pt>
                <c:pt idx="77">
                  <c:v>1.4890076329106E-2</c:v>
                </c:pt>
                <c:pt idx="78">
                  <c:v>1.5349073554601999E-2</c:v>
                </c:pt>
                <c:pt idx="79">
                  <c:v>1.5703702032667001E-2</c:v>
                </c:pt>
                <c:pt idx="80">
                  <c:v>1.5983181236875997E-2</c:v>
                </c:pt>
                <c:pt idx="81">
                  <c:v>1.6235583664347998E-2</c:v>
                </c:pt>
                <c:pt idx="82">
                  <c:v>1.6623208253188998E-2</c:v>
                </c:pt>
                <c:pt idx="83">
                  <c:v>1.9725943612936003E-2</c:v>
                </c:pt>
                <c:pt idx="84">
                  <c:v>1.9725955577236998E-2</c:v>
                </c:pt>
                <c:pt idx="85">
                  <c:v>1.9728722536301001E-2</c:v>
                </c:pt>
                <c:pt idx="86">
                  <c:v>1.9828001055545004E-2</c:v>
                </c:pt>
                <c:pt idx="87">
                  <c:v>2.0314688235931001E-2</c:v>
                </c:pt>
                <c:pt idx="88">
                  <c:v>2.1143901502309999E-2</c:v>
                </c:pt>
                <c:pt idx="89">
                  <c:v>2.2053811576759001E-2</c:v>
                </c:pt>
                <c:pt idx="90">
                  <c:v>2.2699181713750002E-2</c:v>
                </c:pt>
                <c:pt idx="91">
                  <c:v>2.3073590410528998E-2</c:v>
                </c:pt>
                <c:pt idx="92">
                  <c:v>2.3354821880465004E-2</c:v>
                </c:pt>
                <c:pt idx="93">
                  <c:v>2.3593258200731999E-2</c:v>
                </c:pt>
                <c:pt idx="94">
                  <c:v>2.3805049423392004E-2</c:v>
                </c:pt>
                <c:pt idx="95">
                  <c:v>2.4004230486575004E-2</c:v>
                </c:pt>
                <c:pt idx="96">
                  <c:v>2.4193770860143002E-2</c:v>
                </c:pt>
                <c:pt idx="97">
                  <c:v>2.4375252747138004E-2</c:v>
                </c:pt>
                <c:pt idx="98">
                  <c:v>2.4549532451988001E-2</c:v>
                </c:pt>
                <c:pt idx="99">
                  <c:v>2.4717184151965998E-2</c:v>
                </c:pt>
                <c:pt idx="100">
                  <c:v>2.4878450998042999E-2</c:v>
                </c:pt>
                <c:pt idx="101">
                  <c:v>2.5033475579814002E-2</c:v>
                </c:pt>
                <c:pt idx="102">
                  <c:v>2.5179736127338002E-2</c:v>
                </c:pt>
                <c:pt idx="103">
                  <c:v>2.5317634104654999E-2</c:v>
                </c:pt>
                <c:pt idx="104">
                  <c:v>2.5447901762188002E-2</c:v>
                </c:pt>
                <c:pt idx="105">
                  <c:v>2.5570967861328002E-2</c:v>
                </c:pt>
                <c:pt idx="106">
                  <c:v>2.5687015683726999E-2</c:v>
                </c:pt>
                <c:pt idx="107">
                  <c:v>2.5796103897741E-2</c:v>
                </c:pt>
                <c:pt idx="108">
                  <c:v>2.5898231111566999E-2</c:v>
                </c:pt>
                <c:pt idx="109">
                  <c:v>2.5993362674626999E-2</c:v>
                </c:pt>
                <c:pt idx="110">
                  <c:v>2.6081450683812998E-2</c:v>
                </c:pt>
                <c:pt idx="111">
                  <c:v>2.6162448581170998E-2</c:v>
                </c:pt>
                <c:pt idx="112">
                  <c:v>2.6236323861403003E-2</c:v>
                </c:pt>
                <c:pt idx="113">
                  <c:v>2.6303068908214003E-2</c:v>
                </c:pt>
                <c:pt idx="114">
                  <c:v>2.7968082985651004E-2</c:v>
                </c:pt>
                <c:pt idx="115">
                  <c:v>2.7968224178694004E-2</c:v>
                </c:pt>
                <c:pt idx="116">
                  <c:v>2.7968305633862003E-2</c:v>
                </c:pt>
                <c:pt idx="117">
                  <c:v>2.7968347034315999E-2</c:v>
                </c:pt>
                <c:pt idx="118">
                  <c:v>2.7968369551940001E-2</c:v>
                </c:pt>
                <c:pt idx="119">
                  <c:v>2.7968393582730004E-2</c:v>
                </c:pt>
                <c:pt idx="120">
                  <c:v>2.7968451649620002E-2</c:v>
                </c:pt>
                <c:pt idx="121">
                  <c:v>2.7968629374868E-2</c:v>
                </c:pt>
                <c:pt idx="122">
                  <c:v>2.796916297747E-2</c:v>
                </c:pt>
                <c:pt idx="123">
                  <c:v>2.7970694192335999E-2</c:v>
                </c:pt>
                <c:pt idx="124">
                  <c:v>2.7975103222444002E-2</c:v>
                </c:pt>
                <c:pt idx="125">
                  <c:v>2.7982885520322E-2</c:v>
                </c:pt>
                <c:pt idx="126">
                  <c:v>2.7999724300127003E-2</c:v>
                </c:pt>
                <c:pt idx="127">
                  <c:v>2.8032823448614998E-2</c:v>
                </c:pt>
                <c:pt idx="128">
                  <c:v>2.8090268945252003E-2</c:v>
                </c:pt>
                <c:pt idx="129">
                  <c:v>2.8178787671142E-2</c:v>
                </c:pt>
                <c:pt idx="130">
                  <c:v>2.8299445598391003E-2</c:v>
                </c:pt>
                <c:pt idx="131">
                  <c:v>2.8447043062645998E-2</c:v>
                </c:pt>
                <c:pt idx="132">
                  <c:v>2.8615082591076001E-2</c:v>
                </c:pt>
                <c:pt idx="133">
                  <c:v>2.8794600650627E-2</c:v>
                </c:pt>
                <c:pt idx="134">
                  <c:v>2.8979988735924E-2</c:v>
                </c:pt>
                <c:pt idx="135">
                  <c:v>2.9166436617403001E-2</c:v>
                </c:pt>
                <c:pt idx="136">
                  <c:v>2.9347009204337998E-2</c:v>
                </c:pt>
                <c:pt idx="137">
                  <c:v>2.9574127014357E-2</c:v>
                </c:pt>
                <c:pt idx="138">
                  <c:v>2.9965860219643002E-2</c:v>
                </c:pt>
                <c:pt idx="139">
                  <c:v>3.0487698026127004E-2</c:v>
                </c:pt>
                <c:pt idx="140">
                  <c:v>3.0958958047542999E-2</c:v>
                </c:pt>
                <c:pt idx="141">
                  <c:v>3.1332183301238999E-2</c:v>
                </c:pt>
                <c:pt idx="142">
                  <c:v>3.1633836043576002E-2</c:v>
                </c:pt>
                <c:pt idx="143">
                  <c:v>3.1909680571930998E-2</c:v>
                </c:pt>
                <c:pt idx="144">
                  <c:v>3.2326737733285003E-2</c:v>
                </c:pt>
                <c:pt idx="145">
                  <c:v>3.5755768463038004E-2</c:v>
                </c:pt>
                <c:pt idx="146">
                  <c:v>3.5755780439464001E-2</c:v>
                </c:pt>
                <c:pt idx="147">
                  <c:v>3.5758456751103E-2</c:v>
                </c:pt>
                <c:pt idx="148">
                  <c:v>3.5855612907173998E-2</c:v>
                </c:pt>
                <c:pt idx="149">
                  <c:v>3.6335582462875E-2</c:v>
                </c:pt>
                <c:pt idx="150">
                  <c:v>3.7155652391101003E-2</c:v>
                </c:pt>
                <c:pt idx="151">
                  <c:v>3.8058165498391E-2</c:v>
                </c:pt>
                <c:pt idx="152">
                  <c:v>3.8699409672887E-2</c:v>
                </c:pt>
                <c:pt idx="153">
                  <c:v>3.9071743414197002E-2</c:v>
                </c:pt>
                <c:pt idx="154">
                  <c:v>3.9351590884966002E-2</c:v>
                </c:pt>
                <c:pt idx="155">
                  <c:v>3.9588984988454E-2</c:v>
                </c:pt>
                <c:pt idx="156">
                  <c:v>3.9799973225872004E-2</c:v>
                </c:pt>
                <c:pt idx="157">
                  <c:v>3.9998470256933004E-2</c:v>
                </c:pt>
                <c:pt idx="158">
                  <c:v>4.0187422826592004E-2</c:v>
                </c:pt>
                <c:pt idx="159">
                  <c:v>4.0368396937960002E-2</c:v>
                </c:pt>
                <c:pt idx="160">
                  <c:v>4.0542236497893E-2</c:v>
                </c:pt>
                <c:pt idx="161">
                  <c:v>4.0709505067109998E-2</c:v>
                </c:pt>
                <c:pt idx="162">
                  <c:v>4.0870437534007001E-2</c:v>
                </c:pt>
                <c:pt idx="163">
                  <c:v>4.1025169806290999E-2</c:v>
                </c:pt>
                <c:pt idx="164">
                  <c:v>4.1171182665910001E-2</c:v>
                </c:pt>
                <c:pt idx="165">
                  <c:v>4.1308870581436001E-2</c:v>
                </c:pt>
                <c:pt idx="166">
                  <c:v>4.1438958690187003E-2</c:v>
                </c:pt>
                <c:pt idx="167">
                  <c:v>4.1561870337159003E-2</c:v>
                </c:pt>
                <c:pt idx="168">
                  <c:v>4.1677785061465002E-2</c:v>
                </c:pt>
                <c:pt idx="169">
                  <c:v>4.1786758488723E-2</c:v>
                </c:pt>
                <c:pt idx="170">
                  <c:v>4.1888786520095998E-2</c:v>
                </c:pt>
                <c:pt idx="171">
                  <c:v>4.1983832715003E-2</c:v>
                </c:pt>
                <c:pt idx="172">
                  <c:v>4.2071847344098003E-2</c:v>
                </c:pt>
                <c:pt idx="173">
                  <c:v>4.2152782338398004E-2</c:v>
                </c:pt>
                <c:pt idx="174">
                  <c:v>4.2226604604907E-2</c:v>
                </c:pt>
                <c:pt idx="175">
                  <c:v>4.2293305612307E-2</c:v>
                </c:pt>
                <c:pt idx="176">
                  <c:v>4.3956845056542002E-2</c:v>
                </c:pt>
                <c:pt idx="177">
                  <c:v>4.3956985955859E-2</c:v>
                </c:pt>
                <c:pt idx="178">
                  <c:v>4.3957067109168003E-2</c:v>
                </c:pt>
                <c:pt idx="179">
                  <c:v>4.3957108219059002E-2</c:v>
                </c:pt>
                <c:pt idx="180">
                  <c:v>4.3957130018241003E-2</c:v>
                </c:pt>
                <c:pt idx="181">
                  <c:v>4.3957152652077003E-2</c:v>
                </c:pt>
                <c:pt idx="182">
                  <c:v>4.395720679732E-2</c:v>
                </c:pt>
                <c:pt idx="183">
                  <c:v>4.3957373967289E-2</c:v>
                </c:pt>
                <c:pt idx="184">
                  <c:v>4.3957884625931004E-2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4.3720896999999148E-8</c:v>
                </c:pt>
                <c:pt idx="2">
                  <c:v>5.3660131999269667E-8</c:v>
                </c:pt>
                <c:pt idx="3">
                  <c:v>6.3465191000103283E-8</c:v>
                </c:pt>
                <c:pt idx="4">
                  <c:v>9.6857449999668277E-8</c:v>
                </c:pt>
                <c:pt idx="5">
                  <c:v>2.4240407300001043E-7</c:v>
                </c:pt>
                <c:pt idx="6">
                  <c:v>8.7498603900011684E-7</c:v>
                </c:pt>
                <c:pt idx="7">
                  <c:v>3.3178841110006324E-6</c:v>
                </c:pt>
                <c:pt idx="8">
                  <c:v>1.1341016746000201E-5</c:v>
                </c:pt>
                <c:pt idx="9">
                  <c:v>3.271304902600046E-5</c:v>
                </c:pt>
                <c:pt idx="10">
                  <c:v>7.8029686121999786E-5</c:v>
                </c:pt>
                <c:pt idx="11">
                  <c:v>1.5578826610699974E-4</c:v>
                </c:pt>
                <c:pt idx="12">
                  <c:v>2.6560352045400075E-4</c:v>
                </c:pt>
                <c:pt idx="13">
                  <c:v>4.5113433512499954E-4</c:v>
                </c:pt>
                <c:pt idx="14">
                  <c:v>8.4626304674500011E-4</c:v>
                </c:pt>
                <c:pt idx="15">
                  <c:v>1.4278642007279994E-3</c:v>
                </c:pt>
                <c:pt idx="16">
                  <c:v>1.9983950651300004E-3</c:v>
                </c:pt>
                <c:pt idx="17">
                  <c:v>2.4669161896330016E-3</c:v>
                </c:pt>
                <c:pt idx="18">
                  <c:v>2.8276297884780015E-3</c:v>
                </c:pt>
                <c:pt idx="19">
                  <c:v>3.107990292439999E-3</c:v>
                </c:pt>
                <c:pt idx="20">
                  <c:v>3.4808141676910005E-3</c:v>
                </c:pt>
                <c:pt idx="21">
                  <c:v>5.2592512547060006E-3</c:v>
                </c:pt>
                <c:pt idx="22">
                  <c:v>5.2593176247279997E-3</c:v>
                </c:pt>
                <c:pt idx="23">
                  <c:v>5.2780446815839984E-3</c:v>
                </c:pt>
                <c:pt idx="24">
                  <c:v>5.5052647213609997E-3</c:v>
                </c:pt>
                <c:pt idx="25">
                  <c:v>6.1564833254969999E-3</c:v>
                </c:pt>
                <c:pt idx="26">
                  <c:v>7.0746784998630009E-3</c:v>
                </c:pt>
                <c:pt idx="27">
                  <c:v>8.025882036922E-3</c:v>
                </c:pt>
                <c:pt idx="28">
                  <c:v>8.6877650901089985E-3</c:v>
                </c:pt>
                <c:pt idx="29">
                  <c:v>9.0591768554300015E-3</c:v>
                </c:pt>
                <c:pt idx="30">
                  <c:v>9.3435899356970002E-3</c:v>
                </c:pt>
                <c:pt idx="31">
                  <c:v>9.5862741523649996E-3</c:v>
                </c:pt>
                <c:pt idx="32">
                  <c:v>9.8059004064100005E-3</c:v>
                </c:pt>
                <c:pt idx="33">
                  <c:v>1.0010643192352999E-2</c:v>
                </c:pt>
                <c:pt idx="34">
                  <c:v>1.0204423341995001E-2</c:v>
                </c:pt>
                <c:pt idx="35">
                  <c:v>1.0389359677021001E-2</c:v>
                </c:pt>
                <c:pt idx="36">
                  <c:v>1.0566585192229002E-2</c:v>
                </c:pt>
                <c:pt idx="37">
                  <c:v>1.0736819924769001E-2</c:v>
                </c:pt>
                <c:pt idx="38">
                  <c:v>1.0900386512885002E-2</c:v>
                </c:pt>
                <c:pt idx="39">
                  <c:v>1.1057473474184001E-2</c:v>
                </c:pt>
                <c:pt idx="40">
                  <c:v>1.1205427579520999E-2</c:v>
                </c:pt>
                <c:pt idx="41">
                  <c:v>1.1344739955309999E-2</c:v>
                </c:pt>
                <c:pt idx="42">
                  <c:v>1.1476225383557999E-2</c:v>
                </c:pt>
                <c:pt idx="43">
                  <c:v>1.1600350218587999E-2</c:v>
                </c:pt>
                <c:pt idx="44">
                  <c:v>1.1717316505820001E-2</c:v>
                </c:pt>
                <c:pt idx="45">
                  <c:v>1.1827196389038E-2</c:v>
                </c:pt>
                <c:pt idx="46">
                  <c:v>1.193000092827E-2</c:v>
                </c:pt>
                <c:pt idx="47">
                  <c:v>1.2025713274049001E-2</c:v>
                </c:pt>
                <c:pt idx="48">
                  <c:v>1.2114289307068002E-2</c:v>
                </c:pt>
                <c:pt idx="49">
                  <c:v>1.2195685397888999E-2</c:v>
                </c:pt>
                <c:pt idx="50">
                  <c:v>1.2269872646295999E-2</c:v>
                </c:pt>
                <c:pt idx="51">
                  <c:v>1.2336851514378E-2</c:v>
                </c:pt>
                <c:pt idx="52">
                  <c:v>1.3991696800190001E-2</c:v>
                </c:pt>
                <c:pt idx="53">
                  <c:v>1.3991837121516E-2</c:v>
                </c:pt>
                <c:pt idx="54">
                  <c:v>1.3991917789079001E-2</c:v>
                </c:pt>
                <c:pt idx="55">
                  <c:v>1.3991958783223001E-2</c:v>
                </c:pt>
                <c:pt idx="56">
                  <c:v>1.3991981269504001E-2</c:v>
                </c:pt>
                <c:pt idx="57">
                  <c:v>1.3992006208366001E-2</c:v>
                </c:pt>
                <c:pt idx="58">
                  <c:v>1.3992066979271E-2</c:v>
                </c:pt>
                <c:pt idx="59">
                  <c:v>1.3992252213923998E-2</c:v>
                </c:pt>
                <c:pt idx="60">
                  <c:v>1.3992802405911999E-2</c:v>
                </c:pt>
                <c:pt idx="61">
                  <c:v>1.3994369204446999E-2</c:v>
                </c:pt>
                <c:pt idx="62">
                  <c:v>1.3998895959073001E-2</c:v>
                </c:pt>
                <c:pt idx="63">
                  <c:v>1.4006953931276002E-2</c:v>
                </c:pt>
                <c:pt idx="64">
                  <c:v>1.4024496287107001E-2</c:v>
                </c:pt>
                <c:pt idx="65">
                  <c:v>1.4059053186682999E-2</c:v>
                </c:pt>
                <c:pt idx="66">
                  <c:v>1.4118962925852E-2</c:v>
                </c:pt>
                <c:pt idx="67">
                  <c:v>1.4210903168644E-2</c:v>
                </c:pt>
                <c:pt idx="68">
                  <c:v>1.4335545228565E-2</c:v>
                </c:pt>
                <c:pt idx="69">
                  <c:v>1.4487243380484001E-2</c:v>
                </c:pt>
                <c:pt idx="70">
                  <c:v>1.4657965047526001E-2</c:v>
                </c:pt>
                <c:pt idx="71">
                  <c:v>1.4840222574554999E-2</c:v>
                </c:pt>
                <c:pt idx="72">
                  <c:v>1.5028417838142001E-2</c:v>
                </c:pt>
                <c:pt idx="73">
                  <c:v>1.5218014351628001E-2</c:v>
                </c:pt>
                <c:pt idx="74">
                  <c:v>1.5402388819239001E-2</c:v>
                </c:pt>
                <c:pt idx="75">
                  <c:v>1.5633677159727001E-2</c:v>
                </c:pt>
                <c:pt idx="76">
                  <c:v>1.6037430586493998E-2</c:v>
                </c:pt>
                <c:pt idx="77">
                  <c:v>1.6573555533557001E-2</c:v>
                </c:pt>
                <c:pt idx="78">
                  <c:v>1.7072137663681999E-2</c:v>
                </c:pt>
                <c:pt idx="79">
                  <c:v>1.7503484627519002E-2</c:v>
                </c:pt>
                <c:pt idx="80">
                  <c:v>1.7912248578872997E-2</c:v>
                </c:pt>
                <c:pt idx="81">
                  <c:v>1.8348891510892001E-2</c:v>
                </c:pt>
                <c:pt idx="82">
                  <c:v>1.8972978293827998E-2</c:v>
                </c:pt>
                <c:pt idx="83">
                  <c:v>2.2053992515745996E-2</c:v>
                </c:pt>
                <c:pt idx="84">
                  <c:v>2.2054026322550997E-2</c:v>
                </c:pt>
                <c:pt idx="85">
                  <c:v>2.2069569186596999E-2</c:v>
                </c:pt>
                <c:pt idx="86">
                  <c:v>2.2281797162920995E-2</c:v>
                </c:pt>
                <c:pt idx="87">
                  <c:v>2.2910301290953998E-2</c:v>
                </c:pt>
                <c:pt idx="88">
                  <c:v>2.3808609264632997E-2</c:v>
                </c:pt>
                <c:pt idx="89">
                  <c:v>2.4746280499448998E-2</c:v>
                </c:pt>
                <c:pt idx="90">
                  <c:v>2.5401144779578999E-2</c:v>
                </c:pt>
                <c:pt idx="91">
                  <c:v>2.5769378885334995E-2</c:v>
                </c:pt>
                <c:pt idx="92">
                  <c:v>2.6051623062166997E-2</c:v>
                </c:pt>
                <c:pt idx="93">
                  <c:v>2.6292681174808E-2</c:v>
                </c:pt>
                <c:pt idx="94">
                  <c:v>2.6511004508925996E-2</c:v>
                </c:pt>
                <c:pt idx="95">
                  <c:v>2.6714661673160001E-2</c:v>
                </c:pt>
                <c:pt idx="96">
                  <c:v>2.6907516639610995E-2</c:v>
                </c:pt>
                <c:pt idx="97">
                  <c:v>2.7091653428864999E-2</c:v>
                </c:pt>
                <c:pt idx="98">
                  <c:v>2.7268181737512998E-2</c:v>
                </c:pt>
                <c:pt idx="99">
                  <c:v>2.7437804477415999E-2</c:v>
                </c:pt>
                <c:pt idx="100">
                  <c:v>2.7600832013459996E-2</c:v>
                </c:pt>
                <c:pt idx="101">
                  <c:v>2.7757443402775001E-2</c:v>
                </c:pt>
                <c:pt idx="102">
                  <c:v>2.7904995289403996E-2</c:v>
                </c:pt>
                <c:pt idx="103">
                  <c:v>2.8043959171444997E-2</c:v>
                </c:pt>
                <c:pt idx="104">
                  <c:v>2.8175132083123E-2</c:v>
                </c:pt>
                <c:pt idx="105">
                  <c:v>2.8298975787107002E-2</c:v>
                </c:pt>
                <c:pt idx="106">
                  <c:v>2.8415690247426996E-2</c:v>
                </c:pt>
                <c:pt idx="107">
                  <c:v>2.8525345326135002E-2</c:v>
                </c:pt>
                <c:pt idx="108">
                  <c:v>2.8627947169762996E-2</c:v>
                </c:pt>
                <c:pt idx="109">
                  <c:v>2.8723467181192001E-2</c:v>
                </c:pt>
                <c:pt idx="110">
                  <c:v>2.8811862445189997E-2</c:v>
                </c:pt>
                <c:pt idx="111">
                  <c:v>2.8893091365816997E-2</c:v>
                </c:pt>
                <c:pt idx="112">
                  <c:v>2.896712682508E-2</c:v>
                </c:pt>
                <c:pt idx="113">
                  <c:v>2.9033966628661E-2</c:v>
                </c:pt>
                <c:pt idx="114">
                  <c:v>3.0686914434688996E-2</c:v>
                </c:pt>
                <c:pt idx="115">
                  <c:v>3.0687054361129999E-2</c:v>
                </c:pt>
                <c:pt idx="116">
                  <c:v>3.0687134723241999E-2</c:v>
                </c:pt>
                <c:pt idx="117">
                  <c:v>3.0687175239657999E-2</c:v>
                </c:pt>
                <c:pt idx="118">
                  <c:v>3.0687196752105995E-2</c:v>
                </c:pt>
                <c:pt idx="119">
                  <c:v>3.0687219538220997E-2</c:v>
                </c:pt>
                <c:pt idx="120">
                  <c:v>3.0687274730016999E-2</c:v>
                </c:pt>
                <c:pt idx="121">
                  <c:v>3.0687445486490002E-2</c:v>
                </c:pt>
                <c:pt idx="122">
                  <c:v>3.0687966114870999E-2</c:v>
                </c:pt>
                <c:pt idx="123">
                  <c:v>3.0689491815840998E-2</c:v>
                </c:pt>
                <c:pt idx="124">
                  <c:v>3.0693985796786998E-2</c:v>
                </c:pt>
                <c:pt idx="125">
                  <c:v>3.0702040073715998E-2</c:v>
                </c:pt>
                <c:pt idx="126">
                  <c:v>3.0719609216892999E-2</c:v>
                </c:pt>
                <c:pt idx="127">
                  <c:v>3.0754212547116001E-2</c:v>
                </c:pt>
                <c:pt idx="128">
                  <c:v>3.0814171154613997E-2</c:v>
                </c:pt>
                <c:pt idx="129">
                  <c:v>3.0906155460991999E-2</c:v>
                </c:pt>
                <c:pt idx="130">
                  <c:v>3.1030838391513001E-2</c:v>
                </c:pt>
                <c:pt idx="131">
                  <c:v>3.1182580530270995E-2</c:v>
                </c:pt>
                <c:pt idx="132">
                  <c:v>3.1353358394460996E-2</c:v>
                </c:pt>
                <c:pt idx="133">
                  <c:v>3.1535693764417998E-2</c:v>
                </c:pt>
                <c:pt idx="134">
                  <c:v>3.1724000237159995E-2</c:v>
                </c:pt>
                <c:pt idx="135">
                  <c:v>3.1913743283135995E-2</c:v>
                </c:pt>
                <c:pt idx="136">
                  <c:v>3.209833760394E-2</c:v>
                </c:pt>
                <c:pt idx="137">
                  <c:v>3.2330116923547002E-2</c:v>
                </c:pt>
                <c:pt idx="138">
                  <c:v>3.2735285578662995E-2</c:v>
                </c:pt>
                <c:pt idx="139">
                  <c:v>3.3274703171999001E-2</c:v>
                </c:pt>
                <c:pt idx="140">
                  <c:v>3.3779094017844999E-2</c:v>
                </c:pt>
                <c:pt idx="141">
                  <c:v>3.4218590864065E-2</c:v>
                </c:pt>
                <c:pt idx="142">
                  <c:v>3.4637701055890001E-2</c:v>
                </c:pt>
                <c:pt idx="143">
                  <c:v>3.5087046417808999E-2</c:v>
                </c:pt>
                <c:pt idx="144">
                  <c:v>3.5727507288288995E-2</c:v>
                </c:pt>
                <c:pt idx="145">
                  <c:v>3.8931682538888998E-2</c:v>
                </c:pt>
                <c:pt idx="146">
                  <c:v>3.8931711595246998E-2</c:v>
                </c:pt>
                <c:pt idx="147">
                  <c:v>3.8946584096007E-2</c:v>
                </c:pt>
                <c:pt idx="148">
                  <c:v>3.9154246818017997E-2</c:v>
                </c:pt>
                <c:pt idx="149">
                  <c:v>3.9774896525141996E-2</c:v>
                </c:pt>
                <c:pt idx="150">
                  <c:v>4.0665601433598E-2</c:v>
                </c:pt>
                <c:pt idx="151">
                  <c:v>4.1597688390721997E-2</c:v>
                </c:pt>
                <c:pt idx="152">
                  <c:v>4.224937857747E-2</c:v>
                </c:pt>
                <c:pt idx="153">
                  <c:v>4.2616011620501E-2</c:v>
                </c:pt>
                <c:pt idx="154">
                  <c:v>4.2897087704735E-2</c:v>
                </c:pt>
                <c:pt idx="155">
                  <c:v>4.3137232176104996E-2</c:v>
                </c:pt>
                <c:pt idx="156">
                  <c:v>4.3354810064356E-2</c:v>
                </c:pt>
                <c:pt idx="157">
                  <c:v>4.3557845204098E-2</c:v>
                </c:pt>
                <c:pt idx="158">
                  <c:v>4.3750174594040001E-2</c:v>
                </c:pt>
                <c:pt idx="159">
                  <c:v>4.3933863173929E-2</c:v>
                </c:pt>
                <c:pt idx="160">
                  <c:v>4.4110006682596001E-2</c:v>
                </c:pt>
                <c:pt idx="161">
                  <c:v>4.4279297182497998E-2</c:v>
                </c:pt>
                <c:pt idx="162">
                  <c:v>4.4442036304976E-2</c:v>
                </c:pt>
                <c:pt idx="163">
                  <c:v>4.4598396745145999E-2</c:v>
                </c:pt>
                <c:pt idx="164">
                  <c:v>4.4745739761971E-2</c:v>
                </c:pt>
                <c:pt idx="165">
                  <c:v>4.4884529595556E-2</c:v>
                </c:pt>
                <c:pt idx="166">
                  <c:v>4.5015555798749995E-2</c:v>
                </c:pt>
                <c:pt idx="167">
                  <c:v>4.5139274890578E-2</c:v>
                </c:pt>
                <c:pt idx="168">
                  <c:v>4.5255883135261001E-2</c:v>
                </c:pt>
                <c:pt idx="169">
                  <c:v>4.5365447550687998E-2</c:v>
                </c:pt>
                <c:pt idx="170">
                  <c:v>4.5467971954964999E-2</c:v>
                </c:pt>
                <c:pt idx="171">
                  <c:v>4.5563425726355002E-2</c:v>
                </c:pt>
                <c:pt idx="172">
                  <c:v>4.5651764705806001E-2</c:v>
                </c:pt>
                <c:pt idx="173">
                  <c:v>4.5732945753687998E-2</c:v>
                </c:pt>
                <c:pt idx="174">
                  <c:v>4.5806941092637998E-2</c:v>
                </c:pt>
                <c:pt idx="175">
                  <c:v>4.5873748515077001E-2</c:v>
                </c:pt>
                <c:pt idx="176">
                  <c:v>4.7525508805141996E-2</c:v>
                </c:pt>
                <c:pt idx="177">
                  <c:v>4.7525648413494E-2</c:v>
                </c:pt>
                <c:pt idx="178">
                  <c:v>4.7525728667519002E-2</c:v>
                </c:pt>
                <c:pt idx="179">
                  <c:v>4.7525768703853999E-2</c:v>
                </c:pt>
                <c:pt idx="180">
                  <c:v>4.7525789669834999E-2</c:v>
                </c:pt>
                <c:pt idx="181">
                  <c:v>4.7525811184336998E-2</c:v>
                </c:pt>
                <c:pt idx="182">
                  <c:v>4.7525862808566001E-2</c:v>
                </c:pt>
                <c:pt idx="183">
                  <c:v>4.7526023844458996E-2</c:v>
                </c:pt>
                <c:pt idx="184">
                  <c:v>4.7526523137371997E-2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77936"/>
        <c:axId val="4885787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0.19053905416084843</c:v>
                </c:pt>
                <c:pt idx="1">
                  <c:v>0.18679166875744613</c:v>
                </c:pt>
                <c:pt idx="2">
                  <c:v>0.18325003605648574</c:v>
                </c:pt>
                <c:pt idx="3">
                  <c:v>0.17992525894406589</c:v>
                </c:pt>
                <c:pt idx="4">
                  <c:v>0.17681247734626251</c:v>
                </c:pt>
                <c:pt idx="5">
                  <c:v>0.17390293639184831</c:v>
                </c:pt>
                <c:pt idx="6">
                  <c:v>0.17118521693053343</c:v>
                </c:pt>
                <c:pt idx="7">
                  <c:v>0.16867920020325722</c:v>
                </c:pt>
                <c:pt idx="8">
                  <c:v>0.16636980307874291</c:v>
                </c:pt>
                <c:pt idx="9">
                  <c:v>0.16423739431124337</c:v>
                </c:pt>
                <c:pt idx="10">
                  <c:v>0.16226666902553979</c:v>
                </c:pt>
                <c:pt idx="11">
                  <c:v>0.16044627704436307</c:v>
                </c:pt>
                <c:pt idx="12">
                  <c:v>0.15876755099753009</c:v>
                </c:pt>
                <c:pt idx="13">
                  <c:v>0.15722334606244262</c:v>
                </c:pt>
                <c:pt idx="14">
                  <c:v>0.15580739359170023</c:v>
                </c:pt>
                <c:pt idx="15">
                  <c:v>0.1545145096916494</c:v>
                </c:pt>
                <c:pt idx="16">
                  <c:v>0.15334009102329452</c:v>
                </c:pt>
                <c:pt idx="17">
                  <c:v>0.15227995295598626</c:v>
                </c:pt>
                <c:pt idx="18">
                  <c:v>0.15133025139034267</c:v>
                </c:pt>
                <c:pt idx="19">
                  <c:v>0.12982406471879263</c:v>
                </c:pt>
                <c:pt idx="20">
                  <c:v>0.12982247085251214</c:v>
                </c:pt>
                <c:pt idx="21">
                  <c:v>0.12982150770112549</c:v>
                </c:pt>
                <c:pt idx="22">
                  <c:v>0.12982098457767682</c:v>
                </c:pt>
                <c:pt idx="23">
                  <c:v>0.12982066725032182</c:v>
                </c:pt>
                <c:pt idx="24">
                  <c:v>0.1298202950198758</c:v>
                </c:pt>
                <c:pt idx="25">
                  <c:v>0.12981944164408904</c:v>
                </c:pt>
                <c:pt idx="26">
                  <c:v>0.12981702960438005</c:v>
                </c:pt>
                <c:pt idx="27">
                  <c:v>0.12981063775761639</c:v>
                </c:pt>
                <c:pt idx="28">
                  <c:v>0.12979515580475626</c:v>
                </c:pt>
                <c:pt idx="29">
                  <c:v>0.12975855239706341</c:v>
                </c:pt>
                <c:pt idx="30">
                  <c:v>0.12970295261843745</c:v>
                </c:pt>
                <c:pt idx="31">
                  <c:v>0.12959325449986114</c:v>
                </c:pt>
                <c:pt idx="32">
                  <c:v>0.12938312463636054</c:v>
                </c:pt>
                <c:pt idx="33">
                  <c:v>0.1290116412100431</c:v>
                </c:pt>
                <c:pt idx="34">
                  <c:v>0.12841006674932717</c:v>
                </c:pt>
                <c:pt idx="35">
                  <c:v>0.12754302171054349</c:v>
                </c:pt>
                <c:pt idx="36">
                  <c:v>0.12643684513999787</c:v>
                </c:pt>
                <c:pt idx="37">
                  <c:v>0.12504879876842379</c:v>
                </c:pt>
                <c:pt idx="38">
                  <c:v>0.12359122520760742</c:v>
                </c:pt>
                <c:pt idx="39">
                  <c:v>0.12212479176294225</c:v>
                </c:pt>
                <c:pt idx="40">
                  <c:v>0.12071538545886339</c:v>
                </c:pt>
                <c:pt idx="41">
                  <c:v>0.11944620050284772</c:v>
                </c:pt>
                <c:pt idx="42">
                  <c:v>0.11787560516263744</c:v>
                </c:pt>
                <c:pt idx="43">
                  <c:v>0.11569331410003776</c:v>
                </c:pt>
                <c:pt idx="44">
                  <c:v>0.11306048184321681</c:v>
                </c:pt>
                <c:pt idx="45">
                  <c:v>0.1122585088246832</c:v>
                </c:pt>
                <c:pt idx="46">
                  <c:v>0.11460880950925295</c:v>
                </c:pt>
                <c:pt idx="47">
                  <c:v>0.12069357866920158</c:v>
                </c:pt>
                <c:pt idx="48">
                  <c:v>0.13016519086927889</c:v>
                </c:pt>
                <c:pt idx="49">
                  <c:v>0.14135478572183682</c:v>
                </c:pt>
                <c:pt idx="50">
                  <c:v>0.11801964704407297</c:v>
                </c:pt>
                <c:pt idx="51">
                  <c:v>0.11802068275974953</c:v>
                </c:pt>
                <c:pt idx="52">
                  <c:v>0.11865170925227532</c:v>
                </c:pt>
                <c:pt idx="53">
                  <c:v>0.12375408395945058</c:v>
                </c:pt>
                <c:pt idx="54">
                  <c:v>0.12777026282057743</c:v>
                </c:pt>
                <c:pt idx="55">
                  <c:v>0.1260272500811582</c:v>
                </c:pt>
                <c:pt idx="56">
                  <c:v>0.12208633021637881</c:v>
                </c:pt>
                <c:pt idx="57">
                  <c:v>0.11903350085048597</c:v>
                </c:pt>
                <c:pt idx="58">
                  <c:v>0.11683437327447092</c:v>
                </c:pt>
                <c:pt idx="59">
                  <c:v>0.1154708520366715</c:v>
                </c:pt>
                <c:pt idx="60">
                  <c:v>0.114415014285405</c:v>
                </c:pt>
                <c:pt idx="61">
                  <c:v>0.1136714752154637</c:v>
                </c:pt>
                <c:pt idx="62">
                  <c:v>0.11291472926411353</c:v>
                </c:pt>
                <c:pt idx="63">
                  <c:v>0.11216712744595919</c:v>
                </c:pt>
                <c:pt idx="64">
                  <c:v>0.11144092370676807</c:v>
                </c:pt>
                <c:pt idx="65">
                  <c:v>0.11074138747212035</c:v>
                </c:pt>
                <c:pt idx="66">
                  <c:v>0.11006999457232279</c:v>
                </c:pt>
                <c:pt idx="67">
                  <c:v>0.10942727164288268</c:v>
                </c:pt>
                <c:pt idx="68">
                  <c:v>0.10881300977469936</c:v>
                </c:pt>
                <c:pt idx="69">
                  <c:v>0.10823223675911123</c:v>
                </c:pt>
                <c:pt idx="70">
                  <c:v>0.10768482771811312</c:v>
                </c:pt>
                <c:pt idx="71">
                  <c:v>0.10716916256676526</c:v>
                </c:pt>
                <c:pt idx="72">
                  <c:v>0.10668379627134393</c:v>
                </c:pt>
                <c:pt idx="73">
                  <c:v>0.10622777660499665</c:v>
                </c:pt>
                <c:pt idx="74">
                  <c:v>0.10580052860746171</c:v>
                </c:pt>
                <c:pt idx="75">
                  <c:v>0.10540164100152832</c:v>
                </c:pt>
                <c:pt idx="76">
                  <c:v>0.10503083193733721</c:v>
                </c:pt>
                <c:pt idx="77">
                  <c:v>0.10468787930847655</c:v>
                </c:pt>
                <c:pt idx="78">
                  <c:v>0.10437260014764946</c:v>
                </c:pt>
                <c:pt idx="79">
                  <c:v>0.10408481684030277</c:v>
                </c:pt>
                <c:pt idx="80">
                  <c:v>0.10382430012165553</c:v>
                </c:pt>
                <c:pt idx="81">
                  <c:v>9.7211934419419666E-2</c:v>
                </c:pt>
                <c:pt idx="82">
                  <c:v>9.7211398373557842E-2</c:v>
                </c:pt>
                <c:pt idx="83">
                  <c:v>9.7211076172173755E-2</c:v>
                </c:pt>
                <c:pt idx="84">
                  <c:v>9.7210900665888861E-2</c:v>
                </c:pt>
                <c:pt idx="85">
                  <c:v>9.7210786460643211E-2</c:v>
                </c:pt>
                <c:pt idx="86">
                  <c:v>9.7210658433018501E-2</c:v>
                </c:pt>
                <c:pt idx="87">
                  <c:v>9.7210353810699299E-2</c:v>
                </c:pt>
                <c:pt idx="88">
                  <c:v>9.7209486928418132E-2</c:v>
                </c:pt>
                <c:pt idx="89">
                  <c:v>9.7207168465894986E-2</c:v>
                </c:pt>
                <c:pt idx="90">
                  <c:v>9.7201649870025511E-2</c:v>
                </c:pt>
                <c:pt idx="91">
                  <c:v>9.7189367014084052E-2</c:v>
                </c:pt>
                <c:pt idx="92">
                  <c:v>9.717205723545802E-2</c:v>
                </c:pt>
                <c:pt idx="93">
                  <c:v>9.7139703506068389E-2</c:v>
                </c:pt>
                <c:pt idx="94">
                  <c:v>9.7078665782253118E-2</c:v>
                </c:pt>
                <c:pt idx="95">
                  <c:v>9.6969602344174233E-2</c:v>
                </c:pt>
                <c:pt idx="96">
                  <c:v>9.6787974758868231E-2</c:v>
                </c:pt>
                <c:pt idx="97">
                  <c:v>9.6517537194343278E-2</c:v>
                </c:pt>
                <c:pt idx="98">
                  <c:v>9.6162453918349419E-2</c:v>
                </c:pt>
                <c:pt idx="99">
                  <c:v>9.5693443996522451E-2</c:v>
                </c:pt>
                <c:pt idx="100">
                  <c:v>9.5194691082868349E-2</c:v>
                </c:pt>
                <c:pt idx="101">
                  <c:v>9.4686424009353717E-2</c:v>
                </c:pt>
                <c:pt idx="102">
                  <c:v>9.4194114343530547E-2</c:v>
                </c:pt>
                <c:pt idx="103">
                  <c:v>9.3751577220185942E-2</c:v>
                </c:pt>
                <c:pt idx="104">
                  <c:v>9.3189222723365051E-2</c:v>
                </c:pt>
                <c:pt idx="105">
                  <c:v>9.2419351178999354E-2</c:v>
                </c:pt>
                <c:pt idx="106">
                  <c:v>9.1414089167493745E-2</c:v>
                </c:pt>
                <c:pt idx="107">
                  <c:v>9.1092728830575578E-2</c:v>
                </c:pt>
                <c:pt idx="108">
                  <c:v>9.2122771499037595E-2</c:v>
                </c:pt>
                <c:pt idx="109">
                  <c:v>9.4957342769815739E-2</c:v>
                </c:pt>
                <c:pt idx="110">
                  <c:v>9.9573727750597918E-2</c:v>
                </c:pt>
                <c:pt idx="111">
                  <c:v>0.10519989932366151</c:v>
                </c:pt>
                <c:pt idx="112">
                  <c:v>8.8822425369882579E-2</c:v>
                </c:pt>
                <c:pt idx="113">
                  <c:v>8.8822873301842173E-2</c:v>
                </c:pt>
                <c:pt idx="114">
                  <c:v>8.9157296890494578E-2</c:v>
                </c:pt>
                <c:pt idx="115">
                  <c:v>9.199769975718386E-2</c:v>
                </c:pt>
                <c:pt idx="116">
                  <c:v>9.4654160719207722E-2</c:v>
                </c:pt>
                <c:pt idx="117">
                  <c:v>9.4466085686000512E-2</c:v>
                </c:pt>
                <c:pt idx="118">
                  <c:v>9.3002982302986703E-2</c:v>
                </c:pt>
                <c:pt idx="119">
                  <c:v>9.1731861922176181E-2</c:v>
                </c:pt>
                <c:pt idx="120">
                  <c:v>9.0711800820645297E-2</c:v>
                </c:pt>
                <c:pt idx="121">
                  <c:v>9.0097928445468003E-2</c:v>
                </c:pt>
                <c:pt idx="122">
                  <c:v>8.9627132109747987E-2</c:v>
                </c:pt>
                <c:pt idx="123">
                  <c:v>8.9317568590050495E-2</c:v>
                </c:pt>
                <c:pt idx="124">
                  <c:v>8.8987776889993528E-2</c:v>
                </c:pt>
                <c:pt idx="125">
                  <c:v>8.8653402404558407E-2</c:v>
                </c:pt>
                <c:pt idx="126">
                  <c:v>8.8323205933804341E-2</c:v>
                </c:pt>
                <c:pt idx="127">
                  <c:v>8.8001316476174651E-2</c:v>
                </c:pt>
                <c:pt idx="128">
                  <c:v>8.7689401025710448E-2</c:v>
                </c:pt>
                <c:pt idx="129">
                  <c:v>8.7388317484910327E-2</c:v>
                </c:pt>
                <c:pt idx="130">
                  <c:v>8.7098407044425286E-2</c:v>
                </c:pt>
                <c:pt idx="131">
                  <c:v>8.682182207558381E-2</c:v>
                </c:pt>
                <c:pt idx="132">
                  <c:v>8.6559108583493485E-2</c:v>
                </c:pt>
                <c:pt idx="133">
                  <c:v>8.6310014093330792E-2</c:v>
                </c:pt>
                <c:pt idx="134">
                  <c:v>8.6074195516186044E-2</c:v>
                </c:pt>
                <c:pt idx="135">
                  <c:v>8.5851445044863584E-2</c:v>
                </c:pt>
                <c:pt idx="136">
                  <c:v>8.5641700658135048E-2</c:v>
                </c:pt>
                <c:pt idx="137">
                  <c:v>8.5444953941358481E-2</c:v>
                </c:pt>
                <c:pt idx="138">
                  <c:v>8.5261225092315776E-2</c:v>
                </c:pt>
                <c:pt idx="139">
                  <c:v>8.5090567391265345E-2</c:v>
                </c:pt>
                <c:pt idx="140">
                  <c:v>8.4933027351523971E-2</c:v>
                </c:pt>
                <c:pt idx="141">
                  <c:v>8.4788642639643821E-2</c:v>
                </c:pt>
                <c:pt idx="142">
                  <c:v>8.4657438120138845E-2</c:v>
                </c:pt>
                <c:pt idx="143">
                  <c:v>8.1185620669763647E-2</c:v>
                </c:pt>
                <c:pt idx="144">
                  <c:v>8.118533106930037E-2</c:v>
                </c:pt>
                <c:pt idx="145">
                  <c:v>8.118516072712896E-2</c:v>
                </c:pt>
                <c:pt idx="146">
                  <c:v>8.1185060377736373E-2</c:v>
                </c:pt>
                <c:pt idx="147">
                  <c:v>8.118500116165682E-2</c:v>
                </c:pt>
                <c:pt idx="148">
                  <c:v>8.1184933894742933E-2</c:v>
                </c:pt>
                <c:pt idx="149">
                  <c:v>8.1184776541888368E-2</c:v>
                </c:pt>
                <c:pt idx="150">
                  <c:v>8.1184328250036436E-2</c:v>
                </c:pt>
                <c:pt idx="151">
                  <c:v>8.1183126572379069E-2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00176"/>
        <c:axId val="127854856"/>
      </c:scatterChart>
      <c:valAx>
        <c:axId val="488577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78720"/>
        <c:crosses val="autoZero"/>
        <c:crossBetween val="midCat"/>
      </c:valAx>
      <c:valAx>
        <c:axId val="4885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77936"/>
        <c:crosses val="autoZero"/>
        <c:crossBetween val="midCat"/>
      </c:valAx>
      <c:valAx>
        <c:axId val="127854856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200176"/>
        <c:crosses val="max"/>
        <c:crossBetween val="midCat"/>
      </c:valAx>
      <c:valAx>
        <c:axId val="49320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85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7.7822978779978902E-6</c:v>
                </c:pt>
                <c:pt idx="2">
                  <c:v>2.4621077683001369E-5</c:v>
                </c:pt>
                <c:pt idx="3">
                  <c:v>5.7720226170995814E-5</c:v>
                </c:pt>
                <c:pt idx="4">
                  <c:v>1.1516572280800136E-4</c:v>
                </c:pt>
                <c:pt idx="5">
                  <c:v>2.0368444869799801E-4</c:v>
                </c:pt>
                <c:pt idx="6">
                  <c:v>3.2434237594700099E-4</c:v>
                </c:pt>
                <c:pt idx="7">
                  <c:v>4.7193984020199586E-4</c:v>
                </c:pt>
                <c:pt idx="8">
                  <c:v>6.3997936863199878E-4</c:v>
                </c:pt>
                <c:pt idx="9">
                  <c:v>8.1949742818299837E-4</c:v>
                </c:pt>
                <c:pt idx="10">
                  <c:v>1.0048855134799986E-3</c:v>
                </c:pt>
                <c:pt idx="11">
                  <c:v>1.1913333949589988E-3</c:v>
                </c:pt>
                <c:pt idx="12">
                  <c:v>1.3719059818939963E-3</c:v>
                </c:pt>
                <c:pt idx="13">
                  <c:v>1.5990237919129985E-3</c:v>
                </c:pt>
                <c:pt idx="14">
                  <c:v>1.9907569971990002E-3</c:v>
                </c:pt>
                <c:pt idx="15">
                  <c:v>2.512594803683002E-3</c:v>
                </c:pt>
                <c:pt idx="16">
                  <c:v>2.9838548250989971E-3</c:v>
                </c:pt>
                <c:pt idx="17">
                  <c:v>3.3570800787949967E-3</c:v>
                </c:pt>
                <c:pt idx="18">
                  <c:v>3.6587328211320005E-3</c:v>
                </c:pt>
                <c:pt idx="19">
                  <c:v>3.9345773494869965E-3</c:v>
                </c:pt>
                <c:pt idx="20">
                  <c:v>4.3516345108410015E-3</c:v>
                </c:pt>
                <c:pt idx="21">
                  <c:v>7.7806652405940022E-3</c:v>
                </c:pt>
                <c:pt idx="22">
                  <c:v>7.7806772170199989E-3</c:v>
                </c:pt>
                <c:pt idx="23">
                  <c:v>7.7833535286589983E-3</c:v>
                </c:pt>
                <c:pt idx="24">
                  <c:v>7.8805096847299957E-3</c:v>
                </c:pt>
                <c:pt idx="25">
                  <c:v>8.3604792404309985E-3</c:v>
                </c:pt>
                <c:pt idx="26">
                  <c:v>9.1805491686570012E-3</c:v>
                </c:pt>
                <c:pt idx="27">
                  <c:v>1.0083062275946998E-2</c:v>
                </c:pt>
                <c:pt idx="28">
                  <c:v>1.0724306450442998E-2</c:v>
                </c:pt>
                <c:pt idx="29">
                  <c:v>1.1096640191753E-2</c:v>
                </c:pt>
                <c:pt idx="30">
                  <c:v>1.1376487662522E-2</c:v>
                </c:pt>
                <c:pt idx="31">
                  <c:v>1.1613881766009998E-2</c:v>
                </c:pt>
                <c:pt idx="32">
                  <c:v>1.1824870003428002E-2</c:v>
                </c:pt>
                <c:pt idx="33">
                  <c:v>1.2023367034489002E-2</c:v>
                </c:pt>
                <c:pt idx="34">
                  <c:v>1.2212319604148002E-2</c:v>
                </c:pt>
                <c:pt idx="35">
                  <c:v>1.2393293715516E-2</c:v>
                </c:pt>
                <c:pt idx="36">
                  <c:v>1.2567133275448998E-2</c:v>
                </c:pt>
                <c:pt idx="37">
                  <c:v>1.2734401844665996E-2</c:v>
                </c:pt>
                <c:pt idx="38">
                  <c:v>1.2895334311562999E-2</c:v>
                </c:pt>
                <c:pt idx="39">
                  <c:v>1.3050066583846998E-2</c:v>
                </c:pt>
                <c:pt idx="40">
                  <c:v>1.3196079443465999E-2</c:v>
                </c:pt>
                <c:pt idx="41">
                  <c:v>1.3333767358991999E-2</c:v>
                </c:pt>
                <c:pt idx="42">
                  <c:v>1.3463855467743001E-2</c:v>
                </c:pt>
                <c:pt idx="43">
                  <c:v>1.3586767114715001E-2</c:v>
                </c:pt>
                <c:pt idx="44">
                  <c:v>1.3702681839021E-2</c:v>
                </c:pt>
                <c:pt idx="45">
                  <c:v>1.3811655266278998E-2</c:v>
                </c:pt>
                <c:pt idx="46">
                  <c:v>1.3913683297651996E-2</c:v>
                </c:pt>
                <c:pt idx="47">
                  <c:v>1.4008729492558998E-2</c:v>
                </c:pt>
                <c:pt idx="48">
                  <c:v>1.4096744121654001E-2</c:v>
                </c:pt>
                <c:pt idx="49">
                  <c:v>1.4177679115954002E-2</c:v>
                </c:pt>
                <c:pt idx="50">
                  <c:v>1.4251501382462999E-2</c:v>
                </c:pt>
                <c:pt idx="51">
                  <c:v>1.4318202389862998E-2</c:v>
                </c:pt>
                <c:pt idx="52">
                  <c:v>1.5981741834098E-2</c:v>
                </c:pt>
                <c:pt idx="53">
                  <c:v>1.5981882733414998E-2</c:v>
                </c:pt>
                <c:pt idx="54">
                  <c:v>1.5981963886724002E-2</c:v>
                </c:pt>
                <c:pt idx="55">
                  <c:v>1.5982004996615E-2</c:v>
                </c:pt>
                <c:pt idx="56">
                  <c:v>1.5982026795797001E-2</c:v>
                </c:pt>
                <c:pt idx="57">
                  <c:v>1.5982049429633001E-2</c:v>
                </c:pt>
                <c:pt idx="58">
                  <c:v>1.5982103574875998E-2</c:v>
                </c:pt>
                <c:pt idx="59">
                  <c:v>1.5982270744844998E-2</c:v>
                </c:pt>
                <c:pt idx="60" formatCode="0.00000E+00">
                  <c:v>1.5982781403487002E-2</c:v>
                </c:pt>
                <c:pt idx="61" formatCode="0.00000E+00">
                  <c:v>1.5984275253296001E-2</c:v>
                </c:pt>
                <c:pt idx="62" formatCode="0.00000E+00">
                  <c:v>1.5988641541302001E-2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8.0542769290009586E-6</c:v>
                </c:pt>
                <c:pt idx="2">
                  <c:v>2.5623420106000994E-5</c:v>
                </c:pt>
                <c:pt idx="3">
                  <c:v>6.022675032900382E-5</c:v>
                </c:pt>
                <c:pt idx="4">
                  <c:v>1.2018535782699902E-4</c:v>
                </c:pt>
                <c:pt idx="5">
                  <c:v>2.1216966420500166E-4</c:v>
                </c:pt>
                <c:pt idx="6">
                  <c:v>3.3685259472600315E-4</c:v>
                </c:pt>
                <c:pt idx="7">
                  <c:v>4.8859473348399768E-4</c:v>
                </c:pt>
                <c:pt idx="8">
                  <c:v>6.5937259767399892E-4</c:v>
                </c:pt>
                <c:pt idx="9">
                  <c:v>8.417079676310002E-4</c:v>
                </c:pt>
                <c:pt idx="10">
                  <c:v>1.0300144403729977E-3</c:v>
                </c:pt>
                <c:pt idx="11">
                  <c:v>1.2197574863489977E-3</c:v>
                </c:pt>
                <c:pt idx="12">
                  <c:v>1.4043518071530023E-3</c:v>
                </c:pt>
                <c:pt idx="13">
                  <c:v>1.6361311267600043E-3</c:v>
                </c:pt>
                <c:pt idx="14">
                  <c:v>2.0412997818759979E-3</c:v>
                </c:pt>
                <c:pt idx="15">
                  <c:v>2.5807173752120036E-3</c:v>
                </c:pt>
                <c:pt idx="16">
                  <c:v>3.0851082210580014E-3</c:v>
                </c:pt>
                <c:pt idx="17">
                  <c:v>3.5246050672780027E-3</c:v>
                </c:pt>
                <c:pt idx="18">
                  <c:v>3.9437152591030034E-3</c:v>
                </c:pt>
                <c:pt idx="19">
                  <c:v>4.3930606210220019E-3</c:v>
                </c:pt>
                <c:pt idx="20">
                  <c:v>5.033521491501998E-3</c:v>
                </c:pt>
                <c:pt idx="21">
                  <c:v>8.2376967421020006E-3</c:v>
                </c:pt>
                <c:pt idx="22">
                  <c:v>8.2377257984600008E-3</c:v>
                </c:pt>
                <c:pt idx="23">
                  <c:v>8.2525982992200028E-3</c:v>
                </c:pt>
                <c:pt idx="24">
                  <c:v>8.4602610212309998E-3</c:v>
                </c:pt>
                <c:pt idx="25">
                  <c:v>9.0809107283549989E-3</c:v>
                </c:pt>
                <c:pt idx="26">
                  <c:v>9.9716156368110029E-3</c:v>
                </c:pt>
                <c:pt idx="27">
                  <c:v>1.0903702593935E-2</c:v>
                </c:pt>
                <c:pt idx="28">
                  <c:v>1.1555392780683002E-2</c:v>
                </c:pt>
                <c:pt idx="29">
                  <c:v>1.1922025823714003E-2</c:v>
                </c:pt>
                <c:pt idx="30">
                  <c:v>1.2203101907948002E-2</c:v>
                </c:pt>
                <c:pt idx="31">
                  <c:v>1.2443246379317999E-2</c:v>
                </c:pt>
                <c:pt idx="32">
                  <c:v>1.2660824267569003E-2</c:v>
                </c:pt>
                <c:pt idx="33">
                  <c:v>1.2863859407311003E-2</c:v>
                </c:pt>
                <c:pt idx="34">
                  <c:v>1.3056188797253003E-2</c:v>
                </c:pt>
                <c:pt idx="35">
                  <c:v>1.3239877377142002E-2</c:v>
                </c:pt>
                <c:pt idx="36">
                  <c:v>1.3416020885809003E-2</c:v>
                </c:pt>
                <c:pt idx="37">
                  <c:v>1.3585311385711001E-2</c:v>
                </c:pt>
                <c:pt idx="38">
                  <c:v>1.3748050508189003E-2</c:v>
                </c:pt>
                <c:pt idx="39">
                  <c:v>1.3904410948359001E-2</c:v>
                </c:pt>
                <c:pt idx="40">
                  <c:v>1.4051753965184002E-2</c:v>
                </c:pt>
                <c:pt idx="41">
                  <c:v>1.4190543798769002E-2</c:v>
                </c:pt>
                <c:pt idx="42">
                  <c:v>1.4321570001962998E-2</c:v>
                </c:pt>
                <c:pt idx="43">
                  <c:v>1.4445289093791003E-2</c:v>
                </c:pt>
                <c:pt idx="44">
                  <c:v>1.4561897338474003E-2</c:v>
                </c:pt>
                <c:pt idx="45">
                  <c:v>1.4671461753901001E-2</c:v>
                </c:pt>
                <c:pt idx="46">
                  <c:v>1.4773986158178001E-2</c:v>
                </c:pt>
                <c:pt idx="47">
                  <c:v>1.4869439929568004E-2</c:v>
                </c:pt>
                <c:pt idx="48">
                  <c:v>1.4957778909019004E-2</c:v>
                </c:pt>
                <c:pt idx="49">
                  <c:v>1.5038959956901E-2</c:v>
                </c:pt>
                <c:pt idx="50">
                  <c:v>1.5112955295851001E-2</c:v>
                </c:pt>
                <c:pt idx="51">
                  <c:v>1.5179762718290003E-2</c:v>
                </c:pt>
                <c:pt idx="52">
                  <c:v>1.6831523008354998E-2</c:v>
                </c:pt>
                <c:pt idx="53">
                  <c:v>1.6831662616707002E-2</c:v>
                </c:pt>
                <c:pt idx="54">
                  <c:v>1.6831742870732004E-2</c:v>
                </c:pt>
                <c:pt idx="55">
                  <c:v>1.6831782907067001E-2</c:v>
                </c:pt>
                <c:pt idx="56">
                  <c:v>1.6831803873048001E-2</c:v>
                </c:pt>
                <c:pt idx="57">
                  <c:v>1.6831825387550001E-2</c:v>
                </c:pt>
                <c:pt idx="58">
                  <c:v>1.6831877011779003E-2</c:v>
                </c:pt>
                <c:pt idx="59">
                  <c:v>1.6832038047671999E-2</c:v>
                </c:pt>
                <c:pt idx="60" formatCode="0.0000E+00">
                  <c:v>1.6832537340584999E-2</c:v>
                </c:pt>
                <c:pt idx="61" formatCode="0.0000E+00">
                  <c:v>1.6834027917168003E-2</c:v>
                </c:pt>
                <c:pt idx="62" formatCode="0.0000E+00">
                  <c:v>1.6838480293369998E-2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98608"/>
        <c:axId val="493194688"/>
      </c:scatterChart>
      <c:valAx>
        <c:axId val="493198608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194688"/>
        <c:crosses val="autoZero"/>
        <c:crossBetween val="midCat"/>
        <c:majorUnit val="600"/>
      </c:valAx>
      <c:valAx>
        <c:axId val="4931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19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8.5605276657112581E-6</c:v>
                </c:pt>
                <c:pt idx="1">
                  <c:v>1.8522657785316833E-5</c:v>
                </c:pt>
                <c:pt idx="2">
                  <c:v>3.6409063336426324E-5</c:v>
                </c:pt>
                <c:pt idx="3">
                  <c:v>6.3190046300068173E-5</c:v>
                </c:pt>
                <c:pt idx="4">
                  <c:v>9.737059847801332E-5</c:v>
                </c:pt>
                <c:pt idx="5">
                  <c:v>1.3272371997256338E-4</c:v>
                </c:pt>
                <c:pt idx="6">
                  <c:v>1.6235721067885529E-4</c:v>
                </c:pt>
                <c:pt idx="7">
                  <c:v>1.8484348129147897E-4</c:v>
                </c:pt>
                <c:pt idx="8">
                  <c:v>1.9746986550430356E-4</c:v>
                </c:pt>
                <c:pt idx="9">
                  <c:v>2.0392689382464155E-4</c:v>
                </c:pt>
                <c:pt idx="10">
                  <c:v>2.0509266962482974E-4</c:v>
                </c:pt>
                <c:pt idx="11">
                  <c:v>1.9862984562649201E-4</c:v>
                </c:pt>
                <c:pt idx="12">
                  <c:v>2.4982959101838026E-4</c:v>
                </c:pt>
                <c:pt idx="13">
                  <c:v>4.3090652581025178E-4</c:v>
                </c:pt>
                <c:pt idx="14">
                  <c:v>5.7402158712660696E-4</c:v>
                </c:pt>
                <c:pt idx="15">
                  <c:v>5.1838602355236125E-4</c:v>
                </c:pt>
                <c:pt idx="16">
                  <c:v>4.1054777906145487E-4</c:v>
                </c:pt>
                <c:pt idx="17">
                  <c:v>3.3181801656735437E-4</c:v>
                </c:pt>
                <c:pt idx="18">
                  <c:v>3.0342898122082433E-4</c:v>
                </c:pt>
                <c:pt idx="19">
                  <c:v>4.5876287748523306E-4</c:v>
                </c:pt>
                <c:pt idx="20">
                  <c:v>1.9373054970355936E-6</c:v>
                </c:pt>
                <c:pt idx="21">
                  <c:v>1.1976425996762519E-8</c:v>
                </c:pt>
                <c:pt idx="22">
                  <c:v>2.6763116389993957E-6</c:v>
                </c:pt>
                <c:pt idx="23">
                  <c:v>9.7156156070997424E-5</c:v>
                </c:pt>
                <c:pt idx="24">
                  <c:v>4.799695557010028E-4</c:v>
                </c:pt>
                <c:pt idx="25">
                  <c:v>8.2006992822600266E-4</c:v>
                </c:pt>
                <c:pt idx="26">
                  <c:v>9.0251310728999695E-4</c:v>
                </c:pt>
                <c:pt idx="27">
                  <c:v>6.4124417449600013E-4</c:v>
                </c:pt>
                <c:pt idx="28">
                  <c:v>3.7233374131000196E-4</c:v>
                </c:pt>
                <c:pt idx="29">
                  <c:v>2.7984747076899991E-4</c:v>
                </c:pt>
                <c:pt idx="30">
                  <c:v>2.3739410348799783E-4</c:v>
                </c:pt>
                <c:pt idx="31">
                  <c:v>2.1098823741800415E-4</c:v>
                </c:pt>
                <c:pt idx="32">
                  <c:v>1.9849703106099986E-4</c:v>
                </c:pt>
                <c:pt idx="33">
                  <c:v>1.889525696589997E-4</c:v>
                </c:pt>
                <c:pt idx="34">
                  <c:v>1.8097411136799857E-4</c:v>
                </c:pt>
                <c:pt idx="35">
                  <c:v>1.7383955993299782E-4</c:v>
                </c:pt>
                <c:pt idx="36">
                  <c:v>1.6726856921699812E-4</c:v>
                </c:pt>
                <c:pt idx="37">
                  <c:v>1.6093246689700275E-4</c:v>
                </c:pt>
                <c:pt idx="38">
                  <c:v>1.5473227228399861E-4</c:v>
                </c:pt>
                <c:pt idx="39">
                  <c:v>1.460128596190019E-4</c:v>
                </c:pt>
                <c:pt idx="40">
                  <c:v>1.3768791552599968E-4</c:v>
                </c:pt>
                <c:pt idx="41">
                  <c:v>1.3008810875100169E-4</c:v>
                </c:pt>
                <c:pt idx="42">
                  <c:v>1.2291164697200013E-4</c:v>
                </c:pt>
                <c:pt idx="43">
                  <c:v>1.1591472430599881E-4</c:v>
                </c:pt>
                <c:pt idx="44">
                  <c:v>1.0897342725799813E-4</c:v>
                </c:pt>
                <c:pt idx="45">
                  <c:v>1.0202803137299848E-4</c:v>
                </c:pt>
                <c:pt idx="46">
                  <c:v>9.5046194907001669E-5</c:v>
                </c:pt>
                <c:pt idx="47">
                  <c:v>8.8014629095002628E-5</c:v>
                </c:pt>
                <c:pt idx="48">
                  <c:v>8.0934994300001228E-5</c:v>
                </c:pt>
                <c:pt idx="49">
                  <c:v>7.3822266508996592E-5</c:v>
                </c:pt>
                <c:pt idx="50">
                  <c:v>6.6701007399999623E-5</c:v>
                </c:pt>
                <c:pt idx="51">
                  <c:v>9.3985279335310819E-7</c:v>
                </c:pt>
                <c:pt idx="52">
                  <c:v>1.1922249900059148E-7</c:v>
                </c:pt>
                <c:pt idx="53">
                  <c:v>6.8668184536574165E-8</c:v>
                </c:pt>
                <c:pt idx="54">
                  <c:v>3.4785292383675747E-8</c:v>
                </c:pt>
                <c:pt idx="55">
                  <c:v>1.8445461693593414E-8</c:v>
                </c:pt>
                <c:pt idx="56">
                  <c:v>1.9151707384806698E-8</c:v>
                </c:pt>
                <c:pt idx="57">
                  <c:v>4.5815205613994714E-8</c:v>
                </c:pt>
                <c:pt idx="58">
                  <c:v>1.4145151223255519E-7</c:v>
                </c:pt>
                <c:pt idx="59">
                  <c:v>4.3209577401028582E-7</c:v>
                </c:pt>
                <c:pt idx="60">
                  <c:v>1.2640267614804874E-6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8.8597046218116115E-6</c:v>
                </c:pt>
                <c:pt idx="1">
                  <c:v>1.9326057494504933E-5</c:v>
                </c:pt>
                <c:pt idx="2">
                  <c:v>3.8063663244918843E-5</c:v>
                </c:pt>
                <c:pt idx="3">
                  <c:v>6.5954468247128882E-5</c:v>
                </c:pt>
                <c:pt idx="4">
                  <c:v>1.0118273701478143E-4</c:v>
                </c:pt>
                <c:pt idx="5">
                  <c:v>1.3715122357171704E-4</c:v>
                </c:pt>
                <c:pt idx="6">
                  <c:v>1.669163526321089E-4</c:v>
                </c:pt>
                <c:pt idx="7">
                  <c:v>1.878556506277782E-4</c:v>
                </c:pt>
                <c:pt idx="8">
                  <c:v>2.0056890695087726E-4</c:v>
                </c:pt>
                <c:pt idx="9">
                  <c:v>2.0713712001410613E-4</c:v>
                </c:pt>
                <c:pt idx="10">
                  <c:v>2.0871735057149287E-4</c:v>
                </c:pt>
                <c:pt idx="11">
                  <c:v>2.0305375288235517E-4</c:v>
                </c:pt>
                <c:pt idx="12">
                  <c:v>2.5495725156512831E-4</c:v>
                </c:pt>
                <c:pt idx="13">
                  <c:v>4.456855206230936E-4</c:v>
                </c:pt>
                <c:pt idx="14">
                  <c:v>5.9335935266361609E-4</c:v>
                </c:pt>
                <c:pt idx="15">
                  <c:v>5.5482993042499634E-4</c:v>
                </c:pt>
                <c:pt idx="16">
                  <c:v>4.834465308371209E-4</c:v>
                </c:pt>
                <c:pt idx="17">
                  <c:v>4.6102121100284653E-4</c:v>
                </c:pt>
                <c:pt idx="18">
                  <c:v>4.9427989816030343E-4</c:v>
                </c:pt>
                <c:pt idx="19">
                  <c:v>7.045069575215882E-4</c:v>
                </c:pt>
                <c:pt idx="20">
                  <c:v>1.8102685031638433E-6</c:v>
                </c:pt>
                <c:pt idx="21">
                  <c:v>2.9056358000212335E-8</c:v>
                </c:pt>
                <c:pt idx="22">
                  <c:v>1.4872500760002016E-5</c:v>
                </c:pt>
                <c:pt idx="23">
                  <c:v>2.0766272201099695E-4</c:v>
                </c:pt>
                <c:pt idx="24">
                  <c:v>6.2064970712399914E-4</c:v>
                </c:pt>
                <c:pt idx="25">
                  <c:v>8.9070490845600397E-4</c:v>
                </c:pt>
                <c:pt idx="26">
                  <c:v>9.3208695712399675E-4</c:v>
                </c:pt>
                <c:pt idx="27">
                  <c:v>6.5169018674800239E-4</c:v>
                </c:pt>
                <c:pt idx="28">
                  <c:v>3.6663304303100053E-4</c:v>
                </c:pt>
                <c:pt idx="29">
                  <c:v>2.8107608423399988E-4</c:v>
                </c:pt>
                <c:pt idx="30">
                  <c:v>2.4014447136999628E-4</c:v>
                </c:pt>
                <c:pt idx="31">
                  <c:v>2.1757788825100405E-4</c:v>
                </c:pt>
                <c:pt idx="32">
                  <c:v>2.0303513974199994E-4</c:v>
                </c:pt>
                <c:pt idx="33">
                  <c:v>1.9232938994200033E-4</c:v>
                </c:pt>
                <c:pt idx="34">
                  <c:v>1.8368857988899923E-4</c:v>
                </c:pt>
                <c:pt idx="35">
                  <c:v>1.7614350866700101E-4</c:v>
                </c:pt>
                <c:pt idx="36">
                  <c:v>1.6929049990199729E-4</c:v>
                </c:pt>
                <c:pt idx="37">
                  <c:v>1.6273912247800199E-4</c:v>
                </c:pt>
                <c:pt idx="38">
                  <c:v>1.5636044016999889E-4</c:v>
                </c:pt>
                <c:pt idx="39">
                  <c:v>1.4734301682500089E-4</c:v>
                </c:pt>
                <c:pt idx="40">
                  <c:v>1.3878983358499991E-4</c:v>
                </c:pt>
                <c:pt idx="41">
                  <c:v>1.3102620319399572E-4</c:v>
                </c:pt>
                <c:pt idx="42">
                  <c:v>1.2371909182800483E-4</c:v>
                </c:pt>
                <c:pt idx="43">
                  <c:v>1.1660824468300024E-4</c:v>
                </c:pt>
                <c:pt idx="44">
                  <c:v>1.0956441542699785E-4</c:v>
                </c:pt>
                <c:pt idx="45">
                  <c:v>1.0252440427700044E-4</c:v>
                </c:pt>
                <c:pt idx="46">
                  <c:v>9.5453771390002773E-5</c:v>
                </c:pt>
                <c:pt idx="47">
                  <c:v>8.8338979450999777E-5</c:v>
                </c:pt>
                <c:pt idx="48">
                  <c:v>8.1181047881996593E-5</c:v>
                </c:pt>
                <c:pt idx="49">
                  <c:v>7.3995338950000322E-5</c:v>
                </c:pt>
                <c:pt idx="50">
                  <c:v>6.6807422439002506E-5</c:v>
                </c:pt>
                <c:pt idx="51">
                  <c:v>9.3319790399152262E-7</c:v>
                </c:pt>
                <c:pt idx="52">
                  <c:v>1.18130144005121E-7</c:v>
                </c:pt>
                <c:pt idx="53">
                  <c:v>6.7907251920030337E-8</c:v>
                </c:pt>
                <c:pt idx="54">
                  <c:v>3.3876898844320582E-8</c:v>
                </c:pt>
                <c:pt idx="55">
                  <c:v>1.7740445461756333E-8</c:v>
                </c:pt>
                <c:pt idx="56">
                  <c:v>1.8204578615148461E-8</c:v>
                </c:pt>
                <c:pt idx="57">
                  <c:v>4.3682039926068377E-8</c:v>
                </c:pt>
                <c:pt idx="58">
                  <c:v>1.3626114022901983E-7</c:v>
                </c:pt>
                <c:pt idx="59">
                  <c:v>4.2247861869923959E-7</c:v>
                </c:pt>
                <c:pt idx="60">
                  <c:v>1.2612571087147645E-6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00568"/>
        <c:axId val="493197040"/>
      </c:scatterChart>
      <c:valAx>
        <c:axId val="493200568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197040"/>
        <c:crosses val="autoZero"/>
        <c:crossBetween val="midCat"/>
      </c:valAx>
      <c:valAx>
        <c:axId val="493197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200568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1.4164496114923999E-16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8.0909647369783993E-3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1.2180030232942E-2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1.2953530946607001E-2</v>
      </c>
      <c r="C5">
        <v>-273.14999999999998</v>
      </c>
      <c r="D5">
        <v>-1.8181818182</v>
      </c>
    </row>
    <row r="6" spans="1:4" x14ac:dyDescent="0.25">
      <c r="A6">
        <v>5</v>
      </c>
      <c r="B6" s="1">
        <v>1.2953576392542999E-2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1.2953587188329001E-2</v>
      </c>
      <c r="C7">
        <v>-273.14999999999998</v>
      </c>
      <c r="D7">
        <v>0</v>
      </c>
    </row>
    <row r="8" spans="1:4" x14ac:dyDescent="0.25">
      <c r="A8">
        <v>7</v>
      </c>
      <c r="B8" s="1">
        <v>1.2953597850281001E-2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1.2953632540771001E-2</v>
      </c>
      <c r="C9">
        <v>-273.14999999999998</v>
      </c>
      <c r="D9">
        <v>1.8181818182</v>
      </c>
    </row>
    <row r="10" spans="1:4" x14ac:dyDescent="0.25">
      <c r="A10">
        <v>9</v>
      </c>
      <c r="B10" s="1">
        <v>1.2953776787979999E-2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1.2954375760800999E-2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1.2956611239486E-2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1.2963817422902001E-2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1.2982992358544001E-2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1.3024046935589E-2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1.3095468456448E-2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1.3197740772898E-2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1.3374545688450999E-2</v>
      </c>
      <c r="C18">
        <v>-273.14999999999998</v>
      </c>
      <c r="D18">
        <v>10</v>
      </c>
    </row>
    <row r="19" spans="1:4" x14ac:dyDescent="0.25">
      <c r="A19">
        <v>18</v>
      </c>
      <c r="B19" s="1">
        <v>1.3753184297333999E-2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1.431240750012E-2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1.4837498729202E-2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1.520745696649E-2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1.5405948975189E-2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1.5501816879133001E-2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1.5633998835377999E-2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1.6903545958774999E-2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1.6903596142648001E-2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1.6908654807213E-2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1.7028502439668001E-2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1.7560695903731001E-2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1.8437109995311E-2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1.9379862955264001E-2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2.0040614306150999E-2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2.0421021369949999E-2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2.0705454320470999E-2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2.0945961372702999E-2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2.1162980048648E-2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2.1362027213375E-2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2.1551858362133001E-2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2.1733889586313001E-2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2.1908831387996999E-2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2.2077176498854E-2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2.2239125330065002E-2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2.2394798915446001E-2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2.2541643388047001E-2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2.2680068726790001E-2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2.2810820739594E-2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2.2934330127842999E-2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2.3050781235232E-2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2.3160234076028002E-2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2.3262691204099999E-2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2.3358130658224001E-2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2.3446503711672999E-2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2.3527762686933001E-2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2.3601874359003999E-2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2.3668833093389002E-2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2.5337491633152E-2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2.5337633301163998E-2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2.5337715256877998E-2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2.5337757274685999E-2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2.5337780655507E-2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2.5337806808920001E-2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2.5337869951174E-2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2.5338060341445E-2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2.5338617383466999E-2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2.5340173899133001E-2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2.5344582051616001E-2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2.5352324716961E-2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2.5369058598917998E-2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2.5401966627997E-2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2.5459126469713999E-2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2.5547271101356E-2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2.5667498354091999E-2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2.5814654446773999E-2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2.5982268067674001E-2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2.6161379354120998E-2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2.6346353160731001E-2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2.6532370453122001E-2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2.6712467117295999E-2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2.6938698068536E-2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2.7327938665837999E-2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2.7843607275713E-2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2.8302604501209E-2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2.8657232979274E-2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2.8936712183482999E-2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2.9189114610955001E-2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2.9576739199796E-2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3.2679474559543002E-2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3.2679486523843997E-2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3.2682253482908E-2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3.2781532002152003E-2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3.3268219182538E-2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3.4097432448916998E-2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3.5007342523366E-2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3.5652712660357001E-2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3.6027121357135997E-2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3.6308352827072003E-2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3.6546789147338998E-2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3.6758580369999003E-2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3.6957761433182003E-2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3.7147301806750001E-2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3.7328783693745003E-2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3.7503063398595E-2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3.7670715098572997E-2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3.7831981944649998E-2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3.7987006526421001E-2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3.8133267073945001E-2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3.8271165051261997E-2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3.8401432708795001E-2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3.8524498807935001E-2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3.8640546630333998E-2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3.8749634844347999E-2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3.8851762058173998E-2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3.8946893621233998E-2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3.9034981630419997E-2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3.9115979527777997E-2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3.9189854808010002E-2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3.9256599854821002E-2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4.0921613932258002E-2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4.0921755125301003E-2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4.0921836580469002E-2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4.0921877980922998E-2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4.0921900498546999E-2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4.0921924529337003E-2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4.0921982596227001E-2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4.0922160321474998E-2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4.0922693924076999E-2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4.0924225138942998E-2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4.0928634169051001E-2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4.0936416466928999E-2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4.0953255246734002E-2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4.0986354395221997E-2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4.1043799891859002E-2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4.1132318617748999E-2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4.1252976544998002E-2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4.1400574009252997E-2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4.1568613537683E-2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4.1748131597233999E-2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4.1933519682530999E-2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4.211996756401E-2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4.2300540150944997E-2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4.2527657960963999E-2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4.2919391166250001E-2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4.3441228972734003E-2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4.3912488994149998E-2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4.4285714247845998E-2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4.4587366990183001E-2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4.4863211518537997E-2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4.5280268679892002E-2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4.8709299409645003E-2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4.8709311386071E-2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4.8711987697709999E-2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4.8809143853780997E-2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4.9289113409481999E-2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5.0109183337708002E-2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5.1011696444997999E-2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5.1652940619493999E-2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5.2025274360804001E-2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5.2305121831573001E-2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5.2542515935060999E-2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5.2753504172479003E-2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5.2952001203540003E-2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5.3140953773199003E-2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5.3321927884567001E-2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5.3495767444499999E-2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5.3663036013716997E-2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5.3823968480614E-2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5.3978700752897998E-2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5.4124713612517E-2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5.4262401528043E-2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5.4392489636794002E-2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5.4515401283766002E-2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5.4631316008072001E-2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5.4740289435329999E-2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5.4842317466702997E-2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5.4937363661609999E-2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5.5025378290705002E-2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5.5106313285005003E-2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5.5180135551513999E-2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5.5246836558913999E-2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5.6910376003149001E-2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5.6910516902465999E-2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5.6910598055775002E-2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5.6910639165666001E-2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5.6910660964848002E-2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5.6910683598684002E-2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5.6910737743926999E-2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5.6910904913895999E-2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5.6911415572538003E-2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5.6912909422347002E-2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5.6917275710353002E-2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1.5737786209345E-16</v>
      </c>
      <c r="C2">
        <v>150</v>
      </c>
      <c r="D2">
        <v>-1301.7181818182</v>
      </c>
    </row>
    <row r="3" spans="1:4" x14ac:dyDescent="0.25">
      <c r="A3">
        <v>2</v>
      </c>
      <c r="B3" s="1">
        <v>9.2327152234296002E-3</v>
      </c>
      <c r="C3">
        <v>96</v>
      </c>
      <c r="D3">
        <v>-1172.2181818182</v>
      </c>
    </row>
    <row r="4" spans="1:4" x14ac:dyDescent="0.25">
      <c r="A4">
        <v>3</v>
      </c>
      <c r="B4" s="1">
        <v>1.3342323642974999E-2</v>
      </c>
      <c r="C4">
        <v>25</v>
      </c>
      <c r="D4">
        <v>-1001.8181818181999</v>
      </c>
    </row>
    <row r="5" spans="1:4" x14ac:dyDescent="0.25">
      <c r="A5">
        <v>4</v>
      </c>
      <c r="B5" s="1">
        <v>1.4111132747365E-2</v>
      </c>
      <c r="C5">
        <v>25</v>
      </c>
      <c r="D5">
        <v>-1.8181818182</v>
      </c>
    </row>
    <row r="6" spans="1:4" x14ac:dyDescent="0.25">
      <c r="A6">
        <v>5</v>
      </c>
      <c r="B6" s="1">
        <v>1.4111176468262E-2</v>
      </c>
      <c r="C6">
        <v>30</v>
      </c>
      <c r="D6">
        <v>-0.90909090910000001</v>
      </c>
    </row>
    <row r="7" spans="1:4" x14ac:dyDescent="0.25">
      <c r="A7">
        <v>6</v>
      </c>
      <c r="B7" s="1">
        <v>1.4111186407496999E-2</v>
      </c>
      <c r="C7">
        <v>35</v>
      </c>
      <c r="D7">
        <v>0</v>
      </c>
    </row>
    <row r="8" spans="1:4" x14ac:dyDescent="0.25">
      <c r="A8">
        <v>7</v>
      </c>
      <c r="B8" s="1">
        <v>1.4111196212556E-2</v>
      </c>
      <c r="C8">
        <v>40</v>
      </c>
      <c r="D8">
        <v>0.90909090910000001</v>
      </c>
    </row>
    <row r="9" spans="1:4" x14ac:dyDescent="0.25">
      <c r="A9">
        <v>8</v>
      </c>
      <c r="B9" s="1">
        <v>1.4111229604815E-2</v>
      </c>
      <c r="C9">
        <v>45</v>
      </c>
      <c r="D9">
        <v>1.8181818182</v>
      </c>
    </row>
    <row r="10" spans="1:4" x14ac:dyDescent="0.25">
      <c r="A10">
        <v>9</v>
      </c>
      <c r="B10" s="1">
        <v>1.4111375151438E-2</v>
      </c>
      <c r="C10">
        <v>50</v>
      </c>
      <c r="D10">
        <v>2.7272727272999999</v>
      </c>
    </row>
    <row r="11" spans="1:4" x14ac:dyDescent="0.25">
      <c r="A11">
        <v>10</v>
      </c>
      <c r="B11" s="1">
        <v>1.4112007733404E-2</v>
      </c>
      <c r="C11">
        <v>55</v>
      </c>
      <c r="D11">
        <v>3.6363636364</v>
      </c>
    </row>
    <row r="12" spans="1:4" x14ac:dyDescent="0.25">
      <c r="A12">
        <v>11</v>
      </c>
      <c r="B12" s="1">
        <v>1.4114450631476001E-2</v>
      </c>
      <c r="C12">
        <v>60</v>
      </c>
      <c r="D12">
        <v>4.5454545455000002</v>
      </c>
    </row>
    <row r="13" spans="1:4" x14ac:dyDescent="0.25">
      <c r="A13">
        <v>12</v>
      </c>
      <c r="B13" s="1">
        <v>1.4122473764111E-2</v>
      </c>
      <c r="C13">
        <v>65</v>
      </c>
      <c r="D13">
        <v>5.4545454544999998</v>
      </c>
    </row>
    <row r="14" spans="1:4" x14ac:dyDescent="0.25">
      <c r="A14">
        <v>13</v>
      </c>
      <c r="B14" s="1">
        <v>1.4143845796391E-2</v>
      </c>
      <c r="C14">
        <v>70</v>
      </c>
      <c r="D14">
        <v>6.3636363636000004</v>
      </c>
    </row>
    <row r="15" spans="1:4" x14ac:dyDescent="0.25">
      <c r="A15">
        <v>14</v>
      </c>
      <c r="B15" s="1">
        <v>1.4189162433487E-2</v>
      </c>
      <c r="C15">
        <v>75</v>
      </c>
      <c r="D15">
        <v>7.2727272727000001</v>
      </c>
    </row>
    <row r="16" spans="1:4" x14ac:dyDescent="0.25">
      <c r="A16">
        <v>15</v>
      </c>
      <c r="B16" s="1">
        <v>1.4266921013472E-2</v>
      </c>
      <c r="C16">
        <v>80</v>
      </c>
      <c r="D16">
        <v>8.1818181818000006</v>
      </c>
    </row>
    <row r="17" spans="1:4" x14ac:dyDescent="0.25">
      <c r="A17">
        <v>16</v>
      </c>
      <c r="B17" s="1">
        <v>1.4376736267819001E-2</v>
      </c>
      <c r="C17">
        <v>85</v>
      </c>
      <c r="D17">
        <v>9.0909090909000003</v>
      </c>
    </row>
    <row r="18" spans="1:4" x14ac:dyDescent="0.25">
      <c r="A18">
        <v>17</v>
      </c>
      <c r="B18" s="1">
        <v>1.4562267082489999E-2</v>
      </c>
      <c r="C18">
        <v>90</v>
      </c>
      <c r="D18">
        <v>10</v>
      </c>
    </row>
    <row r="19" spans="1:4" x14ac:dyDescent="0.25">
      <c r="A19">
        <v>18</v>
      </c>
      <c r="B19" s="1">
        <v>1.495739579411E-2</v>
      </c>
      <c r="C19">
        <v>95</v>
      </c>
      <c r="D19">
        <v>10.9090909091</v>
      </c>
    </row>
    <row r="20" spans="1:4" x14ac:dyDescent="0.25">
      <c r="A20">
        <v>19</v>
      </c>
      <c r="B20" s="1">
        <v>1.5538996948092999E-2</v>
      </c>
      <c r="C20">
        <v>100</v>
      </c>
      <c r="D20">
        <v>11.818181818199999</v>
      </c>
    </row>
    <row r="21" spans="1:4" x14ac:dyDescent="0.25">
      <c r="A21">
        <v>20</v>
      </c>
      <c r="B21" s="1">
        <v>1.6109527812495E-2</v>
      </c>
      <c r="C21">
        <v>105</v>
      </c>
      <c r="D21">
        <v>12.727272727300001</v>
      </c>
    </row>
    <row r="22" spans="1:4" x14ac:dyDescent="0.25">
      <c r="A22">
        <v>21</v>
      </c>
      <c r="B22" s="1">
        <v>1.6578048936998002E-2</v>
      </c>
      <c r="C22">
        <v>110</v>
      </c>
      <c r="D22">
        <v>13.6363636364</v>
      </c>
    </row>
    <row r="23" spans="1:4" x14ac:dyDescent="0.25">
      <c r="A23">
        <v>22</v>
      </c>
      <c r="B23" s="1">
        <v>1.6938762535843001E-2</v>
      </c>
      <c r="C23">
        <v>115</v>
      </c>
      <c r="D23">
        <v>14.5454545454</v>
      </c>
    </row>
    <row r="24" spans="1:4" x14ac:dyDescent="0.25">
      <c r="A24">
        <v>23</v>
      </c>
      <c r="B24" s="1">
        <v>1.7219123039804999E-2</v>
      </c>
      <c r="C24">
        <v>120</v>
      </c>
      <c r="D24">
        <v>15.4545454545</v>
      </c>
    </row>
    <row r="25" spans="1:4" x14ac:dyDescent="0.25">
      <c r="A25">
        <v>24</v>
      </c>
      <c r="B25" s="1">
        <v>1.7591946915056E-2</v>
      </c>
      <c r="C25">
        <v>125</v>
      </c>
      <c r="D25">
        <v>16.363636363600001</v>
      </c>
    </row>
    <row r="26" spans="1:4" x14ac:dyDescent="0.25">
      <c r="A26">
        <v>25</v>
      </c>
      <c r="B26" s="1">
        <v>1.9370384002071001E-2</v>
      </c>
      <c r="C26">
        <v>125</v>
      </c>
      <c r="D26">
        <v>1786.3636363636001</v>
      </c>
    </row>
    <row r="27" spans="1:4" x14ac:dyDescent="0.25">
      <c r="A27">
        <v>26</v>
      </c>
      <c r="B27" s="1">
        <v>1.9370450372093E-2</v>
      </c>
      <c r="C27">
        <v>119.5</v>
      </c>
      <c r="D27">
        <v>1787.3636363636001</v>
      </c>
    </row>
    <row r="28" spans="1:4" x14ac:dyDescent="0.25">
      <c r="A28">
        <v>27</v>
      </c>
      <c r="B28" s="1">
        <v>1.9389177428948998E-2</v>
      </c>
      <c r="C28">
        <v>114</v>
      </c>
      <c r="D28">
        <v>1788.3636363636001</v>
      </c>
    </row>
    <row r="29" spans="1:4" x14ac:dyDescent="0.25">
      <c r="A29">
        <v>28</v>
      </c>
      <c r="B29" s="1">
        <v>1.9616397468726E-2</v>
      </c>
      <c r="C29">
        <v>108.5</v>
      </c>
      <c r="D29">
        <v>1789.3636363636001</v>
      </c>
    </row>
    <row r="30" spans="1:4" x14ac:dyDescent="0.25">
      <c r="A30">
        <v>29</v>
      </c>
      <c r="B30" s="1">
        <v>2.0267616072862E-2</v>
      </c>
      <c r="C30">
        <v>103</v>
      </c>
      <c r="D30">
        <v>1790.3636363636001</v>
      </c>
    </row>
    <row r="31" spans="1:4" x14ac:dyDescent="0.25">
      <c r="A31">
        <v>30</v>
      </c>
      <c r="B31" s="1">
        <v>2.1185811247228001E-2</v>
      </c>
      <c r="C31">
        <v>97.5</v>
      </c>
      <c r="D31">
        <v>1791.3636363636001</v>
      </c>
    </row>
    <row r="32" spans="1:4" x14ac:dyDescent="0.25">
      <c r="A32">
        <v>31</v>
      </c>
      <c r="B32" s="1">
        <v>2.2137014784287E-2</v>
      </c>
      <c r="C32">
        <v>92</v>
      </c>
      <c r="D32">
        <v>1792.3636363636001</v>
      </c>
    </row>
    <row r="33" spans="1:4" x14ac:dyDescent="0.25">
      <c r="A33">
        <v>32</v>
      </c>
      <c r="B33" s="1">
        <v>2.2798897837473998E-2</v>
      </c>
      <c r="C33">
        <v>86.5</v>
      </c>
      <c r="D33">
        <v>1793.3636363636001</v>
      </c>
    </row>
    <row r="34" spans="1:4" x14ac:dyDescent="0.25">
      <c r="A34">
        <v>33</v>
      </c>
      <c r="B34" s="1">
        <v>2.3170309602795001E-2</v>
      </c>
      <c r="C34">
        <v>81</v>
      </c>
      <c r="D34">
        <v>1794.3636363636001</v>
      </c>
    </row>
    <row r="35" spans="1:4" x14ac:dyDescent="0.25">
      <c r="A35">
        <v>34</v>
      </c>
      <c r="B35" s="1">
        <v>2.3454722683062E-2</v>
      </c>
      <c r="C35">
        <v>75.5</v>
      </c>
      <c r="D35">
        <v>1795.3636363636001</v>
      </c>
    </row>
    <row r="36" spans="1:4" x14ac:dyDescent="0.25">
      <c r="A36">
        <v>35</v>
      </c>
      <c r="B36" s="1">
        <v>2.369740689973E-2</v>
      </c>
      <c r="C36">
        <v>70</v>
      </c>
      <c r="D36">
        <v>1796.3636363636001</v>
      </c>
    </row>
    <row r="37" spans="1:4" x14ac:dyDescent="0.25">
      <c r="A37">
        <v>36</v>
      </c>
      <c r="B37" s="1">
        <v>2.3917033153775E-2</v>
      </c>
      <c r="C37">
        <v>64.5</v>
      </c>
      <c r="D37">
        <v>1797.3636363636001</v>
      </c>
    </row>
    <row r="38" spans="1:4" x14ac:dyDescent="0.25">
      <c r="A38">
        <v>37</v>
      </c>
      <c r="B38" s="1">
        <v>2.4121775939717999E-2</v>
      </c>
      <c r="C38">
        <v>59</v>
      </c>
      <c r="D38">
        <v>1798.3636363636001</v>
      </c>
    </row>
    <row r="39" spans="1:4" x14ac:dyDescent="0.25">
      <c r="A39">
        <v>38</v>
      </c>
      <c r="B39" s="1">
        <v>2.4315556089360001E-2</v>
      </c>
      <c r="C39">
        <v>53.5</v>
      </c>
      <c r="D39">
        <v>1799.3636363636001</v>
      </c>
    </row>
    <row r="40" spans="1:4" x14ac:dyDescent="0.25">
      <c r="A40">
        <v>39</v>
      </c>
      <c r="B40" s="1">
        <v>2.4500492424386001E-2</v>
      </c>
      <c r="C40">
        <v>48</v>
      </c>
      <c r="D40">
        <v>1800.3636363636001</v>
      </c>
    </row>
    <row r="41" spans="1:4" x14ac:dyDescent="0.25">
      <c r="A41">
        <v>40</v>
      </c>
      <c r="B41" s="1">
        <v>2.4677717939594002E-2</v>
      </c>
      <c r="C41">
        <v>42.5</v>
      </c>
      <c r="D41">
        <v>1801.3636363636001</v>
      </c>
    </row>
    <row r="42" spans="1:4" x14ac:dyDescent="0.25">
      <c r="A42">
        <v>41</v>
      </c>
      <c r="B42" s="1">
        <v>2.4847952672134001E-2</v>
      </c>
      <c r="C42">
        <v>37</v>
      </c>
      <c r="D42">
        <v>1802.3636363636001</v>
      </c>
    </row>
    <row r="43" spans="1:4" x14ac:dyDescent="0.25">
      <c r="A43">
        <v>42</v>
      </c>
      <c r="B43" s="1">
        <v>2.5011519260250002E-2</v>
      </c>
      <c r="C43">
        <v>31.5</v>
      </c>
      <c r="D43">
        <v>1803.3636363636001</v>
      </c>
    </row>
    <row r="44" spans="1:4" x14ac:dyDescent="0.25">
      <c r="A44">
        <v>43</v>
      </c>
      <c r="B44" s="1">
        <v>2.5168606221549001E-2</v>
      </c>
      <c r="C44">
        <v>26</v>
      </c>
      <c r="D44">
        <v>1804.3636363636001</v>
      </c>
    </row>
    <row r="45" spans="1:4" x14ac:dyDescent="0.25">
      <c r="A45">
        <v>44</v>
      </c>
      <c r="B45" s="1">
        <v>2.5316560326885999E-2</v>
      </c>
      <c r="C45">
        <v>20.5</v>
      </c>
      <c r="D45">
        <v>1805.3636363636001</v>
      </c>
    </row>
    <row r="46" spans="1:4" x14ac:dyDescent="0.25">
      <c r="A46">
        <v>45</v>
      </c>
      <c r="B46" s="1">
        <v>2.5455872702674999E-2</v>
      </c>
      <c r="C46">
        <v>15</v>
      </c>
      <c r="D46">
        <v>1806.3636363636001</v>
      </c>
    </row>
    <row r="47" spans="1:4" x14ac:dyDescent="0.25">
      <c r="A47">
        <v>46</v>
      </c>
      <c r="B47" s="1">
        <v>2.5587358130922999E-2</v>
      </c>
      <c r="C47">
        <v>9.5</v>
      </c>
      <c r="D47">
        <v>1807.3636363636001</v>
      </c>
    </row>
    <row r="48" spans="1:4" x14ac:dyDescent="0.25">
      <c r="A48">
        <v>47</v>
      </c>
      <c r="B48" s="1">
        <v>2.5711482965952999E-2</v>
      </c>
      <c r="C48">
        <v>4</v>
      </c>
      <c r="D48">
        <v>1808.3636363636001</v>
      </c>
    </row>
    <row r="49" spans="1:4" x14ac:dyDescent="0.25">
      <c r="A49">
        <v>48</v>
      </c>
      <c r="B49" s="1">
        <v>2.5828449253185001E-2</v>
      </c>
      <c r="C49">
        <v>-1.5</v>
      </c>
      <c r="D49">
        <v>1809.3636363636001</v>
      </c>
    </row>
    <row r="50" spans="1:4" x14ac:dyDescent="0.25">
      <c r="A50">
        <v>49</v>
      </c>
      <c r="B50" s="1">
        <v>2.5938329136403E-2</v>
      </c>
      <c r="C50">
        <v>-7</v>
      </c>
      <c r="D50">
        <v>1810.3636363636001</v>
      </c>
    </row>
    <row r="51" spans="1:4" x14ac:dyDescent="0.25">
      <c r="A51">
        <v>50</v>
      </c>
      <c r="B51" s="1">
        <v>2.6041133675635E-2</v>
      </c>
      <c r="C51">
        <v>-12.5</v>
      </c>
      <c r="D51">
        <v>1811.3636363636001</v>
      </c>
    </row>
    <row r="52" spans="1:4" x14ac:dyDescent="0.25">
      <c r="A52">
        <v>51</v>
      </c>
      <c r="B52" s="1">
        <v>2.6136846021414001E-2</v>
      </c>
      <c r="C52">
        <v>-18</v>
      </c>
      <c r="D52">
        <v>1812.3636363636001</v>
      </c>
    </row>
    <row r="53" spans="1:4" x14ac:dyDescent="0.25">
      <c r="A53">
        <v>52</v>
      </c>
      <c r="B53" s="1">
        <v>2.6225422054433001E-2</v>
      </c>
      <c r="C53">
        <v>-23.5</v>
      </c>
      <c r="D53">
        <v>1813.3636363636001</v>
      </c>
    </row>
    <row r="54" spans="1:4" x14ac:dyDescent="0.25">
      <c r="A54">
        <v>53</v>
      </c>
      <c r="B54" s="1">
        <v>2.6306818145253999E-2</v>
      </c>
      <c r="C54">
        <v>-29</v>
      </c>
      <c r="D54">
        <v>1814.3636363636001</v>
      </c>
    </row>
    <row r="55" spans="1:4" x14ac:dyDescent="0.25">
      <c r="A55">
        <v>54</v>
      </c>
      <c r="B55" s="1">
        <v>2.6381005393660999E-2</v>
      </c>
      <c r="C55">
        <v>-34.5</v>
      </c>
      <c r="D55">
        <v>1815.3636363636001</v>
      </c>
    </row>
    <row r="56" spans="1:4" x14ac:dyDescent="0.25">
      <c r="A56">
        <v>55</v>
      </c>
      <c r="B56" s="1">
        <v>2.6447984261743E-2</v>
      </c>
      <c r="C56">
        <v>-40</v>
      </c>
      <c r="D56">
        <v>1816.3636363636001</v>
      </c>
    </row>
    <row r="57" spans="1:4" x14ac:dyDescent="0.25">
      <c r="A57">
        <v>56</v>
      </c>
      <c r="B57" s="1">
        <v>2.8102829547555001E-2</v>
      </c>
      <c r="C57">
        <v>-40</v>
      </c>
      <c r="D57">
        <v>3586.3636363636001</v>
      </c>
    </row>
    <row r="58" spans="1:4" x14ac:dyDescent="0.25">
      <c r="A58">
        <v>57</v>
      </c>
      <c r="B58" s="1">
        <v>2.8102969868881E-2</v>
      </c>
      <c r="C58">
        <v>-33.5</v>
      </c>
      <c r="D58">
        <v>3587.5454545453999</v>
      </c>
    </row>
    <row r="59" spans="1:4" x14ac:dyDescent="0.25">
      <c r="A59">
        <v>58</v>
      </c>
      <c r="B59" s="1">
        <v>2.8103050536444001E-2</v>
      </c>
      <c r="C59">
        <v>-27</v>
      </c>
      <c r="D59">
        <v>3588.7272727272002</v>
      </c>
    </row>
    <row r="60" spans="1:4" x14ac:dyDescent="0.25">
      <c r="A60">
        <v>59</v>
      </c>
      <c r="B60" s="1">
        <v>2.8103091530588001E-2</v>
      </c>
      <c r="C60">
        <v>-20.5</v>
      </c>
      <c r="D60">
        <v>3589.9090909091001</v>
      </c>
    </row>
    <row r="61" spans="1:4" x14ac:dyDescent="0.25">
      <c r="A61">
        <v>60</v>
      </c>
      <c r="B61" s="1">
        <v>2.8103114016869001E-2</v>
      </c>
      <c r="C61">
        <v>-14</v>
      </c>
      <c r="D61">
        <v>3591.0909090908999</v>
      </c>
    </row>
    <row r="62" spans="1:4" x14ac:dyDescent="0.25">
      <c r="A62">
        <v>61</v>
      </c>
      <c r="B62" s="1">
        <v>2.8103138955731001E-2</v>
      </c>
      <c r="C62">
        <v>-7.5</v>
      </c>
      <c r="D62">
        <v>3592.2727272727002</v>
      </c>
    </row>
    <row r="63" spans="1:4" x14ac:dyDescent="0.25">
      <c r="A63">
        <v>62</v>
      </c>
      <c r="B63" s="1">
        <v>2.8103199726636E-2</v>
      </c>
      <c r="C63">
        <v>-1</v>
      </c>
      <c r="D63">
        <v>3593.4545454545</v>
      </c>
    </row>
    <row r="64" spans="1:4" x14ac:dyDescent="0.25">
      <c r="A64">
        <v>63</v>
      </c>
      <c r="B64" s="1">
        <v>2.8103384961288998E-2</v>
      </c>
      <c r="C64">
        <v>5.5</v>
      </c>
      <c r="D64">
        <v>3594.6363636362998</v>
      </c>
    </row>
    <row r="65" spans="1:4" x14ac:dyDescent="0.25">
      <c r="A65">
        <v>64</v>
      </c>
      <c r="B65" s="1">
        <v>2.8103935153276999E-2</v>
      </c>
      <c r="C65">
        <v>12</v>
      </c>
      <c r="D65">
        <v>3595.8181818181001</v>
      </c>
    </row>
    <row r="66" spans="1:4" x14ac:dyDescent="0.25">
      <c r="A66">
        <v>65</v>
      </c>
      <c r="B66" s="1">
        <v>2.8105501951811999E-2</v>
      </c>
      <c r="C66">
        <v>18.5</v>
      </c>
      <c r="D66">
        <v>3596.9999999999</v>
      </c>
    </row>
    <row r="67" spans="1:4" x14ac:dyDescent="0.25">
      <c r="A67">
        <v>66</v>
      </c>
      <c r="B67" s="1">
        <v>2.8110028706438001E-2</v>
      </c>
      <c r="C67">
        <v>25</v>
      </c>
      <c r="D67">
        <v>3598.1818181816998</v>
      </c>
    </row>
    <row r="68" spans="1:4" x14ac:dyDescent="0.25">
      <c r="A68">
        <v>67</v>
      </c>
      <c r="B68" s="1">
        <v>2.8118086678641002E-2</v>
      </c>
      <c r="C68">
        <v>30</v>
      </c>
      <c r="D68">
        <v>3599.0909090907999</v>
      </c>
    </row>
    <row r="69" spans="1:4" x14ac:dyDescent="0.25">
      <c r="A69">
        <v>68</v>
      </c>
      <c r="B69" s="1">
        <v>2.8135629034472E-2</v>
      </c>
      <c r="C69">
        <v>35</v>
      </c>
      <c r="D69">
        <v>3599.9999999999</v>
      </c>
    </row>
    <row r="70" spans="1:4" x14ac:dyDescent="0.25">
      <c r="A70">
        <v>69</v>
      </c>
      <c r="B70" s="1">
        <v>2.8170185934047999E-2</v>
      </c>
      <c r="C70">
        <v>40</v>
      </c>
      <c r="D70">
        <v>3600.909090909</v>
      </c>
    </row>
    <row r="71" spans="1:4" x14ac:dyDescent="0.25">
      <c r="A71">
        <v>70</v>
      </c>
      <c r="B71" s="1">
        <v>2.8230095673217E-2</v>
      </c>
      <c r="C71">
        <v>45</v>
      </c>
      <c r="D71">
        <v>3601.8181818181001</v>
      </c>
    </row>
    <row r="72" spans="1:4" x14ac:dyDescent="0.25">
      <c r="A72">
        <v>71</v>
      </c>
      <c r="B72" s="1">
        <v>2.8322035916009E-2</v>
      </c>
      <c r="C72">
        <v>50</v>
      </c>
      <c r="D72">
        <v>3602.7272727272002</v>
      </c>
    </row>
    <row r="73" spans="1:4" x14ac:dyDescent="0.25">
      <c r="A73">
        <v>72</v>
      </c>
      <c r="B73" s="1">
        <v>2.844667797593E-2</v>
      </c>
      <c r="C73">
        <v>55</v>
      </c>
      <c r="D73">
        <v>3603.6363636362998</v>
      </c>
    </row>
    <row r="74" spans="1:4" x14ac:dyDescent="0.25">
      <c r="A74">
        <v>73</v>
      </c>
      <c r="B74" s="1">
        <v>2.8598376127849E-2</v>
      </c>
      <c r="C74">
        <v>60</v>
      </c>
      <c r="D74">
        <v>3604.5454545453999</v>
      </c>
    </row>
    <row r="75" spans="1:4" x14ac:dyDescent="0.25">
      <c r="A75">
        <v>74</v>
      </c>
      <c r="B75" s="1">
        <v>2.8769097794891001E-2</v>
      </c>
      <c r="C75">
        <v>65</v>
      </c>
      <c r="D75">
        <v>3605.4545454544</v>
      </c>
    </row>
    <row r="76" spans="1:4" x14ac:dyDescent="0.25">
      <c r="A76">
        <v>75</v>
      </c>
      <c r="B76" s="1">
        <v>2.8951355321919999E-2</v>
      </c>
      <c r="C76">
        <v>70</v>
      </c>
      <c r="D76">
        <v>3606.3636363635001</v>
      </c>
    </row>
    <row r="77" spans="1:4" x14ac:dyDescent="0.25">
      <c r="A77">
        <v>76</v>
      </c>
      <c r="B77" s="1">
        <v>2.9139550585507001E-2</v>
      </c>
      <c r="C77">
        <v>75</v>
      </c>
      <c r="D77">
        <v>3607.2727272726002</v>
      </c>
    </row>
    <row r="78" spans="1:4" x14ac:dyDescent="0.25">
      <c r="A78">
        <v>77</v>
      </c>
      <c r="B78" s="1">
        <v>2.9329147098993001E-2</v>
      </c>
      <c r="C78">
        <v>80</v>
      </c>
      <c r="D78">
        <v>3608.1818181816998</v>
      </c>
    </row>
    <row r="79" spans="1:4" x14ac:dyDescent="0.25">
      <c r="A79">
        <v>78</v>
      </c>
      <c r="B79" s="1">
        <v>2.9513521566604001E-2</v>
      </c>
      <c r="C79">
        <v>85</v>
      </c>
      <c r="D79">
        <v>3609.0909090907999</v>
      </c>
    </row>
    <row r="80" spans="1:4" x14ac:dyDescent="0.25">
      <c r="A80">
        <v>79</v>
      </c>
      <c r="B80" s="1">
        <v>2.9744809907091999E-2</v>
      </c>
      <c r="C80">
        <v>90</v>
      </c>
      <c r="D80">
        <v>3609.9999999999</v>
      </c>
    </row>
    <row r="81" spans="1:4" x14ac:dyDescent="0.25">
      <c r="A81">
        <v>80</v>
      </c>
      <c r="B81" s="1">
        <v>3.0148563333858999E-2</v>
      </c>
      <c r="C81">
        <v>95</v>
      </c>
      <c r="D81">
        <v>3610.909090909</v>
      </c>
    </row>
    <row r="82" spans="1:4" x14ac:dyDescent="0.25">
      <c r="A82">
        <v>81</v>
      </c>
      <c r="B82" s="1">
        <v>3.0684688280921999E-2</v>
      </c>
      <c r="C82">
        <v>100</v>
      </c>
      <c r="D82">
        <v>3611.8181818181001</v>
      </c>
    </row>
    <row r="83" spans="1:4" x14ac:dyDescent="0.25">
      <c r="A83">
        <v>82</v>
      </c>
      <c r="B83" s="1">
        <v>3.1183270411047001E-2</v>
      </c>
      <c r="C83">
        <v>105</v>
      </c>
      <c r="D83">
        <v>3612.7272727272002</v>
      </c>
    </row>
    <row r="84" spans="1:4" x14ac:dyDescent="0.25">
      <c r="A84">
        <v>83</v>
      </c>
      <c r="B84" s="1">
        <v>3.1614617374884003E-2</v>
      </c>
      <c r="C84">
        <v>110</v>
      </c>
      <c r="D84">
        <v>3613.6363636362998</v>
      </c>
    </row>
    <row r="85" spans="1:4" x14ac:dyDescent="0.25">
      <c r="A85">
        <v>84</v>
      </c>
      <c r="B85" s="1">
        <v>3.2023381326237998E-2</v>
      </c>
      <c r="C85">
        <v>115</v>
      </c>
      <c r="D85">
        <v>3614.5454545452999</v>
      </c>
    </row>
    <row r="86" spans="1:4" x14ac:dyDescent="0.25">
      <c r="A86">
        <v>85</v>
      </c>
      <c r="B86" s="1">
        <v>3.2460024258257003E-2</v>
      </c>
      <c r="C86">
        <v>120</v>
      </c>
      <c r="D86">
        <v>3615.4545454544</v>
      </c>
    </row>
    <row r="87" spans="1:4" x14ac:dyDescent="0.25">
      <c r="A87">
        <v>86</v>
      </c>
      <c r="B87" s="1">
        <v>3.3084111041193E-2</v>
      </c>
      <c r="C87">
        <v>125</v>
      </c>
      <c r="D87">
        <v>3616.3636363635001</v>
      </c>
    </row>
    <row r="88" spans="1:4" x14ac:dyDescent="0.25">
      <c r="A88">
        <v>87</v>
      </c>
      <c r="B88" s="1">
        <v>3.6165125263110998E-2</v>
      </c>
      <c r="C88">
        <v>125</v>
      </c>
      <c r="D88">
        <v>5386.3636363634996</v>
      </c>
    </row>
    <row r="89" spans="1:4" x14ac:dyDescent="0.25">
      <c r="A89">
        <v>88</v>
      </c>
      <c r="B89" s="1">
        <v>3.6165159069915999E-2</v>
      </c>
      <c r="C89">
        <v>119.5</v>
      </c>
      <c r="D89">
        <v>5387.3636363634996</v>
      </c>
    </row>
    <row r="90" spans="1:4" x14ac:dyDescent="0.25">
      <c r="A90">
        <v>89</v>
      </c>
      <c r="B90" s="1">
        <v>3.6180701933962001E-2</v>
      </c>
      <c r="C90">
        <v>114</v>
      </c>
      <c r="D90">
        <v>5388.3636363634996</v>
      </c>
    </row>
    <row r="91" spans="1:4" x14ac:dyDescent="0.25">
      <c r="A91">
        <v>90</v>
      </c>
      <c r="B91" s="1">
        <v>3.6392929910285997E-2</v>
      </c>
      <c r="C91">
        <v>108.5</v>
      </c>
      <c r="D91">
        <v>5389.3636363634996</v>
      </c>
    </row>
    <row r="92" spans="1:4" x14ac:dyDescent="0.25">
      <c r="A92">
        <v>91</v>
      </c>
      <c r="B92" s="1">
        <v>3.7021434038319E-2</v>
      </c>
      <c r="C92">
        <v>103</v>
      </c>
      <c r="D92">
        <v>5390.3636363634996</v>
      </c>
    </row>
    <row r="93" spans="1:4" x14ac:dyDescent="0.25">
      <c r="A93">
        <v>92</v>
      </c>
      <c r="B93" s="1">
        <v>3.7919742011997999E-2</v>
      </c>
      <c r="C93">
        <v>97.5</v>
      </c>
      <c r="D93">
        <v>5391.3636363634996</v>
      </c>
    </row>
    <row r="94" spans="1:4" x14ac:dyDescent="0.25">
      <c r="A94">
        <v>93</v>
      </c>
      <c r="B94" s="1">
        <v>3.8857413246814E-2</v>
      </c>
      <c r="C94">
        <v>92</v>
      </c>
      <c r="D94">
        <v>5392.3636363634996</v>
      </c>
    </row>
    <row r="95" spans="1:4" x14ac:dyDescent="0.25">
      <c r="A95">
        <v>94</v>
      </c>
      <c r="B95" s="1">
        <v>3.9512277526944001E-2</v>
      </c>
      <c r="C95">
        <v>86.5</v>
      </c>
      <c r="D95">
        <v>5393.3636363634996</v>
      </c>
    </row>
    <row r="96" spans="1:4" x14ac:dyDescent="0.25">
      <c r="A96">
        <v>95</v>
      </c>
      <c r="B96" s="1">
        <v>3.9880511632699997E-2</v>
      </c>
      <c r="C96">
        <v>81</v>
      </c>
      <c r="D96">
        <v>5394.3636363634996</v>
      </c>
    </row>
    <row r="97" spans="1:4" x14ac:dyDescent="0.25">
      <c r="A97">
        <v>96</v>
      </c>
      <c r="B97" s="1">
        <v>4.0162755809531998E-2</v>
      </c>
      <c r="C97">
        <v>75.5</v>
      </c>
      <c r="D97">
        <v>5395.3636363634996</v>
      </c>
    </row>
    <row r="98" spans="1:4" x14ac:dyDescent="0.25">
      <c r="A98">
        <v>97</v>
      </c>
      <c r="B98" s="1">
        <v>4.0403813922173001E-2</v>
      </c>
      <c r="C98">
        <v>70</v>
      </c>
      <c r="D98">
        <v>5396.3636363634996</v>
      </c>
    </row>
    <row r="99" spans="1:4" x14ac:dyDescent="0.25">
      <c r="A99">
        <v>98</v>
      </c>
      <c r="B99" s="1">
        <v>4.0622137256290998E-2</v>
      </c>
      <c r="C99">
        <v>64.5</v>
      </c>
      <c r="D99">
        <v>5397.3636363634996</v>
      </c>
    </row>
    <row r="100" spans="1:4" x14ac:dyDescent="0.25">
      <c r="A100">
        <v>99</v>
      </c>
      <c r="B100" s="1">
        <v>4.0825794420525002E-2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4.1018649386975997E-2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4.1202786176230001E-2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4.1379314484877999E-2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4.1548937224781E-2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4.1711964760824997E-2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4.1868576150140002E-2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4.2016128036768997E-2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4.2155091918809999E-2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4.2286264830488002E-2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4.2410108534472003E-2</v>
      </c>
      <c r="C110">
        <v>4</v>
      </c>
      <c r="D110">
        <v>5408.3636363634996</v>
      </c>
    </row>
    <row r="111" spans="1:4" x14ac:dyDescent="0.25">
      <c r="A111">
        <v>110</v>
      </c>
      <c r="B111" s="1">
        <v>4.2526822994791998E-2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4.2636478073500003E-2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4.2739079917127998E-2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4.2834599928557003E-2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4.2922995192554998E-2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4.3004224113181999E-2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4.3078259572445002E-2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4.3145099376026001E-2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4.4798047182053997E-2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4.4798187108495001E-2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4.4798267470607001E-2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4.4798307987023001E-2</v>
      </c>
      <c r="C122">
        <v>-20.5</v>
      </c>
      <c r="D122">
        <v>7189.909090909</v>
      </c>
    </row>
    <row r="123" spans="1:4" x14ac:dyDescent="0.25">
      <c r="A123">
        <v>122</v>
      </c>
      <c r="B123" s="1">
        <v>4.4798329499470997E-2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4.4798352285585999E-2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4.4798407477382E-2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4.4798578233855003E-2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4.4799098862236E-2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4.4800624563206E-2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4.4805118544151999E-2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4.4813172821081E-2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4.4830741964258E-2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4.4865345294481003E-2</v>
      </c>
      <c r="C132">
        <v>40</v>
      </c>
      <c r="D132">
        <v>7200.9090909089</v>
      </c>
    </row>
    <row r="133" spans="1:4" x14ac:dyDescent="0.25">
      <c r="A133">
        <v>132</v>
      </c>
      <c r="B133" s="1">
        <v>4.4925303901978998E-2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4.5017288208357001E-2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4.5141971138878002E-2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4.5293713277635997E-2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4.5464491141825998E-2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4.5646826511782999E-2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4.5835132984524997E-2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4.6024876030500997E-2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4.6209470351305001E-2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4.6441249670912003E-2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4.6846418326027997E-2</v>
      </c>
      <c r="C143">
        <v>95</v>
      </c>
      <c r="D143">
        <v>7210.9090909089</v>
      </c>
    </row>
    <row r="144" spans="1:4" x14ac:dyDescent="0.25">
      <c r="A144">
        <v>143</v>
      </c>
      <c r="B144" s="1">
        <v>4.7385835919364003E-2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4.7890226765210001E-2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4.8329723611430002E-2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4.8748833803255003E-2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4.9198179165174001E-2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4.9838640035653997E-2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5.3042815286254E-2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5.3042844342612E-2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5.3057716843372002E-2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5.3265379565382999E-2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5.3886029272506998E-2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5.4776734180963002E-2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5.5708821138086999E-2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5.6360511324835001E-2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5.6727144367866002E-2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5.7008220452100002E-2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5.7248364923469998E-2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5.7465942811721002E-2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5.7668977951463002E-2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5.7861307341405002E-2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5.8044995921294001E-2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5.8221139429961002E-2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5.8390429929863E-2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5.8553169052341002E-2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5.8709529492511001E-2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5.8856872509336002E-2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5.8995662342921001E-2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5.9126688546114997E-2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5.9250407637943002E-2</v>
      </c>
      <c r="C172">
        <v>4</v>
      </c>
      <c r="D172">
        <v>9008.3636363633996</v>
      </c>
    </row>
    <row r="173" spans="1:4" x14ac:dyDescent="0.25">
      <c r="A173">
        <v>172</v>
      </c>
      <c r="B173" s="1">
        <v>5.9367015882626002E-2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5.9476580298053E-2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5.957910470233E-2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5.9674558473720003E-2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5.9762897453171003E-2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5.9844078501053E-2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5.9918073840003E-2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5.9984881262442002E-2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6.1636641552506997E-2</v>
      </c>
      <c r="C181">
        <v>-40</v>
      </c>
      <c r="D181">
        <v>10786.3636363634</v>
      </c>
    </row>
    <row r="182" spans="1:5" x14ac:dyDescent="0.25">
      <c r="A182">
        <v>181</v>
      </c>
      <c r="B182" s="1">
        <v>6.1636781160859001E-2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6.1636861414884003E-2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6.1636901451219001E-2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6.16369224172E-2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6.1636943931702E-2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6.1636995555931003E-2</v>
      </c>
      <c r="C187">
        <v>-1</v>
      </c>
      <c r="D187">
        <v>10793.4545454543</v>
      </c>
    </row>
    <row r="188" spans="1:5" x14ac:dyDescent="0.25">
      <c r="A188">
        <v>187</v>
      </c>
      <c r="B188" s="1">
        <v>6.1637156591823998E-2</v>
      </c>
      <c r="C188">
        <v>5.5</v>
      </c>
      <c r="D188">
        <v>10794.6363636361</v>
      </c>
    </row>
    <row r="189" spans="1:5" x14ac:dyDescent="0.25">
      <c r="A189">
        <v>188</v>
      </c>
      <c r="B189" s="1">
        <v>6.1637655884736998E-2</v>
      </c>
      <c r="C189">
        <v>12</v>
      </c>
      <c r="D189">
        <v>10795.8181818179</v>
      </c>
    </row>
    <row r="190" spans="1:5" x14ac:dyDescent="0.25">
      <c r="A190">
        <v>189</v>
      </c>
      <c r="B190" s="1">
        <v>6.1639146461320002E-2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6.1643598837521997E-2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O10" workbookViewId="0">
      <selection activeCell="A19" sqref="A19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8.3038463597956386E-2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1.4164496114923999E-16</v>
      </c>
      <c r="E2" s="1">
        <f>IF(A2&gt;=-$K$2,INDEX('Daten effMJM'!$B$2:$B$191,Auswertung!$K$2+Auswertung!A2,1),E3)</f>
        <v>1.5737786209345E-16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8.0909647369783993E-3</v>
      </c>
      <c r="E3" s="1">
        <f>IF(A3&gt;=-$K$2,INDEX('Daten effMJM'!$B$2:$B$191,Auswertung!$K$2+Auswertung!A3,1),E4)</f>
        <v>9.2327152234296002E-3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1.2180030232942E-2</v>
      </c>
      <c r="E4" s="1">
        <f>IF(A4&gt;=-$K$2,INDEX('Daten effMJM'!$B$2:$B$191,Auswertung!$K$2+Auswertung!A4,1),E5)</f>
        <v>1.3342323642974999E-2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4.5445935998797427E-8</v>
      </c>
      <c r="O4" s="1">
        <f t="shared" ref="O4:O67" si="4">E6-$E$5</f>
        <v>4.3720896999999148E-8</v>
      </c>
      <c r="P4" s="4">
        <f t="shared" ref="P4:P67" si="5">ABS((O4-N4)/N4)</f>
        <v>3.7958047532433391E-2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1.2953530946607001E-2</v>
      </c>
      <c r="E5" s="1">
        <f>IF(A5&gt;=-$K$2,INDEX('Daten effMJM'!$B$2:$B$191,Auswertung!$K$2+Auswertung!A5,1),E6)</f>
        <v>1.4111132747365E-2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5.6241722000069383E-8</v>
      </c>
      <c r="O5" s="1">
        <f t="shared" si="4"/>
        <v>5.3660131999269667E-8</v>
      </c>
      <c r="P5" s="4">
        <f t="shared" si="5"/>
        <v>4.5901688443972813E-2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1.2953576392542999E-2</v>
      </c>
      <c r="E6" s="1">
        <f>IF(A6&gt;=-$K$2,INDEX('Daten effMJM'!$B$2:$B$191,Auswertung!$K$2+Auswertung!A6,1),E7)</f>
        <v>1.4111176468262E-2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6.6903674000168278E-8</v>
      </c>
      <c r="O6" s="1">
        <f t="shared" si="4"/>
        <v>6.3465191000103283E-8</v>
      </c>
      <c r="P6" s="4">
        <f t="shared" si="5"/>
        <v>5.1394531786944121E-2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1.2953587188329001E-2</v>
      </c>
      <c r="E7" s="1">
        <f>IF(A7&gt;=-$K$2,INDEX('Daten effMJM'!$B$2:$B$191,Auswertung!$K$2+Auswertung!A7,1),E8)</f>
        <v>1.4111186407496999E-2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1.0159416399986576E-7</v>
      </c>
      <c r="O7" s="1">
        <f t="shared" si="4"/>
        <v>9.6857449999668277E-8</v>
      </c>
      <c r="P7" s="4">
        <f t="shared" si="5"/>
        <v>4.6623878909065511E-2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1.2953597850281001E-2</v>
      </c>
      <c r="E8" s="1">
        <f>IF(A8&gt;=-$K$2,INDEX('Daten effMJM'!$B$2:$B$191,Auswertung!$K$2+Auswertung!A8,1),E9)</f>
        <v>1.4111196212556E-2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2.4584137299846209E-7</v>
      </c>
      <c r="O8" s="1">
        <f t="shared" si="4"/>
        <v>2.4240407300001043E-7</v>
      </c>
      <c r="P8" s="4">
        <f t="shared" si="5"/>
        <v>1.398178002558244E-2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1.2953632540771001E-2</v>
      </c>
      <c r="E9" s="1">
        <f>IF(A9&gt;=-$K$2,INDEX('Daten effMJM'!$B$2:$B$191,Auswertung!$K$2+Auswertung!A9,1),E10)</f>
        <v>1.4111229604815E-2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8.4481419399852486E-7</v>
      </c>
      <c r="O9" s="1">
        <f t="shared" si="4"/>
        <v>8.7498603900011684E-7</v>
      </c>
      <c r="P9" s="4">
        <f t="shared" si="5"/>
        <v>3.571417859208538E-2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1.2953776787979999E-2</v>
      </c>
      <c r="E10" s="1">
        <f>IF(A10&gt;=-$K$2,INDEX('Daten effMJM'!$B$2:$B$191,Auswertung!$K$2+Auswertung!A10,1),E11)</f>
        <v>1.4111375151438E-2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3.0802928789996215E-6</v>
      </c>
      <c r="O10" s="1">
        <f t="shared" si="4"/>
        <v>3.3178841110006324E-6</v>
      </c>
      <c r="P10" s="4">
        <f t="shared" si="5"/>
        <v>7.7132675798728859E-2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1.2954375760800999E-2</v>
      </c>
      <c r="E11" s="1">
        <f>IF(A11&gt;=-$K$2,INDEX('Daten effMJM'!$B$2:$B$191,Auswertung!$K$2+Auswertung!A11,1),E12)</f>
        <v>1.4112007733404E-2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1.0286476294999944E-5</v>
      </c>
      <c r="O11" s="1">
        <f t="shared" si="4"/>
        <v>1.1341016746000201E-5</v>
      </c>
      <c r="P11" s="4">
        <f t="shared" si="5"/>
        <v>0.10251717116315616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1.2956611239486E-2</v>
      </c>
      <c r="E12" s="1">
        <f>IF(A12&gt;=-$K$2,INDEX('Daten effMJM'!$B$2:$B$191,Auswertung!$K$2+Auswertung!A12,1),E13)</f>
        <v>1.4114450631476001E-2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2.9461411936999859E-5</v>
      </c>
      <c r="O12" s="1">
        <f t="shared" si="4"/>
        <v>3.271304902600046E-5</v>
      </c>
      <c r="P12" s="4">
        <f t="shared" si="5"/>
        <v>0.11036935690502156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1.2963817422902001E-2</v>
      </c>
      <c r="E13" s="1">
        <f>IF(A13&gt;=-$K$2,INDEX('Daten effMJM'!$B$2:$B$191,Auswertung!$K$2+Auswertung!A13,1),E14)</f>
        <v>1.4122473764111E-2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7.0515988981998887E-5</v>
      </c>
      <c r="O13" s="1">
        <f t="shared" si="4"/>
        <v>7.8029686121999786E-5</v>
      </c>
      <c r="P13" s="4">
        <f t="shared" si="5"/>
        <v>0.1065530987861345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1.2982992358544001E-2</v>
      </c>
      <c r="E14" s="1">
        <f>IF(A14&gt;=-$K$2,INDEX('Daten effMJM'!$B$2:$B$191,Auswertung!$K$2+Auswertung!A14,1),E15)</f>
        <v>1.4143845796391E-2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1.4193750984099925E-4</v>
      </c>
      <c r="O14" s="1">
        <f t="shared" si="4"/>
        <v>1.5578826610699974E-4</v>
      </c>
      <c r="P14" s="4">
        <f t="shared" si="5"/>
        <v>9.7583480797404004E-2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1.3024046935589E-2</v>
      </c>
      <c r="E15" s="1">
        <f>IF(A15&gt;=-$K$2,INDEX('Daten effMJM'!$B$2:$B$191,Auswertung!$K$2+Auswertung!A15,1),E16)</f>
        <v>1.4189162433487E-2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2.442098262909996E-4</v>
      </c>
      <c r="O15" s="1">
        <f t="shared" si="4"/>
        <v>2.6560352045400075E-4</v>
      </c>
      <c r="P15" s="4">
        <f t="shared" si="5"/>
        <v>8.7603740143971487E-2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1.3095468456448E-2</v>
      </c>
      <c r="E16" s="1">
        <f>IF(A16&gt;=-$K$2,INDEX('Daten effMJM'!$B$2:$B$191,Auswertung!$K$2+Auswertung!A16,1),E17)</f>
        <v>1.4266921013472E-2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4.2101474184399849E-4</v>
      </c>
      <c r="O16" s="1">
        <f t="shared" si="4"/>
        <v>4.5113433512499954E-4</v>
      </c>
      <c r="P16" s="4">
        <f t="shared" si="5"/>
        <v>7.1540471834977845E-2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1.3197740772898E-2</v>
      </c>
      <c r="E17" s="1">
        <f>IF(A17&gt;=-$K$2,INDEX('Daten effMJM'!$B$2:$B$191,Auswertung!$K$2+Auswertung!A17,1),E18)</f>
        <v>1.4376736267819001E-2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7.9965335072699865E-4</v>
      </c>
      <c r="O17" s="1">
        <f t="shared" si="4"/>
        <v>8.4626304674500011E-4</v>
      </c>
      <c r="P17" s="4">
        <f t="shared" si="5"/>
        <v>5.8287376618414231E-2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1.3374545688450999E-2</v>
      </c>
      <c r="E18" s="1">
        <f>IF(A18&gt;=-$K$2,INDEX('Daten effMJM'!$B$2:$B$191,Auswertung!$K$2+Auswertung!A18,1),E19)</f>
        <v>1.4562267082489999E-2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1.3588765535129995E-3</v>
      </c>
      <c r="O18" s="1">
        <f t="shared" si="4"/>
        <v>1.4278642007279994E-3</v>
      </c>
      <c r="P18" s="4">
        <f t="shared" si="5"/>
        <v>5.076814890701542E-2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1.3753184297333999E-2</v>
      </c>
      <c r="E19" s="1">
        <f>IF(A19&gt;=-$K$2,INDEX('Daten effMJM'!$B$2:$B$191,Auswertung!$K$2+Auswertung!A19,1),E20)</f>
        <v>1.495739579411E-2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1.8839677825949995E-3</v>
      </c>
      <c r="O19" s="1">
        <f t="shared" si="4"/>
        <v>1.9983950651300004E-3</v>
      </c>
      <c r="P19" s="4">
        <f t="shared" si="5"/>
        <v>6.0737388182608619E-2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1.431240750012E-2</v>
      </c>
      <c r="E20" s="1">
        <f>IF(A20&gt;=-$K$2,INDEX('Daten effMJM'!$B$2:$B$191,Auswertung!$K$2+Auswertung!A20,1),E21)</f>
        <v>1.5538996948092999E-2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2.2539260198829996E-3</v>
      </c>
      <c r="O20" s="1">
        <f t="shared" si="4"/>
        <v>2.4669161896330016E-3</v>
      </c>
      <c r="P20" s="4">
        <f t="shared" si="5"/>
        <v>9.4497409351997366E-2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1.4837498729202E-2</v>
      </c>
      <c r="E21" s="1">
        <f>IF(A21&gt;=-$K$2,INDEX('Daten effMJM'!$B$2:$B$191,Auswertung!$K$2+Auswertung!A21,1),E22)</f>
        <v>1.6109527812495E-2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2.4524180285819992E-3</v>
      </c>
      <c r="O21" s="1">
        <f t="shared" si="4"/>
        <v>2.8276297884780015E-3</v>
      </c>
      <c r="P21" s="4">
        <f t="shared" si="5"/>
        <v>0.15299665698223222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1.520745696649E-2</v>
      </c>
      <c r="E22" s="1">
        <f>IF(A22&gt;=-$K$2,INDEX('Daten effMJM'!$B$2:$B$191,Auswertung!$K$2+Auswertung!A22,1),E23)</f>
        <v>1.6578048936998002E-2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2.548285932526E-3</v>
      </c>
      <c r="O22" s="1">
        <f t="shared" si="4"/>
        <v>3.107990292439999E-3</v>
      </c>
      <c r="P22" s="4">
        <f t="shared" si="5"/>
        <v>0.21963954388712947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1.5405948975189E-2</v>
      </c>
      <c r="E23" s="1">
        <f>IF(A23&gt;=-$K$2,INDEX('Daten effMJM'!$B$2:$B$191,Auswertung!$K$2+Auswertung!A23,1),E24)</f>
        <v>1.6938762535843001E-2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2.6804678887709984E-3</v>
      </c>
      <c r="O23" s="1">
        <f t="shared" si="4"/>
        <v>3.4808141676910005E-3</v>
      </c>
      <c r="P23" s="4">
        <f t="shared" si="5"/>
        <v>0.29858454274823004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1.5501816879133001E-2</v>
      </c>
      <c r="E24" s="1">
        <f>IF(A24&gt;=-$K$2,INDEX('Daten effMJM'!$B$2:$B$191,Auswertung!$K$2+Auswertung!A24,1),E25)</f>
        <v>1.7219123039804999E-2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3.9500150121679987E-3</v>
      </c>
      <c r="O24" s="1">
        <f t="shared" si="4"/>
        <v>5.2592512547060006E-3</v>
      </c>
      <c r="P24" s="4">
        <f t="shared" si="5"/>
        <v>0.33145095360521598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1.5633998835377999E-2</v>
      </c>
      <c r="E25" s="1">
        <f>IF(A25&gt;=-$K$2,INDEX('Daten effMJM'!$B$2:$B$191,Auswertung!$K$2+Auswertung!A25,1),E26)</f>
        <v>1.7591946915056E-2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3.9500651960410003E-3</v>
      </c>
      <c r="O25" s="1">
        <f t="shared" si="4"/>
        <v>5.2593176247279997E-3</v>
      </c>
      <c r="P25" s="4">
        <f t="shared" si="5"/>
        <v>0.33145084035554989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1.6903545958774999E-2</v>
      </c>
      <c r="E26" s="1">
        <f>IF(A26&gt;=-$K$2,INDEX('Daten effMJM'!$B$2:$B$191,Auswertung!$K$2+Auswertung!A26,1),E27)</f>
        <v>1.9370384002071001E-2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3.9551238606059993E-3</v>
      </c>
      <c r="O26" s="1">
        <f t="shared" si="4"/>
        <v>5.2780446815839984E-3</v>
      </c>
      <c r="P26" s="4">
        <f t="shared" si="5"/>
        <v>0.33448277920057423</v>
      </c>
      <c r="R26" t="s">
        <v>9</v>
      </c>
      <c r="U26" s="8">
        <f>U89</f>
        <v>5.3152655269222575E-2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1.6903596142648001E-2</v>
      </c>
      <c r="E27" s="1">
        <f>IF(A27&gt;=-$K$2,INDEX('Daten effMJM'!$B$2:$B$191,Auswertung!$K$2+Auswertung!A27,1),E28)</f>
        <v>1.9370450372093E-2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4.0749714930610002E-3</v>
      </c>
      <c r="O27" s="1">
        <f t="shared" si="4"/>
        <v>5.5052647213609997E-3</v>
      </c>
      <c r="P27" s="4">
        <f t="shared" si="5"/>
        <v>0.35099465867075424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1.6908654807213E-2</v>
      </c>
      <c r="E28" s="1">
        <f>IF(A28&gt;=-$K$2,INDEX('Daten effMJM'!$B$2:$B$191,Auswertung!$K$2+Auswertung!A28,1),E29)</f>
        <v>1.9389177428948998E-2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4.6071649571240002E-3</v>
      </c>
      <c r="O28" s="1">
        <f t="shared" si="4"/>
        <v>6.1564833254969999E-3</v>
      </c>
      <c r="P28" s="4">
        <f t="shared" si="5"/>
        <v>0.3362845443546163</v>
      </c>
      <c r="R28">
        <f t="shared" si="6"/>
        <v>0.90909090910008672</v>
      </c>
      <c r="S28" s="1">
        <f t="shared" ref="S28:S87" si="7">N128-$N$127</f>
        <v>7.7822978779978902E-6</v>
      </c>
      <c r="T28" s="1">
        <f t="shared" ref="T28:T87" si="8">O128-$O$127</f>
        <v>8.0542769290009586E-6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1.7028502439668001E-2</v>
      </c>
      <c r="E29" s="1">
        <f>IF(A29&gt;=-$K$2,INDEX('Daten effMJM'!$B$2:$B$191,Auswertung!$K$2+Auswertung!A29,1),E30)</f>
        <v>1.9616397468726E-2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5.4835790487039997E-3</v>
      </c>
      <c r="O29" s="1">
        <f t="shared" si="4"/>
        <v>7.0746784998630009E-3</v>
      </c>
      <c r="P29" s="4">
        <f t="shared" si="5"/>
        <v>0.29015711035205094</v>
      </c>
      <c r="R29">
        <f t="shared" si="6"/>
        <v>1.8181818182001734</v>
      </c>
      <c r="S29" s="1">
        <f t="shared" si="7"/>
        <v>2.4621077683001369E-5</v>
      </c>
      <c r="T29" s="1">
        <f t="shared" si="8"/>
        <v>2.5623420106000994E-5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1.7560695903731001E-2</v>
      </c>
      <c r="E30" s="1">
        <f>IF(A30&gt;=-$K$2,INDEX('Daten effMJM'!$B$2:$B$191,Auswertung!$K$2+Auswertung!A30,1),E31)</f>
        <v>2.0267616072862E-2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6.4263320086570003E-3</v>
      </c>
      <c r="O30" s="1">
        <f t="shared" si="4"/>
        <v>8.025882036922E-3</v>
      </c>
      <c r="P30" s="4">
        <f t="shared" si="5"/>
        <v>0.2489056005992569</v>
      </c>
      <c r="R30">
        <f t="shared" si="6"/>
        <v>2.7272727273002602</v>
      </c>
      <c r="S30" s="1">
        <f t="shared" si="7"/>
        <v>5.7720226170995814E-5</v>
      </c>
      <c r="T30" s="1">
        <f t="shared" si="8"/>
        <v>6.022675032900382E-5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1.8437109995311E-2</v>
      </c>
      <c r="E31" s="1">
        <f>IF(A31&gt;=-$K$2,INDEX('Daten effMJM'!$B$2:$B$191,Auswertung!$K$2+Auswertung!A31,1),E32)</f>
        <v>2.1185811247228001E-2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7.087083359543998E-3</v>
      </c>
      <c r="O31" s="1">
        <f t="shared" si="4"/>
        <v>8.6877650901089985E-3</v>
      </c>
      <c r="P31" s="4">
        <f t="shared" si="5"/>
        <v>0.22585902399601415</v>
      </c>
      <c r="R31">
        <f t="shared" si="6"/>
        <v>3.6363636364003469</v>
      </c>
      <c r="S31" s="1">
        <f t="shared" si="7"/>
        <v>1.1516572280800136E-4</v>
      </c>
      <c r="T31" s="1">
        <f t="shared" si="8"/>
        <v>1.2018535782699902E-4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1.9379862955264001E-2</v>
      </c>
      <c r="E32" s="1">
        <f>IF(A32&gt;=-$K$2,INDEX('Daten effMJM'!$B$2:$B$191,Auswertung!$K$2+Auswertung!A32,1),E33)</f>
        <v>2.2137014784287E-2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7.467490423342998E-3</v>
      </c>
      <c r="O32" s="1">
        <f t="shared" si="4"/>
        <v>9.0591768554300015E-3</v>
      </c>
      <c r="P32" s="4">
        <f t="shared" si="5"/>
        <v>0.21314877446798888</v>
      </c>
      <c r="R32">
        <f t="shared" si="6"/>
        <v>4.5454545455004336</v>
      </c>
      <c r="S32" s="1">
        <f t="shared" si="7"/>
        <v>2.0368444869799801E-4</v>
      </c>
      <c r="T32" s="1">
        <f t="shared" si="8"/>
        <v>2.1216966420500166E-4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2.0040614306150999E-2</v>
      </c>
      <c r="E33" s="1">
        <f>IF(A33&gt;=-$K$2,INDEX('Daten effMJM'!$B$2:$B$191,Auswertung!$K$2+Auswertung!A33,1),E34)</f>
        <v>2.2798897837473998E-2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7.7519233738639979E-3</v>
      </c>
      <c r="O33" s="1">
        <f t="shared" si="4"/>
        <v>9.3435899356970002E-3</v>
      </c>
      <c r="P33" s="4">
        <f t="shared" si="5"/>
        <v>0.20532537346787852</v>
      </c>
      <c r="R33">
        <f t="shared" si="6"/>
        <v>5.4545454546005203</v>
      </c>
      <c r="S33" s="1">
        <f t="shared" si="7"/>
        <v>3.2434237594700099E-4</v>
      </c>
      <c r="T33" s="1">
        <f t="shared" si="8"/>
        <v>3.3685259472600315E-4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2.0421021369949999E-2</v>
      </c>
      <c r="E34" s="1">
        <f>IF(A34&gt;=-$K$2,INDEX('Daten effMJM'!$B$2:$B$191,Auswertung!$K$2+Auswertung!A34,1),E35)</f>
        <v>2.3170309602795001E-2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7.9924304260959988E-3</v>
      </c>
      <c r="O34" s="1">
        <f t="shared" si="4"/>
        <v>9.5862741523649996E-3</v>
      </c>
      <c r="P34" s="4">
        <f t="shared" si="5"/>
        <v>0.19941915553809</v>
      </c>
      <c r="R34">
        <f t="shared" si="6"/>
        <v>6.363636363700607</v>
      </c>
      <c r="S34" s="1">
        <f t="shared" si="7"/>
        <v>4.7193984020199586E-4</v>
      </c>
      <c r="T34" s="1">
        <f t="shared" si="8"/>
        <v>4.8859473348399768E-4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2.0705454320470999E-2</v>
      </c>
      <c r="E35" s="1">
        <f>IF(A35&gt;=-$K$2,INDEX('Daten effMJM'!$B$2:$B$191,Auswertung!$K$2+Auswertung!A35,1),E36)</f>
        <v>2.3454722683062E-2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8.2094491020409995E-3</v>
      </c>
      <c r="O35" s="1">
        <f t="shared" si="4"/>
        <v>9.8059004064100005E-3</v>
      </c>
      <c r="P35" s="4">
        <f t="shared" si="5"/>
        <v>0.19446509558992184</v>
      </c>
      <c r="R35">
        <f t="shared" si="6"/>
        <v>7.2727272727006493</v>
      </c>
      <c r="S35" s="1">
        <f t="shared" si="7"/>
        <v>6.3997936863199878E-4</v>
      </c>
      <c r="T35" s="1">
        <f t="shared" si="8"/>
        <v>6.5937259767399892E-4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2.0945961372702999E-2</v>
      </c>
      <c r="E36" s="1">
        <f>IF(A36&gt;=-$K$2,INDEX('Daten effMJM'!$B$2:$B$191,Auswertung!$K$2+Auswertung!A36,1),E37)</f>
        <v>2.369740689973E-2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8.4084962667679997E-3</v>
      </c>
      <c r="O36" s="1">
        <f t="shared" si="4"/>
        <v>1.0010643192352999E-2</v>
      </c>
      <c r="P36" s="4">
        <f t="shared" si="5"/>
        <v>0.19053905416084843</v>
      </c>
      <c r="R36">
        <f t="shared" si="6"/>
        <v>8.1818181817998266</v>
      </c>
      <c r="S36" s="1">
        <f t="shared" si="7"/>
        <v>8.1949742818299837E-4</v>
      </c>
      <c r="T36" s="1">
        <f t="shared" si="8"/>
        <v>8.417079676310002E-4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2.1162980048648E-2</v>
      </c>
      <c r="E37" s="1">
        <f>IF(A37&gt;=-$K$2,INDEX('Daten effMJM'!$B$2:$B$191,Auswertung!$K$2+Auswertung!A37,1),E38)</f>
        <v>2.3917033153775E-2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8.5983274155260001E-3</v>
      </c>
      <c r="O37" s="1">
        <f t="shared" si="4"/>
        <v>1.0204423341995001E-2</v>
      </c>
      <c r="P37" s="4">
        <f t="shared" si="5"/>
        <v>0.18679166875744613</v>
      </c>
      <c r="R37">
        <f t="shared" si="6"/>
        <v>9.0909090908999133</v>
      </c>
      <c r="S37" s="1">
        <f t="shared" si="7"/>
        <v>1.0048855134799986E-3</v>
      </c>
      <c r="T37" s="1">
        <f t="shared" si="8"/>
        <v>1.0300144403729977E-3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2.1362027213375E-2</v>
      </c>
      <c r="E38" s="1">
        <f>IF(A38&gt;=-$K$2,INDEX('Daten effMJM'!$B$2:$B$191,Auswertung!$K$2+Auswertung!A38,1),E39)</f>
        <v>2.4121775939717999E-2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8.7803586397060002E-3</v>
      </c>
      <c r="O38" s="1">
        <f t="shared" si="4"/>
        <v>1.0389359677021001E-2</v>
      </c>
      <c r="P38" s="4">
        <f t="shared" si="5"/>
        <v>0.18325003605648574</v>
      </c>
      <c r="R38">
        <f t="shared" si="6"/>
        <v>10</v>
      </c>
      <c r="S38" s="1">
        <f t="shared" si="7"/>
        <v>1.1913333949589988E-3</v>
      </c>
      <c r="T38" s="1">
        <f t="shared" si="8"/>
        <v>1.2197574863489977E-3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2.1551858362133001E-2</v>
      </c>
      <c r="E39" s="1">
        <f>IF(A39&gt;=-$K$2,INDEX('Daten effMJM'!$B$2:$B$191,Auswertung!$K$2+Auswertung!A39,1),E40)</f>
        <v>2.4315556089360001E-2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8.9553004413899986E-3</v>
      </c>
      <c r="O39" s="1">
        <f t="shared" si="4"/>
        <v>1.0566585192229002E-2</v>
      </c>
      <c r="P39" s="4">
        <f t="shared" si="5"/>
        <v>0.17992525894406589</v>
      </c>
      <c r="R39">
        <f t="shared" si="6"/>
        <v>10.909090909100087</v>
      </c>
      <c r="S39" s="1">
        <f t="shared" si="7"/>
        <v>1.3719059818939963E-3</v>
      </c>
      <c r="T39" s="1">
        <f t="shared" si="8"/>
        <v>1.4043518071530023E-3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2.1733889586313001E-2</v>
      </c>
      <c r="E40" s="1">
        <f>IF(A40&gt;=-$K$2,INDEX('Daten effMJM'!$B$2:$B$191,Auswertung!$K$2+Auswertung!A40,1),E41)</f>
        <v>2.4500492424386001E-2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9.1236455522469995E-3</v>
      </c>
      <c r="O40" s="1">
        <f t="shared" si="4"/>
        <v>1.0736819924769001E-2</v>
      </c>
      <c r="P40" s="4">
        <f t="shared" si="5"/>
        <v>0.17681247734626251</v>
      </c>
      <c r="R40">
        <f t="shared" si="6"/>
        <v>11.818181818200173</v>
      </c>
      <c r="S40" s="1">
        <f t="shared" si="7"/>
        <v>1.5990237919129985E-3</v>
      </c>
      <c r="T40" s="1">
        <f t="shared" si="8"/>
        <v>1.6361311267600043E-3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2.1908831387996999E-2</v>
      </c>
      <c r="E41" s="1">
        <f>IF(A41&gt;=-$K$2,INDEX('Daten effMJM'!$B$2:$B$191,Auswertung!$K$2+Auswertung!A41,1),E42)</f>
        <v>2.4677717939594002E-2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9.2855943834580009E-3</v>
      </c>
      <c r="O41" s="1">
        <f t="shared" si="4"/>
        <v>1.0900386512885002E-2</v>
      </c>
      <c r="P41" s="4">
        <f t="shared" si="5"/>
        <v>0.17390293639184831</v>
      </c>
      <c r="R41">
        <f t="shared" si="6"/>
        <v>12.72727272730026</v>
      </c>
      <c r="S41" s="1">
        <f t="shared" si="7"/>
        <v>1.9907569971990002E-3</v>
      </c>
      <c r="T41" s="1">
        <f t="shared" si="8"/>
        <v>2.0412997818759979E-3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2.2077176498854E-2</v>
      </c>
      <c r="E42" s="1">
        <f>IF(A42&gt;=-$K$2,INDEX('Daten effMJM'!$B$2:$B$191,Auswertung!$K$2+Auswertung!A42,1),E43)</f>
        <v>2.4847952672134001E-2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9.4412679688390001E-3</v>
      </c>
      <c r="O42" s="1">
        <f t="shared" si="4"/>
        <v>1.1057473474184001E-2</v>
      </c>
      <c r="P42" s="4">
        <f t="shared" si="5"/>
        <v>0.17118521693053343</v>
      </c>
      <c r="R42">
        <f t="shared" si="6"/>
        <v>13.636363636400347</v>
      </c>
      <c r="S42" s="1">
        <f t="shared" si="7"/>
        <v>2.512594803683002E-3</v>
      </c>
      <c r="T42" s="1">
        <f t="shared" si="8"/>
        <v>2.5807173752120036E-3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2.2239125330065002E-2</v>
      </c>
      <c r="E43" s="1">
        <f>IF(A43&gt;=-$K$2,INDEX('Daten effMJM'!$B$2:$B$191,Auswertung!$K$2+Auswertung!A43,1),E44)</f>
        <v>2.5011519260250002E-2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9.5881124414400002E-3</v>
      </c>
      <c r="O43" s="1">
        <f t="shared" si="4"/>
        <v>1.1205427579520999E-2</v>
      </c>
      <c r="P43" s="4">
        <f t="shared" si="5"/>
        <v>0.16867920020325722</v>
      </c>
      <c r="R43">
        <f t="shared" si="6"/>
        <v>14.545454545500434</v>
      </c>
      <c r="S43" s="1">
        <f t="shared" si="7"/>
        <v>2.9838548250989971E-3</v>
      </c>
      <c r="T43" s="1">
        <f t="shared" si="8"/>
        <v>3.0851082210580014E-3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2.2394798915446001E-2</v>
      </c>
      <c r="E44" s="1">
        <f>IF(A44&gt;=-$K$2,INDEX('Daten effMJM'!$B$2:$B$191,Auswertung!$K$2+Auswertung!A44,1),E45)</f>
        <v>2.5168606221549001E-2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9.7265377801830002E-3</v>
      </c>
      <c r="O44" s="1">
        <f t="shared" si="4"/>
        <v>1.1344739955309999E-2</v>
      </c>
      <c r="P44" s="4">
        <f t="shared" si="5"/>
        <v>0.16636980307874291</v>
      </c>
      <c r="R44">
        <f t="shared" si="6"/>
        <v>15.45454545460052</v>
      </c>
      <c r="S44" s="1">
        <f t="shared" si="7"/>
        <v>3.3570800787949967E-3</v>
      </c>
      <c r="T44" s="1">
        <f t="shared" si="8"/>
        <v>3.5246050672780027E-3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2.2541643388047001E-2</v>
      </c>
      <c r="E45" s="1">
        <f>IF(A45&gt;=-$K$2,INDEX('Daten effMJM'!$B$2:$B$191,Auswertung!$K$2+Auswertung!A45,1),E46)</f>
        <v>2.5316560326885999E-2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9.857289792986999E-3</v>
      </c>
      <c r="O45" s="1">
        <f t="shared" si="4"/>
        <v>1.1476225383557999E-2</v>
      </c>
      <c r="P45" s="4">
        <f t="shared" si="5"/>
        <v>0.16423739431124337</v>
      </c>
      <c r="R45">
        <f t="shared" si="6"/>
        <v>16.363636363700607</v>
      </c>
      <c r="S45" s="1">
        <f t="shared" si="7"/>
        <v>3.6587328211320005E-3</v>
      </c>
      <c r="T45" s="1">
        <f t="shared" si="8"/>
        <v>3.9437152591030034E-3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2.2680068726790001E-2</v>
      </c>
      <c r="E46" s="1">
        <f>IF(A46&gt;=-$K$2,INDEX('Daten effMJM'!$B$2:$B$191,Auswertung!$K$2+Auswertung!A46,1),E47)</f>
        <v>2.5455872702674999E-2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9.9807991812359987E-3</v>
      </c>
      <c r="O46" s="1">
        <f t="shared" si="4"/>
        <v>1.1600350218587999E-2</v>
      </c>
      <c r="P46" s="4">
        <f t="shared" si="5"/>
        <v>0.16226666902553979</v>
      </c>
      <c r="R46">
        <f t="shared" si="6"/>
        <v>17.272727272700649</v>
      </c>
      <c r="S46" s="1">
        <f t="shared" si="7"/>
        <v>3.9345773494869965E-3</v>
      </c>
      <c r="T46" s="1">
        <f t="shared" si="8"/>
        <v>4.3930606210220019E-3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2.2810820739594E-2</v>
      </c>
      <c r="E47" s="1">
        <f>IF(A47&gt;=-$K$2,INDEX('Daten effMJM'!$B$2:$B$191,Auswertung!$K$2+Auswertung!A47,1),E48)</f>
        <v>2.5587358130922999E-2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1.0097250288624999E-2</v>
      </c>
      <c r="O47" s="1">
        <f t="shared" si="4"/>
        <v>1.1717316505820001E-2</v>
      </c>
      <c r="P47" s="4">
        <f t="shared" si="5"/>
        <v>0.16044627704436307</v>
      </c>
      <c r="R47">
        <f t="shared" si="6"/>
        <v>18.181818181799827</v>
      </c>
      <c r="S47" s="1">
        <f t="shared" si="7"/>
        <v>4.3516345108410015E-3</v>
      </c>
      <c r="T47" s="1">
        <f t="shared" si="8"/>
        <v>5.033521491501998E-3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2.2934330127842999E-2</v>
      </c>
      <c r="E48" s="1">
        <f>IF(A48&gt;=-$K$2,INDEX('Daten effMJM'!$B$2:$B$191,Auswertung!$K$2+Auswertung!A48,1),E49)</f>
        <v>2.5711482965952999E-2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1.0206703129421001E-2</v>
      </c>
      <c r="O48" s="1">
        <f t="shared" si="4"/>
        <v>1.1827196389038E-2</v>
      </c>
      <c r="P48" s="4">
        <f t="shared" si="5"/>
        <v>0.15876755099753009</v>
      </c>
      <c r="R48">
        <f t="shared" si="6"/>
        <v>1788.1818181817998</v>
      </c>
      <c r="S48" s="1">
        <f t="shared" si="7"/>
        <v>7.7806652405940022E-3</v>
      </c>
      <c r="T48" s="1">
        <f t="shared" si="8"/>
        <v>8.2376967421020006E-3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2.3050781235232E-2</v>
      </c>
      <c r="E49" s="1">
        <f>IF(A49&gt;=-$K$2,INDEX('Daten effMJM'!$B$2:$B$191,Auswertung!$K$2+Auswertung!A49,1),E50)</f>
        <v>2.5828449253185001E-2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1.0309160257492999E-2</v>
      </c>
      <c r="O49" s="1">
        <f t="shared" si="4"/>
        <v>1.193000092827E-2</v>
      </c>
      <c r="P49" s="4">
        <f t="shared" si="5"/>
        <v>0.15722334606244262</v>
      </c>
      <c r="R49">
        <f t="shared" si="6"/>
        <v>1789.1818181817998</v>
      </c>
      <c r="S49" s="1">
        <f t="shared" si="7"/>
        <v>7.7806772170199989E-3</v>
      </c>
      <c r="T49" s="1">
        <f t="shared" si="8"/>
        <v>8.2377257984600008E-3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2.3160234076028002E-2</v>
      </c>
      <c r="E50" s="1">
        <f>IF(A50&gt;=-$K$2,INDEX('Daten effMJM'!$B$2:$B$191,Auswertung!$K$2+Auswertung!A50,1),E51)</f>
        <v>2.5938329136403E-2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1.0404599711617E-2</v>
      </c>
      <c r="O50" s="1">
        <f t="shared" si="4"/>
        <v>1.2025713274049001E-2</v>
      </c>
      <c r="P50" s="4">
        <f t="shared" si="5"/>
        <v>0.15580739359170023</v>
      </c>
      <c r="R50">
        <f t="shared" si="6"/>
        <v>1790.1818181817998</v>
      </c>
      <c r="S50" s="1">
        <f t="shared" si="7"/>
        <v>7.7833535286589983E-3</v>
      </c>
      <c r="T50" s="1">
        <f t="shared" si="8"/>
        <v>8.2525982992200028E-3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2.3262691204099999E-2</v>
      </c>
      <c r="E51" s="1">
        <f>IF(A51&gt;=-$K$2,INDEX('Daten effMJM'!$B$2:$B$191,Auswertung!$K$2+Auswertung!A51,1),E52)</f>
        <v>2.6041133675635E-2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1.0492972765065998E-2</v>
      </c>
      <c r="O51" s="1">
        <f t="shared" si="4"/>
        <v>1.2114289307068002E-2</v>
      </c>
      <c r="P51" s="4">
        <f t="shared" si="5"/>
        <v>0.1545145096916494</v>
      </c>
      <c r="R51">
        <f t="shared" si="6"/>
        <v>1791.1818181817998</v>
      </c>
      <c r="S51" s="1">
        <f t="shared" si="7"/>
        <v>7.8805096847299957E-3</v>
      </c>
      <c r="T51" s="1">
        <f t="shared" si="8"/>
        <v>8.4602610212309998E-3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2.3358130658224001E-2</v>
      </c>
      <c r="E52" s="1">
        <f>IF(A52&gt;=-$K$2,INDEX('Daten effMJM'!$B$2:$B$191,Auswertung!$K$2+Auswertung!A52,1),E53)</f>
        <v>2.6136846021414001E-2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1.0574231740326E-2</v>
      </c>
      <c r="O52" s="1">
        <f t="shared" si="4"/>
        <v>1.2195685397888999E-2</v>
      </c>
      <c r="P52" s="4">
        <f t="shared" si="5"/>
        <v>0.15334009102329452</v>
      </c>
      <c r="R52">
        <f t="shared" si="6"/>
        <v>1792.1818181817998</v>
      </c>
      <c r="S52" s="1">
        <f t="shared" si="7"/>
        <v>8.3604792404309985E-3</v>
      </c>
      <c r="T52" s="1">
        <f t="shared" si="8"/>
        <v>9.0809107283549989E-3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2.3446503711672999E-2</v>
      </c>
      <c r="E53" s="1">
        <f>IF(A53&gt;=-$K$2,INDEX('Daten effMJM'!$B$2:$B$191,Auswertung!$K$2+Auswertung!A53,1),E54)</f>
        <v>2.6225422054433001E-2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1.0648343412396998E-2</v>
      </c>
      <c r="O53" s="1">
        <f t="shared" si="4"/>
        <v>1.2269872646295999E-2</v>
      </c>
      <c r="P53" s="4">
        <f t="shared" si="5"/>
        <v>0.15227995295598626</v>
      </c>
      <c r="R53">
        <f t="shared" si="6"/>
        <v>1793.1818181817998</v>
      </c>
      <c r="S53" s="1">
        <f t="shared" si="7"/>
        <v>9.1805491686570012E-3</v>
      </c>
      <c r="T53" s="1">
        <f t="shared" si="8"/>
        <v>9.9716156368110029E-3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2.3527762686933001E-2</v>
      </c>
      <c r="E54" s="1">
        <f>IF(A54&gt;=-$K$2,INDEX('Daten effMJM'!$B$2:$B$191,Auswertung!$K$2+Auswertung!A54,1),E55)</f>
        <v>2.6306818145253999E-2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1.0715302146782001E-2</v>
      </c>
      <c r="O54" s="1">
        <f t="shared" si="4"/>
        <v>1.2336851514378E-2</v>
      </c>
      <c r="P54" s="4">
        <f t="shared" si="5"/>
        <v>0.15133025139034267</v>
      </c>
      <c r="R54">
        <f t="shared" si="6"/>
        <v>1794.1818181817998</v>
      </c>
      <c r="S54" s="1">
        <f t="shared" si="7"/>
        <v>1.0083062275946998E-2</v>
      </c>
      <c r="T54" s="1">
        <f t="shared" si="8"/>
        <v>1.0903702593935E-2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7.7822978779978902E-6</v>
      </c>
      <c r="Y54" s="1">
        <f t="shared" si="11"/>
        <v>8.0542769290009586E-6</v>
      </c>
      <c r="Z54" s="16">
        <f>((Y54-Y53)-(X54-X53))/(X54-X53)</f>
        <v>3.494842465128551E-2</v>
      </c>
      <c r="AA54" s="16"/>
      <c r="AB54" s="16"/>
      <c r="AC54" s="16"/>
      <c r="AD54" s="16"/>
      <c r="AE54">
        <f>R45</f>
        <v>16.363636363700607</v>
      </c>
      <c r="AF54" s="1">
        <f>S45-$S$44</f>
        <v>3.0165274233700384E-4</v>
      </c>
      <c r="AG54" s="1">
        <f>T45-$T$44</f>
        <v>4.1911019182500064E-4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2.3601874359003999E-2</v>
      </c>
      <c r="E55" s="1">
        <f>IF(A55&gt;=-$K$2,INDEX('Daten effMJM'!$B$2:$B$191,Auswertung!$K$2+Auswertung!A55,1),E56)</f>
        <v>2.6381005393660999E-2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1.2383960686544999E-2</v>
      </c>
      <c r="O55" s="1">
        <f t="shared" si="4"/>
        <v>1.3991696800190001E-2</v>
      </c>
      <c r="P55" s="4">
        <f t="shared" si="5"/>
        <v>0.12982406471879263</v>
      </c>
      <c r="R55">
        <f t="shared" si="6"/>
        <v>1795.1818181817998</v>
      </c>
      <c r="S55" s="1">
        <f t="shared" si="7"/>
        <v>1.0724306450442998E-2</v>
      </c>
      <c r="T55" s="1">
        <f t="shared" si="8"/>
        <v>1.1555392780683002E-2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2.4621077683001369E-5</v>
      </c>
      <c r="Y55" s="1">
        <f t="shared" si="12"/>
        <v>2.5623420106000994E-5</v>
      </c>
      <c r="Z55" s="16">
        <f t="shared" ref="Z55:Z70" si="13">((Y55-Y54)-(X55-X54))/(X55-X54)</f>
        <v>4.3373889346752785E-2</v>
      </c>
      <c r="AA55" s="16"/>
      <c r="AB55" s="16"/>
      <c r="AC55" s="16"/>
      <c r="AD55" s="16"/>
      <c r="AG55" s="4">
        <f>(AG54-AF54)/AF54</f>
        <v>0.38937968399695289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2.3668833093389002E-2</v>
      </c>
      <c r="E56" s="1">
        <f>IF(A56&gt;=-$K$2,INDEX('Daten effMJM'!$B$2:$B$191,Auswertung!$K$2+Auswertung!A56,1),E57)</f>
        <v>2.6447984261743E-2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1.2384102354556998E-2</v>
      </c>
      <c r="O56" s="1">
        <f t="shared" si="4"/>
        <v>1.3991837121516E-2</v>
      </c>
      <c r="P56" s="4">
        <f t="shared" si="5"/>
        <v>0.12982247085251214</v>
      </c>
      <c r="R56">
        <f t="shared" si="6"/>
        <v>1796.1818181817998</v>
      </c>
      <c r="S56" s="1">
        <f t="shared" si="7"/>
        <v>1.1096640191753E-2</v>
      </c>
      <c r="T56" s="1">
        <f t="shared" si="8"/>
        <v>1.1922025823714003E-2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5.7720226170995814E-5</v>
      </c>
      <c r="Y56" s="1">
        <f t="shared" si="14"/>
        <v>6.022675032900382E-5</v>
      </c>
      <c r="Z56" s="16">
        <f t="shared" si="13"/>
        <v>4.5444726034386353E-2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2.5337491633152E-2</v>
      </c>
      <c r="E57" s="1">
        <f>IF(A57&gt;=-$K$2,INDEX('Daten effMJM'!$B$2:$B$191,Auswertung!$K$2+Auswertung!A57,1),E58)</f>
        <v>2.8102829547555001E-2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1.2384184310270998E-2</v>
      </c>
      <c r="O57" s="1">
        <f t="shared" si="4"/>
        <v>1.3991917789079001E-2</v>
      </c>
      <c r="P57" s="4">
        <f t="shared" si="5"/>
        <v>0.12982150770112549</v>
      </c>
      <c r="R57">
        <f t="shared" si="6"/>
        <v>1797.1818181817998</v>
      </c>
      <c r="S57" s="1">
        <f t="shared" si="7"/>
        <v>1.1376487662522E-2</v>
      </c>
      <c r="T57" s="1">
        <f t="shared" si="8"/>
        <v>1.2203101907948002E-2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1.1516572280800136E-4</v>
      </c>
      <c r="Y57" s="1">
        <f t="shared" si="15"/>
        <v>1.2018535782699902E-4</v>
      </c>
      <c r="Z57" s="16">
        <f t="shared" si="13"/>
        <v>4.3747743654647848E-2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2.5337633301163998E-2</v>
      </c>
      <c r="E58" s="1">
        <f>IF(A58&gt;=-$K$2,INDEX('Daten effMJM'!$B$2:$B$191,Auswertung!$K$2+Auswertung!A58,1),E59)</f>
        <v>2.8102969868881E-2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1.2384226328078998E-2</v>
      </c>
      <c r="O58" s="1">
        <f t="shared" si="4"/>
        <v>1.3991958783223001E-2</v>
      </c>
      <c r="P58" s="4">
        <f t="shared" si="5"/>
        <v>0.12982098457767682</v>
      </c>
      <c r="R58">
        <f t="shared" si="6"/>
        <v>1798.1818181817998</v>
      </c>
      <c r="S58" s="1">
        <f t="shared" si="7"/>
        <v>1.1613881766009998E-2</v>
      </c>
      <c r="T58" s="1">
        <f t="shared" si="8"/>
        <v>1.2443246379317999E-2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2.0368444869799801E-4</v>
      </c>
      <c r="Y58" s="1">
        <f t="shared" si="16"/>
        <v>2.1216966420500166E-4</v>
      </c>
      <c r="Z58" s="16">
        <f t="shared" si="13"/>
        <v>3.9150817560486731E-2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2.5337715256877998E-2</v>
      </c>
      <c r="E59" s="1">
        <f>IF(A59&gt;=-$K$2,INDEX('Daten effMJM'!$B$2:$B$191,Auswertung!$K$2+Auswertung!A59,1),E60)</f>
        <v>2.8103050536444001E-2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1.2384249708899999E-2</v>
      </c>
      <c r="O59" s="1">
        <f t="shared" si="4"/>
        <v>1.3991981269504001E-2</v>
      </c>
      <c r="P59" s="4">
        <f t="shared" si="5"/>
        <v>0.12982066725032182</v>
      </c>
      <c r="R59">
        <f t="shared" ref="R59:R89" si="17">M159-$M$127</f>
        <v>1799.1818181817998</v>
      </c>
      <c r="S59" s="1">
        <f t="shared" si="7"/>
        <v>1.1824870003428002E-2</v>
      </c>
      <c r="T59" s="1">
        <f t="shared" si="8"/>
        <v>1.2660824267569003E-2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3.2434237594700099E-4</v>
      </c>
      <c r="Y59" s="1">
        <f t="shared" si="18"/>
        <v>3.3685259472600315E-4</v>
      </c>
      <c r="Z59" s="16">
        <f t="shared" si="13"/>
        <v>3.335879675516111E-2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2.5337757274685999E-2</v>
      </c>
      <c r="E60" s="1">
        <f>IF(A60&gt;=-$K$2,INDEX('Daten effMJM'!$B$2:$B$191,Auswertung!$K$2+Auswertung!A60,1),E61)</f>
        <v>2.8103091530588001E-2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1.2384275862313001E-2</v>
      </c>
      <c r="O60" s="1">
        <f t="shared" si="4"/>
        <v>1.3992006208366001E-2</v>
      </c>
      <c r="P60" s="4">
        <f t="shared" si="5"/>
        <v>0.1298202950198758</v>
      </c>
      <c r="R60">
        <f t="shared" si="17"/>
        <v>1800.1818181817998</v>
      </c>
      <c r="S60" s="1">
        <f t="shared" si="7"/>
        <v>1.2023367034489002E-2</v>
      </c>
      <c r="T60" s="1">
        <f t="shared" si="8"/>
        <v>1.2863859407311003E-2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4.7193984020199586E-4</v>
      </c>
      <c r="Y60" s="1">
        <f t="shared" si="19"/>
        <v>4.8859473348399768E-4</v>
      </c>
      <c r="Z60" s="16">
        <f t="shared" si="13"/>
        <v>2.8080932988382261E-2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2.7584452835499595E-4</v>
      </c>
      <c r="AG60" s="1">
        <f t="shared" si="21"/>
        <v>4.4934536191899854E-4</v>
      </c>
      <c r="AH60" s="16">
        <f>((AG60-AG59)-(AF60-AF59))/(AF60-AF59)</f>
        <v>0.62898051521513976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2.5337780655507E-2</v>
      </c>
      <c r="E61" s="1">
        <f>IF(A61&gt;=-$K$2,INDEX('Daten effMJM'!$B$2:$B$191,Auswertung!$K$2+Auswertung!A61,1),E62)</f>
        <v>2.8103114016869001E-2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1.2384339004566999E-2</v>
      </c>
      <c r="O61" s="1">
        <f t="shared" si="4"/>
        <v>1.3992066979271E-2</v>
      </c>
      <c r="P61" s="4">
        <f t="shared" si="5"/>
        <v>0.12981944164408904</v>
      </c>
      <c r="R61">
        <f t="shared" si="17"/>
        <v>1801.1818181817998</v>
      </c>
      <c r="S61" s="1">
        <f t="shared" si="7"/>
        <v>1.2212319604148002E-2</v>
      </c>
      <c r="T61" s="1">
        <f t="shared" si="8"/>
        <v>1.3056188797253003E-2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6.3997936863199878E-4</v>
      </c>
      <c r="Y61" s="1">
        <f t="shared" si="22"/>
        <v>6.5937259767399892E-4</v>
      </c>
      <c r="Z61" s="16">
        <f t="shared" si="13"/>
        <v>1.6295783412287899E-2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6.9290168970900096E-4</v>
      </c>
      <c r="AG61" s="1">
        <f t="shared" si="23"/>
        <v>1.0898062323989946E-3</v>
      </c>
      <c r="AH61" s="16">
        <f t="shared" ref="AH61:AH89" si="24">((AG61-AG60)-(AF61-AF60))/(AF61-AF60)</f>
        <v>0.53566688173078103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2.5337806808920001E-2</v>
      </c>
      <c r="E62" s="1">
        <f>IF(A62&gt;=-$K$2,INDEX('Daten effMJM'!$B$2:$B$191,Auswertung!$K$2+Auswertung!A62,1),E63)</f>
        <v>2.8103138955731001E-2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1.2384529394837999E-2</v>
      </c>
      <c r="O62" s="1">
        <f t="shared" si="4"/>
        <v>1.3992252213923998E-2</v>
      </c>
      <c r="P62" s="4">
        <f t="shared" si="5"/>
        <v>0.12981702960438005</v>
      </c>
      <c r="R62">
        <f t="shared" si="17"/>
        <v>1802.1818181817998</v>
      </c>
      <c r="S62" s="1">
        <f t="shared" si="7"/>
        <v>1.2393293715516E-2</v>
      </c>
      <c r="T62" s="1">
        <f t="shared" si="8"/>
        <v>1.3239877377142002E-2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8.1949742818299837E-4</v>
      </c>
      <c r="Y62" s="1">
        <f t="shared" ref="Y62:Y70" si="27">T36</f>
        <v>8.417079676310002E-4</v>
      </c>
      <c r="Z62" s="16">
        <f t="shared" si="13"/>
        <v>1.5693743643665665E-2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4.1219324194620016E-3</v>
      </c>
      <c r="AG62" s="1">
        <f t="shared" si="28"/>
        <v>4.2939814829989972E-3</v>
      </c>
      <c r="AH62" s="16">
        <f t="shared" si="24"/>
        <v>-6.557406359819784E-2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2.5337869951174E-2</v>
      </c>
      <c r="E63" s="1">
        <f>IF(A63&gt;=-$K$2,INDEX('Daten effMJM'!$B$2:$B$191,Auswertung!$K$2+Auswertung!A63,1),E64)</f>
        <v>2.8103199726636E-2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1.2385086436859998E-2</v>
      </c>
      <c r="O63" s="1">
        <f t="shared" si="4"/>
        <v>1.3992802405911999E-2</v>
      </c>
      <c r="P63" s="4">
        <f t="shared" si="5"/>
        <v>0.12981063775761639</v>
      </c>
      <c r="R63">
        <f t="shared" si="17"/>
        <v>1803.1818181817998</v>
      </c>
      <c r="S63" s="1">
        <f t="shared" si="7"/>
        <v>1.2567133275448998E-2</v>
      </c>
      <c r="T63" s="1">
        <f t="shared" si="8"/>
        <v>1.3416020885809003E-2</v>
      </c>
      <c r="V63">
        <f t="shared" si="9"/>
        <v>75</v>
      </c>
      <c r="W63" s="15">
        <f t="shared" si="25"/>
        <v>9.0909090908999133</v>
      </c>
      <c r="X63" s="1">
        <f t="shared" si="26"/>
        <v>1.0048855134799986E-3</v>
      </c>
      <c r="Y63" s="1">
        <f t="shared" si="27"/>
        <v>1.0300144403729977E-3</v>
      </c>
      <c r="Z63" s="16">
        <f t="shared" si="13"/>
        <v>1.5742044265260588E-2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4.1219443958879984E-3</v>
      </c>
      <c r="AG63" s="1">
        <f t="shared" si="29"/>
        <v>4.2940105393569974E-3</v>
      </c>
      <c r="AH63" s="16">
        <f t="shared" si="24"/>
        <v>1.4261292983455067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2.5338060341445E-2</v>
      </c>
      <c r="E64" s="1">
        <f>IF(A64&gt;=-$K$2,INDEX('Daten effMJM'!$B$2:$B$191,Auswertung!$K$2+Auswertung!A64,1),E65)</f>
        <v>2.8103384961288998E-2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1.2386642952526001E-2</v>
      </c>
      <c r="O64" s="1">
        <f t="shared" si="4"/>
        <v>1.3994369204446999E-2</v>
      </c>
      <c r="P64" s="4">
        <f t="shared" si="5"/>
        <v>0.12979515580475626</v>
      </c>
      <c r="R64">
        <f t="shared" si="17"/>
        <v>1804.1818181817998</v>
      </c>
      <c r="S64" s="1">
        <f t="shared" si="7"/>
        <v>1.2734401844665996E-2</v>
      </c>
      <c r="T64" s="1">
        <f t="shared" si="8"/>
        <v>1.3585311385711001E-2</v>
      </c>
      <c r="V64">
        <f t="shared" si="9"/>
        <v>80</v>
      </c>
      <c r="W64" s="15">
        <f t="shared" si="25"/>
        <v>10</v>
      </c>
      <c r="X64" s="1">
        <f t="shared" si="26"/>
        <v>1.1913333949589988E-3</v>
      </c>
      <c r="Y64" s="1">
        <f t="shared" si="27"/>
        <v>1.2197574863489977E-3</v>
      </c>
      <c r="Z64" s="16">
        <f t="shared" si="13"/>
        <v>1.7673381273419692E-2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4.1246207075269978E-3</v>
      </c>
      <c r="AG64" s="1">
        <f t="shared" si="30"/>
        <v>4.3088830401169995E-3</v>
      </c>
      <c r="AH64" s="16">
        <f t="shared" si="24"/>
        <v>4.5570885480147085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2.5338617383466999E-2</v>
      </c>
      <c r="E65" s="1">
        <f>IF(A65&gt;=-$K$2,INDEX('Daten effMJM'!$B$2:$B$191,Auswertung!$K$2+Auswertung!A65,1),E66)</f>
        <v>2.8103935153276999E-2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1.2391051105009E-2</v>
      </c>
      <c r="O65" s="1">
        <f t="shared" si="4"/>
        <v>1.3998895959073001E-2</v>
      </c>
      <c r="P65" s="4">
        <f t="shared" si="5"/>
        <v>0.12975855239706341</v>
      </c>
      <c r="R65">
        <f t="shared" si="17"/>
        <v>1805.1818181817998</v>
      </c>
      <c r="S65" s="1">
        <f t="shared" si="7"/>
        <v>1.2895334311562999E-2</v>
      </c>
      <c r="T65" s="1">
        <f t="shared" si="8"/>
        <v>1.3748050508189003E-2</v>
      </c>
      <c r="V65">
        <f t="shared" si="9"/>
        <v>85</v>
      </c>
      <c r="W65" s="15">
        <f t="shared" si="25"/>
        <v>10.909090909100087</v>
      </c>
      <c r="X65" s="1">
        <f t="shared" si="26"/>
        <v>1.3719059818939963E-3</v>
      </c>
      <c r="Y65" s="1">
        <f t="shared" si="27"/>
        <v>1.4043518071530023E-3</v>
      </c>
      <c r="Z65" s="16">
        <f t="shared" si="13"/>
        <v>2.2272117475145101E-2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4.2217768635979952E-3</v>
      </c>
      <c r="AG65" s="1">
        <f t="shared" si="31"/>
        <v>4.5165457621279964E-3</v>
      </c>
      <c r="AH65" s="16">
        <f t="shared" si="24"/>
        <v>1.1374118780414306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2.5340173899133001E-2</v>
      </c>
      <c r="E66" s="1">
        <f>IF(A66&gt;=-$K$2,INDEX('Daten effMJM'!$B$2:$B$191,Auswertung!$K$2+Auswertung!A66,1),E67)</f>
        <v>2.8105501951811999E-2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1.2398793770353999E-2</v>
      </c>
      <c r="O66" s="1">
        <f t="shared" si="4"/>
        <v>1.4006953931276002E-2</v>
      </c>
      <c r="P66" s="4">
        <f t="shared" si="5"/>
        <v>0.12970295261843745</v>
      </c>
      <c r="R66">
        <f t="shared" si="17"/>
        <v>1806.1818181817998</v>
      </c>
      <c r="S66" s="1">
        <f t="shared" si="7"/>
        <v>1.3050066583846998E-2</v>
      </c>
      <c r="T66" s="1">
        <f t="shared" si="8"/>
        <v>1.3904410948359001E-2</v>
      </c>
      <c r="V66">
        <f t="shared" si="9"/>
        <v>90</v>
      </c>
      <c r="W66" s="15">
        <f t="shared" si="25"/>
        <v>11.818181818200173</v>
      </c>
      <c r="X66" s="1">
        <f t="shared" si="26"/>
        <v>1.5990237919129985E-3</v>
      </c>
      <c r="Y66" s="1">
        <f t="shared" si="27"/>
        <v>1.6361311267600043E-3</v>
      </c>
      <c r="Z66" s="16">
        <f t="shared" si="13"/>
        <v>2.052463251389141E-2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4.701746419298998E-3</v>
      </c>
      <c r="AG66" s="1">
        <f t="shared" ref="AG66:AG79" si="34">T52-T$45</f>
        <v>5.1371954692519955E-3</v>
      </c>
      <c r="AH66" s="16">
        <f t="shared" si="24"/>
        <v>0.29310223898999355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2.5344582051616001E-2</v>
      </c>
      <c r="E67" s="1">
        <f>IF(A67&gt;=-$K$2,INDEX('Daten effMJM'!$B$2:$B$191,Auswertung!$K$2+Auswertung!A67,1),E68)</f>
        <v>2.8110028706438001E-2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1.2415527652310998E-2</v>
      </c>
      <c r="O67" s="1">
        <f t="shared" si="4"/>
        <v>1.4024496287107001E-2</v>
      </c>
      <c r="P67" s="4">
        <f t="shared" si="5"/>
        <v>0.12959325449986114</v>
      </c>
      <c r="R67">
        <f t="shared" si="17"/>
        <v>1807.1818181817998</v>
      </c>
      <c r="S67" s="1">
        <f t="shared" si="7"/>
        <v>1.3196079443465999E-2</v>
      </c>
      <c r="T67" s="1">
        <f t="shared" si="8"/>
        <v>1.4051753965184002E-2</v>
      </c>
      <c r="V67">
        <f t="shared" si="9"/>
        <v>95</v>
      </c>
      <c r="W67" s="15">
        <f t="shared" si="25"/>
        <v>12.72727272730026</v>
      </c>
      <c r="X67" s="1">
        <f t="shared" si="26"/>
        <v>1.9907569971990002E-3</v>
      </c>
      <c r="Y67" s="1">
        <f t="shared" si="27"/>
        <v>2.0412997818759979E-3</v>
      </c>
      <c r="Z67" s="16">
        <f t="shared" si="13"/>
        <v>3.4297449510777907E-2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5.5218163475250007E-3</v>
      </c>
      <c r="AG67" s="1">
        <f t="shared" si="34"/>
        <v>6.0279003777079995E-3</v>
      </c>
      <c r="AH67" s="16">
        <f t="shared" si="24"/>
        <v>8.6132874525469791E-2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2.5352324716961E-2</v>
      </c>
      <c r="E68" s="1">
        <f>IF(A68&gt;=-$K$2,INDEX('Daten effMJM'!$B$2:$B$191,Auswertung!$K$2+Auswertung!A68,1),E69)</f>
        <v>2.8118086678641002E-2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1.2448435681389999E-2</v>
      </c>
      <c r="O68" s="1">
        <f t="shared" ref="O68:O131" si="39">E70-$E$5</f>
        <v>1.4059053186682999E-2</v>
      </c>
      <c r="P68" s="4">
        <f t="shared" ref="P68:P131" si="40">ABS((O68-N68)/N68)</f>
        <v>0.12938312463636054</v>
      </c>
      <c r="R68">
        <f t="shared" si="17"/>
        <v>1808.1818181817998</v>
      </c>
      <c r="S68" s="1">
        <f t="shared" si="7"/>
        <v>1.3333767358991999E-2</v>
      </c>
      <c r="T68" s="1">
        <f t="shared" si="8"/>
        <v>1.4190543798769002E-2</v>
      </c>
      <c r="V68">
        <f t="shared" si="9"/>
        <v>100</v>
      </c>
      <c r="W68" s="15">
        <f t="shared" si="25"/>
        <v>13.636363636400347</v>
      </c>
      <c r="X68" s="1">
        <f t="shared" si="26"/>
        <v>2.512594803683002E-3</v>
      </c>
      <c r="Y68" s="1">
        <f t="shared" si="27"/>
        <v>2.5807173752120036E-3</v>
      </c>
      <c r="Z68" s="16">
        <f t="shared" si="13"/>
        <v>3.3688220043794105E-2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6.4243294548149976E-3</v>
      </c>
      <c r="AG68" s="1">
        <f t="shared" si="34"/>
        <v>6.9599873348319963E-3</v>
      </c>
      <c r="AH68" s="16">
        <f t="shared" si="24"/>
        <v>3.2768332775578272E-2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2.5369058598917998E-2</v>
      </c>
      <c r="E69" s="1">
        <f>IF(A69&gt;=-$K$2,INDEX('Daten effMJM'!$B$2:$B$191,Auswertung!$K$2+Auswertung!A69,1),E70)</f>
        <v>2.8135629034472E-2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1.2505595523106998E-2</v>
      </c>
      <c r="O69" s="1">
        <f t="shared" si="39"/>
        <v>1.4118962925852E-2</v>
      </c>
      <c r="P69" s="4">
        <f t="shared" si="40"/>
        <v>0.1290116412100431</v>
      </c>
      <c r="R69">
        <f t="shared" si="17"/>
        <v>1809.1818181817998</v>
      </c>
      <c r="S69" s="1">
        <f t="shared" si="7"/>
        <v>1.3463855467743001E-2</v>
      </c>
      <c r="T69" s="1">
        <f t="shared" si="8"/>
        <v>1.4321570001962998E-2</v>
      </c>
      <c r="V69">
        <f t="shared" si="9"/>
        <v>105</v>
      </c>
      <c r="W69" s="15">
        <f t="shared" si="25"/>
        <v>14.545454545500434</v>
      </c>
      <c r="X69" s="1">
        <f t="shared" si="26"/>
        <v>2.9838548250989971E-3</v>
      </c>
      <c r="Y69" s="1">
        <f t="shared" si="27"/>
        <v>3.0851082210580014E-3</v>
      </c>
      <c r="Z69" s="16">
        <f t="shared" si="13"/>
        <v>7.0302641693336318E-2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7.0655736293109977E-3</v>
      </c>
      <c r="AG69" s="1">
        <f t="shared" si="34"/>
        <v>7.6116775215799987E-3</v>
      </c>
      <c r="AH69" s="16">
        <f t="shared" si="24"/>
        <v>1.6290225576259663E-2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2.5401966627997E-2</v>
      </c>
      <c r="E70" s="1">
        <f>IF(A70&gt;=-$K$2,INDEX('Daten effMJM'!$B$2:$B$191,Auswertung!$K$2+Auswertung!A70,1),E71)</f>
        <v>2.8170185934047999E-2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1.2593740154748999E-2</v>
      </c>
      <c r="O70" s="1">
        <f t="shared" si="39"/>
        <v>1.4210903168644E-2</v>
      </c>
      <c r="P70" s="4">
        <f t="shared" si="40"/>
        <v>0.12841006674932717</v>
      </c>
      <c r="R70">
        <f t="shared" si="17"/>
        <v>1810.1818181817998</v>
      </c>
      <c r="S70" s="1">
        <f t="shared" si="7"/>
        <v>1.3586767114715001E-2</v>
      </c>
      <c r="T70" s="1">
        <f t="shared" si="8"/>
        <v>1.4445289093791003E-2</v>
      </c>
      <c r="V70">
        <f t="shared" si="9"/>
        <v>110</v>
      </c>
      <c r="W70" s="15">
        <f t="shared" si="25"/>
        <v>15.45454545460052</v>
      </c>
      <c r="X70" s="1">
        <f t="shared" si="26"/>
        <v>3.3570800787949967E-3</v>
      </c>
      <c r="Y70" s="1">
        <f t="shared" si="27"/>
        <v>3.5246050672780027E-3</v>
      </c>
      <c r="Z70" s="16">
        <f t="shared" si="13"/>
        <v>0.17756459903964991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7.4379073706209997E-3</v>
      </c>
      <c r="AG70" s="1">
        <f t="shared" si="34"/>
        <v>7.9783105646109992E-3</v>
      </c>
      <c r="AH70" s="16">
        <f t="shared" si="24"/>
        <v>-1.5310721663162628E-2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2.5459126469713999E-2</v>
      </c>
      <c r="E71" s="1">
        <f>IF(A71&gt;=-$K$2,INDEX('Daten effMJM'!$B$2:$B$191,Auswertung!$K$2+Auswertung!A71,1),E72)</f>
        <v>2.8230095673217E-2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1.2713967407484998E-2</v>
      </c>
      <c r="O71" s="1">
        <f t="shared" si="39"/>
        <v>1.4335545228565E-2</v>
      </c>
      <c r="P71" s="4">
        <f t="shared" si="40"/>
        <v>0.12754302171054349</v>
      </c>
      <c r="R71">
        <f t="shared" si="17"/>
        <v>1811.1818181817998</v>
      </c>
      <c r="S71" s="1">
        <f t="shared" si="7"/>
        <v>1.3702681839021E-2</v>
      </c>
      <c r="T71" s="1">
        <f t="shared" si="8"/>
        <v>1.4561897338474003E-2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3.6587328211320005E-3</v>
      </c>
      <c r="Y71" s="1">
        <f t="shared" ref="Y71:Y72" si="44">T45</f>
        <v>3.9437152591030034E-3</v>
      </c>
      <c r="Z71" s="16">
        <f t="shared" ref="Z71:Z72" si="45">((Y71-Y70)-(X71-X70))/(X71-X70)</f>
        <v>0.38937968399695289</v>
      </c>
      <c r="AE71">
        <f t="shared" si="32"/>
        <v>1797.1818181817998</v>
      </c>
      <c r="AF71" s="1">
        <f t="shared" si="33"/>
        <v>7.7177548413899996E-3</v>
      </c>
      <c r="AG71" s="1">
        <f t="shared" si="34"/>
        <v>8.2593866488449991E-3</v>
      </c>
      <c r="AH71" s="16">
        <f t="shared" si="24"/>
        <v>4.3902968342856008E-3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2.5547271101356E-2</v>
      </c>
      <c r="E72" s="1">
        <f>IF(A72&gt;=-$K$2,INDEX('Daten effMJM'!$B$2:$B$191,Auswertung!$K$2+Auswertung!A72,1),E73)</f>
        <v>2.8322035916009E-2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1.2861123500166998E-2</v>
      </c>
      <c r="O72" s="1">
        <f t="shared" si="39"/>
        <v>1.4487243380484001E-2</v>
      </c>
      <c r="P72" s="4">
        <f t="shared" si="40"/>
        <v>0.12643684513999787</v>
      </c>
      <c r="R72">
        <f t="shared" si="17"/>
        <v>1812.1818181817998</v>
      </c>
      <c r="S72" s="1">
        <f t="shared" si="7"/>
        <v>1.3811655266278998E-2</v>
      </c>
      <c r="T72" s="1">
        <f t="shared" si="8"/>
        <v>1.4671461753901001E-2</v>
      </c>
      <c r="V72">
        <f t="shared" si="41"/>
        <v>120</v>
      </c>
      <c r="W72" s="15">
        <f t="shared" si="42"/>
        <v>17.272727272700649</v>
      </c>
      <c r="X72" s="1">
        <f t="shared" si="43"/>
        <v>3.9345773494869965E-3</v>
      </c>
      <c r="Y72" s="1">
        <f t="shared" si="44"/>
        <v>4.3930606210220019E-3</v>
      </c>
      <c r="Z72" s="16">
        <f t="shared" si="45"/>
        <v>0.62898051521513976</v>
      </c>
      <c r="AE72">
        <f t="shared" si="32"/>
        <v>1798.1818181817998</v>
      </c>
      <c r="AF72" s="1">
        <f t="shared" si="33"/>
        <v>7.9551489448779975E-3</v>
      </c>
      <c r="AG72" s="1">
        <f t="shared" si="34"/>
        <v>8.4995311202149954E-3</v>
      </c>
      <c r="AH72" s="16">
        <f t="shared" si="24"/>
        <v>1.1585662160886414E-2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2.5667498354091999E-2</v>
      </c>
      <c r="E73" s="1">
        <f>IF(A73&gt;=-$K$2,INDEX('Daten effMJM'!$B$2:$B$191,Auswertung!$K$2+Auswertung!A73,1),E74)</f>
        <v>2.844667797593E-2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1.3028737121067E-2</v>
      </c>
      <c r="O73" s="1">
        <f t="shared" si="39"/>
        <v>1.4657965047526001E-2</v>
      </c>
      <c r="P73" s="4">
        <f t="shared" si="40"/>
        <v>0.12504879876842379</v>
      </c>
      <c r="R73">
        <f t="shared" si="17"/>
        <v>1813.1818181817998</v>
      </c>
      <c r="S73" s="1">
        <f t="shared" si="7"/>
        <v>1.3913683297651996E-2</v>
      </c>
      <c r="T73" s="1">
        <f t="shared" si="8"/>
        <v>1.4773986158178001E-2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4.3516345108410015E-3</v>
      </c>
      <c r="Y73" s="1">
        <f t="shared" ref="Y73" si="49">T47</f>
        <v>5.033521491501998E-3</v>
      </c>
      <c r="Z73" s="16">
        <f t="shared" ref="Z73" si="50">((Y73-Y72)-(X73-X72))/(X73-X72)</f>
        <v>0.53566688173078103</v>
      </c>
      <c r="AE73">
        <f t="shared" si="32"/>
        <v>1799.1818181817998</v>
      </c>
      <c r="AF73" s="1">
        <f t="shared" si="33"/>
        <v>8.1661371822960016E-3</v>
      </c>
      <c r="AG73" s="1">
        <f t="shared" si="34"/>
        <v>8.7171090084659994E-3</v>
      </c>
      <c r="AH73" s="16">
        <f t="shared" si="24"/>
        <v>3.1232313770860394E-2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2.5814654446773999E-2</v>
      </c>
      <c r="E74" s="1">
        <f>IF(A74&gt;=-$K$2,INDEX('Daten effMJM'!$B$2:$B$191,Auswertung!$K$2+Auswertung!A74,1),E75)</f>
        <v>2.8598376127849E-2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1.3207848407513998E-2</v>
      </c>
      <c r="O74" s="1">
        <f t="shared" si="39"/>
        <v>1.4840222574554999E-2</v>
      </c>
      <c r="P74" s="4">
        <f t="shared" si="40"/>
        <v>0.12359122520760742</v>
      </c>
      <c r="R74">
        <f t="shared" si="17"/>
        <v>1814.1818181817998</v>
      </c>
      <c r="S74" s="1">
        <f t="shared" si="7"/>
        <v>1.4008729492558998E-2</v>
      </c>
      <c r="T74" s="1">
        <f t="shared" si="8"/>
        <v>1.4869439929568004E-2</v>
      </c>
      <c r="AE74">
        <f t="shared" si="32"/>
        <v>1800.1818181817998</v>
      </c>
      <c r="AF74" s="1">
        <f t="shared" si="33"/>
        <v>8.3646342133570015E-3</v>
      </c>
      <c r="AG74" s="1">
        <f t="shared" si="34"/>
        <v>8.9201441482079993E-3</v>
      </c>
      <c r="AH74" s="16">
        <f t="shared" si="24"/>
        <v>2.2862350417752468E-2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2.5982268067674001E-2</v>
      </c>
      <c r="E75" s="1">
        <f>IF(A75&gt;=-$K$2,INDEX('Daten effMJM'!$B$2:$B$191,Auswertung!$K$2+Auswertung!A75,1),E76)</f>
        <v>2.8769097794891001E-2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1.3392822214124E-2</v>
      </c>
      <c r="O75" s="1">
        <f t="shared" si="39"/>
        <v>1.5028417838142001E-2</v>
      </c>
      <c r="P75" s="4">
        <f t="shared" si="40"/>
        <v>0.12212479176294225</v>
      </c>
      <c r="R75">
        <f t="shared" si="17"/>
        <v>1815.1818181817998</v>
      </c>
      <c r="S75" s="1">
        <f t="shared" si="7"/>
        <v>1.4096744121654001E-2</v>
      </c>
      <c r="T75" s="1">
        <f t="shared" si="8"/>
        <v>1.4957778909019004E-2</v>
      </c>
      <c r="AE75">
        <f t="shared" si="32"/>
        <v>1801.1818181817998</v>
      </c>
      <c r="AF75" s="1">
        <f t="shared" si="33"/>
        <v>8.5535867830160012E-3</v>
      </c>
      <c r="AG75" s="1">
        <f t="shared" si="34"/>
        <v>9.1124735381499997E-3</v>
      </c>
      <c r="AH75" s="16">
        <f t="shared" si="24"/>
        <v>1.7871258851333591E-2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2.6161379354120998E-2</v>
      </c>
      <c r="E76" s="1">
        <f>IF(A76&gt;=-$K$2,INDEX('Daten effMJM'!$B$2:$B$191,Auswertung!$K$2+Auswertung!A76,1),E77)</f>
        <v>2.8951355321919999E-2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1.3578839506515001E-2</v>
      </c>
      <c r="O76" s="1">
        <f t="shared" si="39"/>
        <v>1.5218014351628001E-2</v>
      </c>
      <c r="P76" s="4">
        <f t="shared" si="40"/>
        <v>0.12071538545886339</v>
      </c>
      <c r="R76">
        <f t="shared" si="17"/>
        <v>1816.1818181817998</v>
      </c>
      <c r="S76" s="1">
        <f t="shared" si="7"/>
        <v>1.4177679115954002E-2</v>
      </c>
      <c r="T76" s="1">
        <f t="shared" si="8"/>
        <v>1.5038959956901E-2</v>
      </c>
      <c r="AE76">
        <f t="shared" si="32"/>
        <v>1802.1818181817998</v>
      </c>
      <c r="AF76" s="1">
        <f t="shared" si="33"/>
        <v>8.7345608943839997E-3</v>
      </c>
      <c r="AG76" s="1">
        <f t="shared" si="34"/>
        <v>9.2961621180389989E-3</v>
      </c>
      <c r="AH76" s="16">
        <f t="shared" si="24"/>
        <v>1.4999209005540961E-2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2.6346353160731001E-2</v>
      </c>
      <c r="E77" s="1">
        <f>IF(A77&gt;=-$K$2,INDEX('Daten effMJM'!$B$2:$B$191,Auswertung!$K$2+Auswertung!A77,1),E78)</f>
        <v>2.9139550585507001E-2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1.3758936170688999E-2</v>
      </c>
      <c r="O77" s="1">
        <f t="shared" si="39"/>
        <v>1.5402388819239001E-2</v>
      </c>
      <c r="P77" s="4">
        <f t="shared" si="40"/>
        <v>0.11944620050284772</v>
      </c>
      <c r="R77">
        <f t="shared" si="17"/>
        <v>1817.1818181817998</v>
      </c>
      <c r="S77" s="1">
        <f t="shared" si="7"/>
        <v>1.4251501382462999E-2</v>
      </c>
      <c r="T77" s="1">
        <f t="shared" si="8"/>
        <v>1.5112955295851001E-2</v>
      </c>
      <c r="AE77">
        <f t="shared" si="32"/>
        <v>1803.1818181817998</v>
      </c>
      <c r="AF77" s="1">
        <f t="shared" si="33"/>
        <v>8.9084004543169976E-3</v>
      </c>
      <c r="AG77" s="1">
        <f t="shared" si="34"/>
        <v>9.4723056267059999E-3</v>
      </c>
      <c r="AH77" s="16">
        <f t="shared" si="24"/>
        <v>1.3253305144647122E-2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2.6532370453122001E-2</v>
      </c>
      <c r="E78" s="1">
        <f>IF(A78&gt;=-$K$2,INDEX('Daten effMJM'!$B$2:$B$191,Auswertung!$K$2+Auswertung!A78,1),E79)</f>
        <v>2.9329147098993001E-2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1.3985167121929E-2</v>
      </c>
      <c r="O78" s="1">
        <f t="shared" si="39"/>
        <v>1.5633677159727001E-2</v>
      </c>
      <c r="P78" s="4">
        <f t="shared" si="40"/>
        <v>0.11787560516263744</v>
      </c>
      <c r="R78">
        <f t="shared" si="17"/>
        <v>1818.1818181817998</v>
      </c>
      <c r="S78" s="1">
        <f t="shared" si="7"/>
        <v>1.4318202389862998E-2</v>
      </c>
      <c r="T78" s="1">
        <f t="shared" si="8"/>
        <v>1.5179762718290003E-2</v>
      </c>
      <c r="AE78">
        <f t="shared" si="32"/>
        <v>1804.1818181817998</v>
      </c>
      <c r="AF78" s="1">
        <f t="shared" si="33"/>
        <v>9.0756690235339957E-3</v>
      </c>
      <c r="AG78" s="1">
        <f t="shared" si="34"/>
        <v>9.6415961266079972E-3</v>
      </c>
      <c r="AH78" s="16">
        <f t="shared" si="24"/>
        <v>1.2087929576154356E-2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2.6712467117295999E-2</v>
      </c>
      <c r="E79" s="1">
        <f>IF(A79&gt;=-$K$2,INDEX('Daten effMJM'!$B$2:$B$191,Auswertung!$K$2+Auswertung!A79,1),E80)</f>
        <v>2.9513521566604001E-2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1.4374407719230998E-2</v>
      </c>
      <c r="O79" s="1">
        <f t="shared" si="39"/>
        <v>1.6037430586493998E-2</v>
      </c>
      <c r="P79" s="4">
        <f t="shared" si="40"/>
        <v>0.11569331410003776</v>
      </c>
      <c r="R79">
        <f t="shared" si="17"/>
        <v>3588.1818181817998</v>
      </c>
      <c r="S79" s="1">
        <f t="shared" si="7"/>
        <v>1.5981741834098E-2</v>
      </c>
      <c r="T79" s="1">
        <f t="shared" si="8"/>
        <v>1.6831523008354998E-2</v>
      </c>
      <c r="AE79">
        <f t="shared" si="32"/>
        <v>1805.1818181817998</v>
      </c>
      <c r="AF79" s="1">
        <f t="shared" si="33"/>
        <v>9.2366014904309984E-3</v>
      </c>
      <c r="AG79" s="1">
        <f t="shared" si="34"/>
        <v>9.8043352490859992E-3</v>
      </c>
      <c r="AH79" s="16">
        <f t="shared" si="24"/>
        <v>1.1226172169196313E-2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2.6938698068536E-2</v>
      </c>
      <c r="E80" s="1">
        <f>IF(A80&gt;=-$K$2,INDEX('Daten effMJM'!$B$2:$B$191,Auswertung!$K$2+Auswertung!A80,1),E81)</f>
        <v>2.9744809907091999E-2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1.4890076329106E-2</v>
      </c>
      <c r="O80" s="1">
        <f t="shared" si="39"/>
        <v>1.6573555533557001E-2</v>
      </c>
      <c r="P80" s="4">
        <f t="shared" si="40"/>
        <v>0.11306048184321681</v>
      </c>
      <c r="R80">
        <f t="shared" si="17"/>
        <v>3589.3636363635997</v>
      </c>
      <c r="S80" s="1">
        <f t="shared" si="7"/>
        <v>1.5981882733414998E-2</v>
      </c>
      <c r="T80" s="1">
        <f t="shared" si="8"/>
        <v>1.6831662616707002E-2</v>
      </c>
      <c r="AE80">
        <f t="shared" ref="AE80:AE89" si="51">R66</f>
        <v>1806.1818181817998</v>
      </c>
      <c r="AF80" s="1">
        <f t="shared" ref="AF80:AF89" si="52">S66-S$45</f>
        <v>9.391333762714997E-3</v>
      </c>
      <c r="AG80" s="1">
        <f t="shared" ref="AG80:AG89" si="53">T66-T$45</f>
        <v>9.9606956892559981E-3</v>
      </c>
      <c r="AH80" s="16">
        <f t="shared" si="24"/>
        <v>1.0522484171963274E-2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2.7327938665837999E-2</v>
      </c>
      <c r="E81" s="1">
        <f>IF(A81&gt;=-$K$2,INDEX('Daten effMJM'!$B$2:$B$191,Auswertung!$K$2+Auswertung!A81,1),E82)</f>
        <v>3.0148563333858999E-2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1.5349073554601999E-2</v>
      </c>
      <c r="O81" s="1">
        <f t="shared" si="39"/>
        <v>1.7072137663681999E-2</v>
      </c>
      <c r="P81" s="4">
        <f t="shared" si="40"/>
        <v>0.1122585088246832</v>
      </c>
      <c r="R81">
        <f t="shared" si="17"/>
        <v>3590.5454545454995</v>
      </c>
      <c r="S81" s="1">
        <f t="shared" si="7"/>
        <v>1.5981963886724002E-2</v>
      </c>
      <c r="T81" s="1">
        <f t="shared" si="8"/>
        <v>1.6831742870732004E-2</v>
      </c>
      <c r="AE81">
        <f t="shared" si="51"/>
        <v>1807.1818181817998</v>
      </c>
      <c r="AF81" s="1">
        <f t="shared" si="52"/>
        <v>9.5373466223339989E-3</v>
      </c>
      <c r="AG81" s="1">
        <f t="shared" si="53"/>
        <v>1.0108038706080999E-2</v>
      </c>
      <c r="AH81" s="16">
        <f t="shared" si="24"/>
        <v>9.1098634015513071E-3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2.7843607275713E-2</v>
      </c>
      <c r="E82" s="1">
        <f>IF(A82&gt;=-$K$2,INDEX('Daten effMJM'!$B$2:$B$191,Auswertung!$K$2+Auswertung!A82,1),E83)</f>
        <v>3.0684688280921999E-2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1.5703702032667001E-2</v>
      </c>
      <c r="O82" s="1">
        <f t="shared" si="39"/>
        <v>1.7503484627519002E-2</v>
      </c>
      <c r="P82" s="4">
        <f t="shared" si="40"/>
        <v>0.11460880950925295</v>
      </c>
      <c r="R82">
        <f t="shared" si="17"/>
        <v>3591.7272727273012</v>
      </c>
      <c r="S82" s="1">
        <f t="shared" si="7"/>
        <v>1.5982004996615E-2</v>
      </c>
      <c r="T82" s="1">
        <f t="shared" si="8"/>
        <v>1.6831782907067001E-2</v>
      </c>
      <c r="AE82">
        <f t="shared" si="51"/>
        <v>1808.1818181817998</v>
      </c>
      <c r="AF82" s="1">
        <f t="shared" si="52"/>
        <v>9.6750345378599986E-3</v>
      </c>
      <c r="AG82" s="1">
        <f t="shared" si="53"/>
        <v>1.0246828539665999E-2</v>
      </c>
      <c r="AH82" s="16">
        <f t="shared" si="24"/>
        <v>8.0030121364728837E-3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2.8302604501209E-2</v>
      </c>
      <c r="E83" s="1">
        <f>IF(A83&gt;=-$K$2,INDEX('Daten effMJM'!$B$2:$B$191,Auswertung!$K$2+Auswertung!A83,1),E84)</f>
        <v>3.1183270411047001E-2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1.5983181236875997E-2</v>
      </c>
      <c r="O83" s="1">
        <f t="shared" si="39"/>
        <v>1.7912248578872997E-2</v>
      </c>
      <c r="P83" s="4">
        <f t="shared" si="40"/>
        <v>0.12069357866920158</v>
      </c>
      <c r="R83">
        <f t="shared" si="17"/>
        <v>3592.909090909101</v>
      </c>
      <c r="S83" s="1">
        <f t="shared" si="7"/>
        <v>1.5982026795797001E-2</v>
      </c>
      <c r="T83" s="1">
        <f t="shared" si="8"/>
        <v>1.6831803873048001E-2</v>
      </c>
      <c r="AE83">
        <f t="shared" si="51"/>
        <v>1809.1818181817998</v>
      </c>
      <c r="AF83" s="1">
        <f t="shared" si="52"/>
        <v>9.8051226466110003E-3</v>
      </c>
      <c r="AG83" s="1">
        <f t="shared" si="53"/>
        <v>1.0377854742859995E-2</v>
      </c>
      <c r="AH83" s="16">
        <f t="shared" si="24"/>
        <v>7.2112236237488339E-3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2.8657232979274E-2</v>
      </c>
      <c r="E84" s="1">
        <f>IF(A84&gt;=-$K$2,INDEX('Daten effMJM'!$B$2:$B$191,Auswertung!$K$2+Auswertung!A84,1),E85)</f>
        <v>3.1614617374884003E-2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1.6235583664347998E-2</v>
      </c>
      <c r="O84" s="1">
        <f t="shared" si="39"/>
        <v>1.8348891510892001E-2</v>
      </c>
      <c r="P84" s="4">
        <f t="shared" si="40"/>
        <v>0.13016519086927889</v>
      </c>
      <c r="R84">
        <f t="shared" si="17"/>
        <v>3594.0909090909008</v>
      </c>
      <c r="S84" s="1">
        <f t="shared" si="7"/>
        <v>1.5982049429633001E-2</v>
      </c>
      <c r="T84" s="1">
        <f t="shared" si="8"/>
        <v>1.6831825387550001E-2</v>
      </c>
      <c r="AE84">
        <f t="shared" si="51"/>
        <v>1810.1818181817998</v>
      </c>
      <c r="AF84" s="1">
        <f t="shared" si="52"/>
        <v>9.9280342935830004E-3</v>
      </c>
      <c r="AG84" s="1">
        <f t="shared" si="53"/>
        <v>1.0501573834687999E-2</v>
      </c>
      <c r="AH84" s="16">
        <f t="shared" si="24"/>
        <v>6.569311175112981E-3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2.8936712183482999E-2</v>
      </c>
      <c r="E85" s="1">
        <f>IF(A85&gt;=-$K$2,INDEX('Daten effMJM'!$B$2:$B$191,Auswertung!$K$2+Auswertung!A85,1),E86)</f>
        <v>3.2023381326237998E-2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1.6623208253188998E-2</v>
      </c>
      <c r="O85" s="1">
        <f t="shared" si="39"/>
        <v>1.8972978293827998E-2</v>
      </c>
      <c r="P85" s="4">
        <f t="shared" si="40"/>
        <v>0.14135478572183682</v>
      </c>
      <c r="R85">
        <f t="shared" si="17"/>
        <v>3595.2727272727006</v>
      </c>
      <c r="S85" s="1">
        <f t="shared" si="7"/>
        <v>1.5982103574875998E-2</v>
      </c>
      <c r="T85" s="1">
        <f t="shared" si="8"/>
        <v>1.6831877011779003E-2</v>
      </c>
      <c r="AE85">
        <f t="shared" si="51"/>
        <v>1811.1818181817998</v>
      </c>
      <c r="AF85" s="1">
        <f t="shared" si="52"/>
        <v>1.0043949017888999E-2</v>
      </c>
      <c r="AG85" s="1">
        <f t="shared" si="53"/>
        <v>1.0618182079371E-2</v>
      </c>
      <c r="AH85" s="16">
        <f t="shared" si="24"/>
        <v>5.9830222704980555E-3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2.9189114610955001E-2</v>
      </c>
      <c r="E86" s="1">
        <f>IF(A86&gt;=-$K$2,INDEX('Daten effMJM'!$B$2:$B$191,Auswertung!$K$2+Auswertung!A86,1),E87)</f>
        <v>3.2460024258257003E-2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1.9725943612936003E-2</v>
      </c>
      <c r="O86" s="1">
        <f t="shared" si="39"/>
        <v>2.2053992515745996E-2</v>
      </c>
      <c r="P86" s="4">
        <f t="shared" si="40"/>
        <v>0.11801964704407297</v>
      </c>
      <c r="R86">
        <f t="shared" si="17"/>
        <v>3596.4545454545005</v>
      </c>
      <c r="S86" s="1">
        <f t="shared" si="7"/>
        <v>1.5982270744844998E-2</v>
      </c>
      <c r="T86" s="1">
        <f t="shared" si="8"/>
        <v>1.6832038047671999E-2</v>
      </c>
      <c r="AE86">
        <f t="shared" si="51"/>
        <v>1812.1818181817998</v>
      </c>
      <c r="AF86" s="1">
        <f t="shared" si="52"/>
        <v>1.0152922445146997E-2</v>
      </c>
      <c r="AG86" s="1">
        <f t="shared" si="53"/>
        <v>1.0727746494797998E-2</v>
      </c>
      <c r="AH86" s="16">
        <f t="shared" si="24"/>
        <v>5.4232319187367938E-3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2.9576739199796E-2</v>
      </c>
      <c r="E87" s="1">
        <f>IF(A87&gt;=-$K$2,INDEX('Daten effMJM'!$B$2:$B$191,Auswertung!$K$2+Auswertung!A87,1),E88)</f>
        <v>3.3084111041193E-2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1.9725955577236998E-2</v>
      </c>
      <c r="O87" s="1">
        <f t="shared" si="39"/>
        <v>2.2054026322550997E-2</v>
      </c>
      <c r="P87" s="4">
        <f t="shared" si="40"/>
        <v>0.11802068275974953</v>
      </c>
      <c r="R87">
        <f t="shared" si="17"/>
        <v>3597.6363636363003</v>
      </c>
      <c r="S87" s="9">
        <f t="shared" si="7"/>
        <v>1.5982781403487002E-2</v>
      </c>
      <c r="T87" s="13">
        <f t="shared" si="8"/>
        <v>1.6832537340584999E-2</v>
      </c>
      <c r="U87" s="6"/>
      <c r="AE87">
        <f t="shared" si="51"/>
        <v>1813.1818181817998</v>
      </c>
      <c r="AF87" s="1">
        <f t="shared" si="52"/>
        <v>1.0254950476519996E-2</v>
      </c>
      <c r="AG87" s="1">
        <f t="shared" si="53"/>
        <v>1.0830270899074998E-2</v>
      </c>
      <c r="AH87" s="16">
        <f t="shared" si="24"/>
        <v>4.8650640154693373E-3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3.2679474559543002E-2</v>
      </c>
      <c r="E88" s="1">
        <f>IF(A88&gt;=-$K$2,INDEX('Daten effMJM'!$B$2:$B$191,Auswertung!$K$2+Auswertung!A88,1),E89)</f>
        <v>3.6165125263110998E-2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1.9728722536301001E-2</v>
      </c>
      <c r="O88" s="1">
        <f t="shared" si="39"/>
        <v>2.2069569186596999E-2</v>
      </c>
      <c r="P88" s="4">
        <f t="shared" si="40"/>
        <v>0.11865170925227532</v>
      </c>
      <c r="R88">
        <f t="shared" si="17"/>
        <v>3598.8181818181001</v>
      </c>
      <c r="S88" s="9">
        <f t="shared" ref="S88:S89" si="54">N188-$N$127</f>
        <v>1.5984275253296001E-2</v>
      </c>
      <c r="T88" s="13">
        <f t="shared" ref="T88:T89" si="55">O188-$O$127</f>
        <v>1.6834027917168003E-2</v>
      </c>
      <c r="AE88">
        <f t="shared" si="51"/>
        <v>1814.1818181817998</v>
      </c>
      <c r="AF88" s="1">
        <f t="shared" si="52"/>
        <v>1.0349996671426998E-2</v>
      </c>
      <c r="AG88" s="1">
        <f t="shared" si="53"/>
        <v>1.0925724670465001E-2</v>
      </c>
      <c r="AH88" s="16">
        <f t="shared" si="24"/>
        <v>4.2881935820776309E-3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3.2679486523843997E-2</v>
      </c>
      <c r="E89" s="1">
        <f>IF(A89&gt;=-$K$2,INDEX('Daten effMJM'!$B$2:$B$191,Auswertung!$K$2+Auswertung!A89,1),E90)</f>
        <v>3.6165159069915999E-2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1.9828001055545004E-2</v>
      </c>
      <c r="O89" s="1">
        <f t="shared" si="39"/>
        <v>2.2281797162920995E-2</v>
      </c>
      <c r="P89" s="4">
        <f t="shared" si="40"/>
        <v>0.12375408395945058</v>
      </c>
      <c r="R89">
        <f t="shared" si="17"/>
        <v>3599.9999999999</v>
      </c>
      <c r="S89" s="9">
        <f t="shared" si="54"/>
        <v>1.5988641541302001E-2</v>
      </c>
      <c r="T89" s="13">
        <f t="shared" si="55"/>
        <v>1.6838480293369998E-2</v>
      </c>
      <c r="U89" s="4">
        <f>((T89-S89)/S89)</f>
        <v>5.3152655269222575E-2</v>
      </c>
      <c r="AE89">
        <f t="shared" si="51"/>
        <v>1815.1818181817998</v>
      </c>
      <c r="AF89" s="1">
        <f t="shared" si="52"/>
        <v>1.0438011300522E-2</v>
      </c>
      <c r="AG89" s="1">
        <f t="shared" si="53"/>
        <v>1.1014063649916001E-2</v>
      </c>
      <c r="AH89" s="16">
        <f t="shared" si="24"/>
        <v>3.6851868755482342E-3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3.2682253482908E-2</v>
      </c>
      <c r="E90" s="1">
        <f>IF(A90&gt;=-$K$2,INDEX('Daten effMJM'!$B$2:$B$191,Auswertung!$K$2+Auswertung!A90,1),E91)</f>
        <v>3.6180701933962001E-2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2.0314688235931001E-2</v>
      </c>
      <c r="O90" s="1">
        <f t="shared" si="39"/>
        <v>2.2910301290953998E-2</v>
      </c>
      <c r="P90" s="4">
        <f t="shared" si="40"/>
        <v>0.12777026282057743</v>
      </c>
      <c r="S90" s="9"/>
      <c r="T90" s="13"/>
      <c r="AF90" s="1"/>
      <c r="AG90" s="4">
        <f>(AG89-AF89)/AF89</f>
        <v>5.5187940768486446E-2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3.2781532002152003E-2</v>
      </c>
      <c r="E91" s="1">
        <f>IF(A91&gt;=-$K$2,INDEX('Daten effMJM'!$B$2:$B$191,Auswertung!$K$2+Auswertung!A91,1),E92)</f>
        <v>3.6392929910285997E-2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2.1143901502309999E-2</v>
      </c>
      <c r="O91" s="1">
        <f t="shared" si="39"/>
        <v>2.3808609264632997E-2</v>
      </c>
      <c r="P91" s="4">
        <f t="shared" si="40"/>
        <v>0.1260272500811582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3.3268219182538E-2</v>
      </c>
      <c r="E92" s="1">
        <f>IF(A92&gt;=-$K$2,INDEX('Daten effMJM'!$B$2:$B$191,Auswertung!$K$2+Auswertung!A92,1),E93)</f>
        <v>3.7021434038319E-2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2.2053811576759001E-2</v>
      </c>
      <c r="O92" s="1">
        <f t="shared" si="39"/>
        <v>2.4746280499448998E-2</v>
      </c>
      <c r="P92" s="4">
        <f t="shared" si="40"/>
        <v>0.12208633021637881</v>
      </c>
      <c r="R92" t="s">
        <v>12</v>
      </c>
      <c r="S92" s="2">
        <f>S47/$S$89</f>
        <v>0.2721703716729042</v>
      </c>
      <c r="T92" s="1">
        <f>S47</f>
        <v>4.3516345108410015E-3</v>
      </c>
      <c r="U92" s="1">
        <f>T47</f>
        <v>5.033521491501998E-3</v>
      </c>
      <c r="V92" s="3">
        <f>(U92-T92)/T92</f>
        <v>0.15669674899448627</v>
      </c>
      <c r="W92" s="14">
        <f>(T92-U92)/($T$98-$U$98)</f>
        <v>0.80237219002039317</v>
      </c>
      <c r="X92" s="8">
        <f>W92*$U$89</f>
        <v>4.264821241376511E-2</v>
      </c>
      <c r="Y92" s="7">
        <f>X92/2</f>
        <v>2.1324106206882555E-2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3.4097432448916998E-2</v>
      </c>
      <c r="E93" s="1">
        <f>IF(A93&gt;=-$K$2,INDEX('Daten effMJM'!$B$2:$B$191,Auswertung!$K$2+Auswertung!A93,1),E94)</f>
        <v>3.7919742011997999E-2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2.2699181713750002E-2</v>
      </c>
      <c r="O93" s="1">
        <f t="shared" si="39"/>
        <v>2.5401144779578999E-2</v>
      </c>
      <c r="P93" s="4">
        <f t="shared" si="40"/>
        <v>0.11903350085048597</v>
      </c>
      <c r="R93" t="s">
        <v>13</v>
      </c>
      <c r="S93" s="2">
        <f>(S48-S47)/$S$89</f>
        <v>0.21446667128630648</v>
      </c>
      <c r="T93" s="1">
        <f>(S48-S47)</f>
        <v>3.4290307297530007E-3</v>
      </c>
      <c r="U93" s="1">
        <f>(T48-T47)</f>
        <v>3.2041752506000026E-3</v>
      </c>
      <c r="V93" s="3">
        <f t="shared" ref="V93:V96" si="56">(U93-T93)/T93</f>
        <v>-6.557406359819784E-2</v>
      </c>
      <c r="W93" s="14">
        <f t="shared" ref="W93:W96" si="57">(T93-U93)/($T$98-$U$98)</f>
        <v>-0.26458605071354413</v>
      </c>
      <c r="X93" s="8">
        <f t="shared" ref="X93:X96" si="58">W93*$U$89</f>
        <v>-1.4063451142622052E-2</v>
      </c>
      <c r="Y93" s="7">
        <f t="shared" ref="Y93:Y96" si="59">X93</f>
        <v>-1.4063451142622052E-2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3.5007342523366E-2</v>
      </c>
      <c r="E94" s="1">
        <f>IF(A94&gt;=-$K$2,INDEX('Daten effMJM'!$B$2:$B$191,Auswertung!$K$2+Auswertung!A94,1),E95)</f>
        <v>3.8857413246814E-2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2.3073590410528998E-2</v>
      </c>
      <c r="O94" s="1">
        <f t="shared" si="39"/>
        <v>2.5769378885334995E-2</v>
      </c>
      <c r="P94" s="4">
        <f t="shared" si="40"/>
        <v>0.11683437327447092</v>
      </c>
      <c r="R94" t="s">
        <v>14</v>
      </c>
      <c r="S94" s="2">
        <f>(S78-S48)/$S$89</f>
        <v>0.40888634174336647</v>
      </c>
      <c r="T94" s="1">
        <f>(S78-S48)</f>
        <v>6.537537149268996E-3</v>
      </c>
      <c r="U94" s="1">
        <f>(T78-T48)</f>
        <v>6.9420659761880027E-3</v>
      </c>
      <c r="V94" s="3">
        <f t="shared" si="56"/>
        <v>6.1877862822429956E-2</v>
      </c>
      <c r="W94" s="14">
        <f t="shared" si="57"/>
        <v>0.47600656705125138</v>
      </c>
      <c r="X94" s="8">
        <f t="shared" si="58"/>
        <v>2.5301012964361245E-2</v>
      </c>
      <c r="Y94" s="7">
        <f>X94/2</f>
        <v>1.2650506482180622E-2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3.5652712660357001E-2</v>
      </c>
      <c r="E95" s="1">
        <f>IF(A95&gt;=-$K$2,INDEX('Daten effMJM'!$B$2:$B$191,Auswertung!$K$2+Auswertung!A95,1),E96)</f>
        <v>3.9512277526944001E-2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2.3354821880465004E-2</v>
      </c>
      <c r="O95" s="1">
        <f t="shared" si="39"/>
        <v>2.6051623062166997E-2</v>
      </c>
      <c r="P95" s="4">
        <f t="shared" si="40"/>
        <v>0.1154708520366715</v>
      </c>
      <c r="R95" t="s">
        <v>15</v>
      </c>
      <c r="S95" s="2">
        <f>(S79-S78)/$S$89</f>
        <v>0.10404507724672742</v>
      </c>
      <c r="T95" s="1">
        <f>(S79-S78)</f>
        <v>1.6635394442350016E-3</v>
      </c>
      <c r="U95" s="1">
        <f>(T79-T78)</f>
        <v>1.651760290064995E-3</v>
      </c>
      <c r="V95" s="3">
        <f t="shared" si="56"/>
        <v>-7.0807784034380757E-3</v>
      </c>
      <c r="W95" s="14">
        <f t="shared" si="57"/>
        <v>-1.3860457811959265E-2</v>
      </c>
      <c r="X95" s="8">
        <f t="shared" si="58"/>
        <v>-7.3672013595267388E-4</v>
      </c>
      <c r="Y95" s="7">
        <f t="shared" si="59"/>
        <v>-7.3672013595267388E-4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3.6027121357135997E-2</v>
      </c>
      <c r="E96" s="1">
        <f>IF(A96&gt;=-$K$2,INDEX('Daten effMJM'!$B$2:$B$191,Auswertung!$K$2+Auswertung!A96,1),E97)</f>
        <v>3.9880511632699997E-2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2.3593258200731999E-2</v>
      </c>
      <c r="O96" s="1">
        <f t="shared" si="39"/>
        <v>2.6292681174808E-2</v>
      </c>
      <c r="P96" s="4">
        <f t="shared" si="40"/>
        <v>0.114415014285405</v>
      </c>
      <c r="R96" t="s">
        <v>16</v>
      </c>
      <c r="S96" s="3">
        <f>(S89-S79)/$S$89</f>
        <v>4.315380506954277E-4</v>
      </c>
      <c r="T96" s="9">
        <f>(S89-S79)</f>
        <v>6.899707204001404E-6</v>
      </c>
      <c r="U96" s="9">
        <f>(T89-T79)</f>
        <v>6.9572850149995924E-6</v>
      </c>
      <c r="V96" s="3">
        <f t="shared" si="56"/>
        <v>8.3449644015034137E-3</v>
      </c>
      <c r="W96" s="14">
        <f t="shared" si="57"/>
        <v>6.7751453858839206E-5</v>
      </c>
      <c r="X96" s="8">
        <f t="shared" si="58"/>
        <v>3.6011696709475197E-6</v>
      </c>
      <c r="Y96" s="7">
        <f t="shared" si="59"/>
        <v>3.6011696709475197E-6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3.6308352827072003E-2</v>
      </c>
      <c r="E97" s="1">
        <f>IF(A97&gt;=-$K$2,INDEX('Daten effMJM'!$B$2:$B$191,Auswertung!$K$2+Auswertung!A97,1),E98)</f>
        <v>4.0162755809531998E-2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2.3805049423392004E-2</v>
      </c>
      <c r="O97" s="1">
        <f t="shared" si="39"/>
        <v>2.6511004508925996E-2</v>
      </c>
      <c r="P97" s="4">
        <f t="shared" si="40"/>
        <v>0.1136714752154637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3.6546789147338998E-2</v>
      </c>
      <c r="E98" s="1">
        <f>IF(A98&gt;=-$K$2,INDEX('Daten effMJM'!$B$2:$B$191,Auswertung!$K$2+Auswertung!A98,1),E99)</f>
        <v>4.0403813922173001E-2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2.4004230486575004E-2</v>
      </c>
      <c r="O98" s="1">
        <f t="shared" si="39"/>
        <v>2.6714661673160001E-2</v>
      </c>
      <c r="P98" s="4">
        <f t="shared" si="40"/>
        <v>0.11291472926411353</v>
      </c>
      <c r="R98" t="s">
        <v>17</v>
      </c>
      <c r="S98" s="7">
        <f>SUM(S92:S96)</f>
        <v>1</v>
      </c>
      <c r="T98" s="9">
        <f t="shared" ref="T98:U98" si="60">SUM(T92:T96)</f>
        <v>1.5988641541302001E-2</v>
      </c>
      <c r="U98" s="13">
        <f t="shared" si="60"/>
        <v>1.6838480293369998E-2</v>
      </c>
      <c r="W98" s="7">
        <f>SUM(W92:W96)</f>
        <v>1</v>
      </c>
      <c r="Y98" s="7">
        <f>SUM(Y92:Y96)</f>
        <v>1.9178042580159399E-2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3.6758580369999003E-2</v>
      </c>
      <c r="E99" s="1">
        <f>IF(A99&gt;=-$K$2,INDEX('Daten effMJM'!$B$2:$B$191,Auswertung!$K$2+Auswertung!A99,1),E100)</f>
        <v>4.0622137256290998E-2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2.4193770860143002E-2</v>
      </c>
      <c r="O99" s="1">
        <f t="shared" si="39"/>
        <v>2.6907516639610995E-2</v>
      </c>
      <c r="P99" s="4">
        <f t="shared" si="40"/>
        <v>0.11216712744595919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3.6957761433182003E-2</v>
      </c>
      <c r="E100" s="1">
        <f>IF(A100&gt;=-$K$2,INDEX('Daten effMJM'!$B$2:$B$191,Auswertung!$K$2+Auswertung!A100,1),E101)</f>
        <v>4.0825794420525002E-2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2.4375252747138004E-2</v>
      </c>
      <c r="O100" s="1">
        <f t="shared" si="39"/>
        <v>2.7091653428864999E-2</v>
      </c>
      <c r="P100" s="4">
        <f t="shared" si="40"/>
        <v>0.11144092370676807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3.7147301806750001E-2</v>
      </c>
      <c r="E101" s="1">
        <f>IF(A101&gt;=-$K$2,INDEX('Daten effMJM'!$B$2:$B$191,Auswertung!$K$2+Auswertung!A101,1),E102)</f>
        <v>4.1018649386975997E-2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2.4549532451988001E-2</v>
      </c>
      <c r="O101" s="1">
        <f t="shared" si="39"/>
        <v>2.7268181737512998E-2</v>
      </c>
      <c r="P101" s="4">
        <f t="shared" si="40"/>
        <v>0.11074138747212035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3.7328783693745003E-2</v>
      </c>
      <c r="E102" s="1">
        <f>IF(A102&gt;=-$K$2,INDEX('Daten effMJM'!$B$2:$B$191,Auswertung!$K$2+Auswertung!A102,1),E103)</f>
        <v>4.1202786176230001E-2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2.4717184151965998E-2</v>
      </c>
      <c r="O102" s="1">
        <f t="shared" si="39"/>
        <v>2.7437804477415999E-2</v>
      </c>
      <c r="P102" s="4">
        <f t="shared" si="40"/>
        <v>0.11006999457232279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3.7503063398595E-2</v>
      </c>
      <c r="E103" s="1">
        <f>IF(A103&gt;=-$K$2,INDEX('Daten effMJM'!$B$2:$B$191,Auswertung!$K$2+Auswertung!A103,1),E104)</f>
        <v>4.1379314484877999E-2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2.4878450998042999E-2</v>
      </c>
      <c r="O103" s="1">
        <f t="shared" si="39"/>
        <v>2.7600832013459996E-2</v>
      </c>
      <c r="P103" s="4">
        <f t="shared" si="40"/>
        <v>0.10942727164288268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8.5605276657112581E-6</v>
      </c>
      <c r="U103">
        <f t="shared" si="63"/>
        <v>8.8597046218116115E-6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3.7670715098572997E-2</v>
      </c>
      <c r="E104" s="1">
        <f>IF(A104&gt;=-$K$2,INDEX('Daten effMJM'!$B$2:$B$191,Auswertung!$K$2+Auswertung!A104,1),E105)</f>
        <v>4.1548937224781E-2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2.5033475579814002E-2</v>
      </c>
      <c r="O104" s="1">
        <f t="shared" si="39"/>
        <v>2.7757443402775001E-2</v>
      </c>
      <c r="P104" s="4">
        <f t="shared" si="40"/>
        <v>0.10881300977469936</v>
      </c>
      <c r="R104">
        <f t="shared" si="61"/>
        <v>32.5</v>
      </c>
      <c r="S104">
        <f t="shared" si="62"/>
        <v>1.8181818182001734</v>
      </c>
      <c r="T104">
        <f t="shared" si="63"/>
        <v>1.8522657785316833E-5</v>
      </c>
      <c r="U104">
        <f t="shared" si="63"/>
        <v>1.9326057494504933E-5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3.7831981944649998E-2</v>
      </c>
      <c r="E105" s="1">
        <f>IF(A105&gt;=-$K$2,INDEX('Daten effMJM'!$B$2:$B$191,Auswertung!$K$2+Auswertung!A105,1),E106)</f>
        <v>4.1711964760824997E-2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2.5179736127338002E-2</v>
      </c>
      <c r="O105" s="1">
        <f t="shared" si="39"/>
        <v>2.7904995289403996E-2</v>
      </c>
      <c r="P105" s="4">
        <f t="shared" si="40"/>
        <v>0.10823223675911123</v>
      </c>
      <c r="R105">
        <f t="shared" si="61"/>
        <v>37.5</v>
      </c>
      <c r="S105">
        <f t="shared" si="62"/>
        <v>2.7272727273002602</v>
      </c>
      <c r="T105">
        <f t="shared" si="63"/>
        <v>3.6409063336426324E-5</v>
      </c>
      <c r="U105">
        <f t="shared" si="63"/>
        <v>3.8063663244918843E-5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3.7987006526421001E-2</v>
      </c>
      <c r="E106" s="1">
        <f>IF(A106&gt;=-$K$2,INDEX('Daten effMJM'!$B$2:$B$191,Auswertung!$K$2+Auswertung!A106,1),E107)</f>
        <v>4.1868576150140002E-2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2.5317634104654999E-2</v>
      </c>
      <c r="O106" s="1">
        <f t="shared" si="39"/>
        <v>2.8043959171444997E-2</v>
      </c>
      <c r="P106" s="4">
        <f t="shared" si="40"/>
        <v>0.10768482771811312</v>
      </c>
      <c r="R106">
        <f t="shared" si="61"/>
        <v>42.5</v>
      </c>
      <c r="S106">
        <f t="shared" si="62"/>
        <v>3.6363636364003469</v>
      </c>
      <c r="T106">
        <f t="shared" si="63"/>
        <v>6.3190046300068173E-5</v>
      </c>
      <c r="U106">
        <f t="shared" si="63"/>
        <v>6.5954468247128882E-5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3.8133267073945001E-2</v>
      </c>
      <c r="E107" s="1">
        <f>IF(A107&gt;=-$K$2,INDEX('Daten effMJM'!$B$2:$B$191,Auswertung!$K$2+Auswertung!A107,1),E108)</f>
        <v>4.2016128036768997E-2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2.5447901762188002E-2</v>
      </c>
      <c r="O107" s="1">
        <f t="shared" si="39"/>
        <v>2.8175132083123E-2</v>
      </c>
      <c r="P107" s="4">
        <f t="shared" si="40"/>
        <v>0.10716916256676526</v>
      </c>
      <c r="R107">
        <f t="shared" si="61"/>
        <v>47.5</v>
      </c>
      <c r="S107">
        <f t="shared" si="62"/>
        <v>4.5454545455004336</v>
      </c>
      <c r="T107">
        <f t="shared" si="63"/>
        <v>9.737059847801332E-5</v>
      </c>
      <c r="U107">
        <f t="shared" si="63"/>
        <v>1.0118273701478143E-4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3.8271165051261997E-2</v>
      </c>
      <c r="E108" s="1">
        <f>IF(A108&gt;=-$K$2,INDEX('Daten effMJM'!$B$2:$B$191,Auswertung!$K$2+Auswertung!A108,1),E109)</f>
        <v>4.2155091918809999E-2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2.5570967861328002E-2</v>
      </c>
      <c r="O108" s="1">
        <f t="shared" si="39"/>
        <v>2.8298975787107002E-2</v>
      </c>
      <c r="P108" s="4">
        <f t="shared" si="40"/>
        <v>0.10668379627134393</v>
      </c>
      <c r="R108">
        <f t="shared" si="61"/>
        <v>52.5</v>
      </c>
      <c r="S108">
        <f t="shared" si="62"/>
        <v>5.4545454546005203</v>
      </c>
      <c r="T108">
        <f t="shared" si="63"/>
        <v>1.3272371997256338E-4</v>
      </c>
      <c r="U108">
        <f t="shared" si="63"/>
        <v>1.3715122357171704E-4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3.8401432708795001E-2</v>
      </c>
      <c r="E109" s="1">
        <f>IF(A109&gt;=-$K$2,INDEX('Daten effMJM'!$B$2:$B$191,Auswertung!$K$2+Auswertung!A109,1),E110)</f>
        <v>4.2286264830488002E-2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2.5687015683726999E-2</v>
      </c>
      <c r="O109" s="1">
        <f t="shared" si="39"/>
        <v>2.8415690247426996E-2</v>
      </c>
      <c r="P109" s="4">
        <f t="shared" si="40"/>
        <v>0.10622777660499665</v>
      </c>
      <c r="R109">
        <f t="shared" si="61"/>
        <v>57.5</v>
      </c>
      <c r="S109">
        <f t="shared" si="62"/>
        <v>6.363636363700607</v>
      </c>
      <c r="T109">
        <f t="shared" si="63"/>
        <v>1.6235721067885529E-4</v>
      </c>
      <c r="U109">
        <f t="shared" si="63"/>
        <v>1.669163526321089E-4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3.8524498807935001E-2</v>
      </c>
      <c r="E110" s="1">
        <f>IF(A110&gt;=-$K$2,INDEX('Daten effMJM'!$B$2:$B$191,Auswertung!$K$2+Auswertung!A110,1),E111)</f>
        <v>4.2410108534472003E-2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2.5796103897741E-2</v>
      </c>
      <c r="O110" s="1">
        <f t="shared" si="39"/>
        <v>2.8525345326135002E-2</v>
      </c>
      <c r="P110" s="4">
        <f t="shared" si="40"/>
        <v>0.10580052860746171</v>
      </c>
      <c r="R110">
        <f t="shared" si="61"/>
        <v>62.5</v>
      </c>
      <c r="S110">
        <f t="shared" si="62"/>
        <v>7.2727272727006493</v>
      </c>
      <c r="T110">
        <f t="shared" si="63"/>
        <v>1.8484348129147897E-4</v>
      </c>
      <c r="U110">
        <f t="shared" si="63"/>
        <v>1.878556506277782E-4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3.8640546630333998E-2</v>
      </c>
      <c r="E111" s="1">
        <f>IF(A111&gt;=-$K$2,INDEX('Daten effMJM'!$B$2:$B$191,Auswertung!$K$2+Auswertung!A111,1),E112)</f>
        <v>4.2526822994791998E-2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2.5898231111566999E-2</v>
      </c>
      <c r="O111" s="1">
        <f t="shared" si="39"/>
        <v>2.8627947169762996E-2</v>
      </c>
      <c r="P111" s="4">
        <f t="shared" si="40"/>
        <v>0.10540164100152832</v>
      </c>
      <c r="R111">
        <f t="shared" si="61"/>
        <v>67.5</v>
      </c>
      <c r="S111">
        <f t="shared" si="62"/>
        <v>8.1818181817998266</v>
      </c>
      <c r="T111">
        <f t="shared" si="63"/>
        <v>1.9746986550430356E-4</v>
      </c>
      <c r="U111">
        <f t="shared" si="63"/>
        <v>2.0056890695087726E-4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3.8749634844347999E-2</v>
      </c>
      <c r="E112" s="1">
        <f>IF(A112&gt;=-$K$2,INDEX('Daten effMJM'!$B$2:$B$191,Auswertung!$K$2+Auswertung!A112,1),E113)</f>
        <v>4.2636478073500003E-2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2.5993362674626999E-2</v>
      </c>
      <c r="O112" s="1">
        <f t="shared" si="39"/>
        <v>2.8723467181192001E-2</v>
      </c>
      <c r="P112" s="4">
        <f t="shared" si="40"/>
        <v>0.10503083193733721</v>
      </c>
      <c r="R112">
        <f t="shared" si="61"/>
        <v>72.5</v>
      </c>
      <c r="S112">
        <f t="shared" si="62"/>
        <v>9.0909090908999133</v>
      </c>
      <c r="T112">
        <f t="shared" si="63"/>
        <v>2.0392689382464155E-4</v>
      </c>
      <c r="U112">
        <f t="shared" si="63"/>
        <v>2.0713712001410613E-4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3.8851762058173998E-2</v>
      </c>
      <c r="E113" s="1">
        <f>IF(A113&gt;=-$K$2,INDEX('Daten effMJM'!$B$2:$B$191,Auswertung!$K$2+Auswertung!A113,1),E114)</f>
        <v>4.2739079917127998E-2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2.6081450683812998E-2</v>
      </c>
      <c r="O113" s="1">
        <f t="shared" si="39"/>
        <v>2.8811862445189997E-2</v>
      </c>
      <c r="P113" s="4">
        <f t="shared" si="40"/>
        <v>0.10468787930847655</v>
      </c>
      <c r="R113">
        <f t="shared" si="61"/>
        <v>77.5</v>
      </c>
      <c r="S113">
        <f t="shared" si="62"/>
        <v>10</v>
      </c>
      <c r="T113">
        <f t="shared" si="63"/>
        <v>2.0509266962482974E-4</v>
      </c>
      <c r="U113">
        <f t="shared" si="63"/>
        <v>2.0871735057149287E-4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3.8946893621233998E-2</v>
      </c>
      <c r="E114" s="1">
        <f>IF(A114&gt;=-$K$2,INDEX('Daten effMJM'!$B$2:$B$191,Auswertung!$K$2+Auswertung!A114,1),E115)</f>
        <v>4.2834599928557003E-2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2.6162448581170998E-2</v>
      </c>
      <c r="O114" s="1">
        <f t="shared" si="39"/>
        <v>2.8893091365816997E-2</v>
      </c>
      <c r="P114" s="4">
        <f t="shared" si="40"/>
        <v>0.10437260014764946</v>
      </c>
      <c r="R114">
        <f t="shared" si="61"/>
        <v>82.5</v>
      </c>
      <c r="S114">
        <f t="shared" si="62"/>
        <v>10.909090909100087</v>
      </c>
      <c r="T114">
        <f t="shared" si="63"/>
        <v>1.9862984562649201E-4</v>
      </c>
      <c r="U114">
        <f t="shared" si="63"/>
        <v>2.0305375288235517E-4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3.9034981630419997E-2</v>
      </c>
      <c r="E115" s="1">
        <f>IF(A115&gt;=-$K$2,INDEX('Daten effMJM'!$B$2:$B$191,Auswertung!$K$2+Auswertung!A115,1),E116)</f>
        <v>4.2922995192554998E-2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2.6236323861403003E-2</v>
      </c>
      <c r="O115" s="1">
        <f t="shared" si="39"/>
        <v>2.896712682508E-2</v>
      </c>
      <c r="P115" s="4">
        <f t="shared" si="40"/>
        <v>0.10408481684030277</v>
      </c>
      <c r="R115">
        <f t="shared" si="61"/>
        <v>87.5</v>
      </c>
      <c r="S115">
        <f t="shared" si="62"/>
        <v>11.818181818200173</v>
      </c>
      <c r="T115">
        <f t="shared" si="63"/>
        <v>2.4982959101838026E-4</v>
      </c>
      <c r="U115">
        <f t="shared" si="63"/>
        <v>2.5495725156512831E-4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3.9115979527777997E-2</v>
      </c>
      <c r="E116" s="1">
        <f>IF(A116&gt;=-$K$2,INDEX('Daten effMJM'!$B$2:$B$191,Auswertung!$K$2+Auswertung!A116,1),E117)</f>
        <v>4.3004224113181999E-2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2.6303068908214003E-2</v>
      </c>
      <c r="O116" s="1">
        <f t="shared" si="39"/>
        <v>2.9033966628661E-2</v>
      </c>
      <c r="P116" s="4">
        <f t="shared" si="40"/>
        <v>0.10382430012165553</v>
      </c>
      <c r="R116">
        <f t="shared" si="61"/>
        <v>92.5</v>
      </c>
      <c r="S116">
        <f t="shared" si="62"/>
        <v>12.72727272730026</v>
      </c>
      <c r="T116">
        <f t="shared" si="63"/>
        <v>4.3090652581025178E-4</v>
      </c>
      <c r="U116">
        <f t="shared" si="63"/>
        <v>4.456855206230936E-4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3.9189854808010002E-2</v>
      </c>
      <c r="E117" s="1">
        <f>IF(A117&gt;=-$K$2,INDEX('Daten effMJM'!$B$2:$B$191,Auswertung!$K$2+Auswertung!A117,1),E118)</f>
        <v>4.3078259572445002E-2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2.7968082985651004E-2</v>
      </c>
      <c r="O117" s="1">
        <f t="shared" si="39"/>
        <v>3.0686914434688996E-2</v>
      </c>
      <c r="P117" s="4">
        <f t="shared" si="40"/>
        <v>9.7211934419419666E-2</v>
      </c>
      <c r="R117">
        <f t="shared" si="61"/>
        <v>97.5</v>
      </c>
      <c r="S117">
        <f t="shared" si="62"/>
        <v>13.636363636400347</v>
      </c>
      <c r="T117">
        <f t="shared" si="63"/>
        <v>5.7402158712660696E-4</v>
      </c>
      <c r="U117">
        <f t="shared" si="63"/>
        <v>5.9335935266361609E-4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3.9256599854821002E-2</v>
      </c>
      <c r="E118" s="1">
        <f>IF(A118&gt;=-$K$2,INDEX('Daten effMJM'!$B$2:$B$191,Auswertung!$K$2+Auswertung!A118,1),E119)</f>
        <v>4.3145099376026001E-2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2.7968224178694004E-2</v>
      </c>
      <c r="O118" s="1">
        <f t="shared" si="39"/>
        <v>3.0687054361129999E-2</v>
      </c>
      <c r="P118" s="4">
        <f t="shared" si="40"/>
        <v>9.7211398373557842E-2</v>
      </c>
      <c r="R118">
        <f t="shared" si="61"/>
        <v>102.5</v>
      </c>
      <c r="S118">
        <f t="shared" si="62"/>
        <v>14.545454545500434</v>
      </c>
      <c r="T118">
        <f t="shared" si="63"/>
        <v>5.1838602355236125E-4</v>
      </c>
      <c r="U118">
        <f t="shared" si="63"/>
        <v>5.5482993042499634E-4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4.0921613932258002E-2</v>
      </c>
      <c r="E119" s="1">
        <f>IF(A119&gt;=-$K$2,INDEX('Daten effMJM'!$B$2:$B$191,Auswertung!$K$2+Auswertung!A119,1),E120)</f>
        <v>4.4798047182053997E-2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2.7968305633862003E-2</v>
      </c>
      <c r="O119" s="1">
        <f t="shared" si="39"/>
        <v>3.0687134723241999E-2</v>
      </c>
      <c r="P119" s="4">
        <f t="shared" si="40"/>
        <v>9.7211076172173755E-2</v>
      </c>
      <c r="R119">
        <f t="shared" si="61"/>
        <v>107.5</v>
      </c>
      <c r="S119">
        <f t="shared" si="62"/>
        <v>15.45454545460052</v>
      </c>
      <c r="T119">
        <f t="shared" si="63"/>
        <v>4.1054777906145487E-4</v>
      </c>
      <c r="U119">
        <f t="shared" si="63"/>
        <v>4.834465308371209E-4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4.0921755125301003E-2</v>
      </c>
      <c r="E120" s="1">
        <f>IF(A120&gt;=-$K$2,INDEX('Daten effMJM'!$B$2:$B$191,Auswertung!$K$2+Auswertung!A120,1),E121)</f>
        <v>4.4798187108495001E-2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2.7968347034315999E-2</v>
      </c>
      <c r="O120" s="1">
        <f t="shared" si="39"/>
        <v>3.0687175239657999E-2</v>
      </c>
      <c r="P120" s="4">
        <f t="shared" si="40"/>
        <v>9.7210900665888861E-2</v>
      </c>
      <c r="R120">
        <f t="shared" si="61"/>
        <v>112.5</v>
      </c>
      <c r="S120">
        <f t="shared" si="62"/>
        <v>16.363636363700607</v>
      </c>
      <c r="T120">
        <f t="shared" si="63"/>
        <v>3.3181801656735437E-4</v>
      </c>
      <c r="U120">
        <f t="shared" si="63"/>
        <v>4.6102121100284653E-4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4.0921836580469002E-2</v>
      </c>
      <c r="E121" s="1">
        <f>IF(A121&gt;=-$K$2,INDEX('Daten effMJM'!$B$2:$B$191,Auswertung!$K$2+Auswertung!A121,1),E122)</f>
        <v>4.4798267470607001E-2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2.7968369551940001E-2</v>
      </c>
      <c r="O121" s="1">
        <f t="shared" si="39"/>
        <v>3.0687196752105995E-2</v>
      </c>
      <c r="P121" s="4">
        <f t="shared" si="40"/>
        <v>9.7210786460643211E-2</v>
      </c>
      <c r="R121">
        <f t="shared" si="61"/>
        <v>117.5</v>
      </c>
      <c r="S121">
        <f t="shared" si="62"/>
        <v>17.272727272700649</v>
      </c>
      <c r="T121">
        <f t="shared" si="63"/>
        <v>3.0342898122082433E-4</v>
      </c>
      <c r="U121">
        <f t="shared" si="63"/>
        <v>4.9427989816030343E-4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4.0921877980922998E-2</v>
      </c>
      <c r="E122" s="1">
        <f>IF(A122&gt;=-$K$2,INDEX('Daten effMJM'!$B$2:$B$191,Auswertung!$K$2+Auswertung!A122,1),E123)</f>
        <v>4.4798307987023001E-2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2.7968393582730004E-2</v>
      </c>
      <c r="O122" s="1">
        <f t="shared" si="39"/>
        <v>3.0687219538220997E-2</v>
      </c>
      <c r="P122" s="4">
        <f t="shared" si="40"/>
        <v>9.7210658433018501E-2</v>
      </c>
      <c r="R122">
        <f t="shared" si="61"/>
        <v>122.5</v>
      </c>
      <c r="S122">
        <f t="shared" si="62"/>
        <v>18.181818181799827</v>
      </c>
      <c r="T122">
        <f t="shared" si="63"/>
        <v>4.5876287748523306E-4</v>
      </c>
      <c r="U122">
        <f t="shared" si="63"/>
        <v>7.045069575215882E-4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4.0921900498546999E-2</v>
      </c>
      <c r="E123" s="1">
        <f>IF(A123&gt;=-$K$2,INDEX('Daten effMJM'!$B$2:$B$191,Auswertung!$K$2+Auswertung!A123,1),E124)</f>
        <v>4.4798329499470997E-2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2.7968451649620002E-2</v>
      </c>
      <c r="O123" s="1">
        <f t="shared" si="39"/>
        <v>3.0687274730016999E-2</v>
      </c>
      <c r="P123" s="4">
        <f t="shared" si="40"/>
        <v>9.7210353810699299E-2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1.9373054970355936E-6</v>
      </c>
      <c r="U123">
        <f t="shared" si="64"/>
        <v>1.8102685031638433E-6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4.0921924529337003E-2</v>
      </c>
      <c r="E124" s="1">
        <f>IF(A124&gt;=-$K$2,INDEX('Daten effMJM'!$B$2:$B$191,Auswertung!$K$2+Auswertung!A124,1),E125)</f>
        <v>4.4798352285585999E-2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2.7968629374868E-2</v>
      </c>
      <c r="O124" s="1">
        <f t="shared" si="39"/>
        <v>3.0687445486490002E-2</v>
      </c>
      <c r="P124" s="4">
        <f t="shared" si="40"/>
        <v>9.7209486928418132E-2</v>
      </c>
      <c r="R124">
        <f t="shared" si="61"/>
        <v>122.25</v>
      </c>
      <c r="S124">
        <f t="shared" si="62"/>
        <v>1789.1818181817998</v>
      </c>
      <c r="T124">
        <f t="shared" si="64"/>
        <v>1.1976425996762519E-8</v>
      </c>
      <c r="U124">
        <f t="shared" si="64"/>
        <v>2.9056358000212335E-8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4.0921982596227001E-2</v>
      </c>
      <c r="E125" s="1">
        <f>IF(A125&gt;=-$K$2,INDEX('Daten effMJM'!$B$2:$B$191,Auswertung!$K$2+Auswertung!A125,1),E126)</f>
        <v>4.4798407477382E-2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2.796916297747E-2</v>
      </c>
      <c r="O125" s="1">
        <f t="shared" si="39"/>
        <v>3.0687966114870999E-2</v>
      </c>
      <c r="P125" s="4">
        <f t="shared" si="40"/>
        <v>9.7207168465894986E-2</v>
      </c>
      <c r="R125">
        <f t="shared" si="61"/>
        <v>116.75</v>
      </c>
      <c r="S125">
        <f t="shared" si="62"/>
        <v>1790.1818181817998</v>
      </c>
      <c r="T125">
        <f t="shared" si="64"/>
        <v>2.6763116389993957E-6</v>
      </c>
      <c r="U125">
        <f t="shared" si="64"/>
        <v>1.4872500760002016E-5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4.0922160321474998E-2</v>
      </c>
      <c r="E126" s="1">
        <f>IF(A126&gt;=-$K$2,INDEX('Daten effMJM'!$B$2:$B$191,Auswertung!$K$2+Auswertung!A126,1),E127)</f>
        <v>4.4798578233855003E-2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2.7970694192335999E-2</v>
      </c>
      <c r="O126" s="1">
        <f t="shared" si="39"/>
        <v>3.0689491815840998E-2</v>
      </c>
      <c r="P126" s="4">
        <f t="shared" si="40"/>
        <v>9.7201649870025511E-2</v>
      </c>
      <c r="R126">
        <f t="shared" si="61"/>
        <v>111.25</v>
      </c>
      <c r="S126">
        <f t="shared" si="62"/>
        <v>1791.1818181817998</v>
      </c>
      <c r="T126">
        <f t="shared" si="64"/>
        <v>9.7156156070997424E-5</v>
      </c>
      <c r="U126">
        <f t="shared" si="64"/>
        <v>2.0766272201099695E-4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4.0922693924076999E-2</v>
      </c>
      <c r="E127" s="1">
        <f>IF(A127&gt;=-$K$2,INDEX('Daten effMJM'!$B$2:$B$191,Auswertung!$K$2+Auswertung!A127,1),E128)</f>
        <v>4.4799098862236E-2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2.7975103222444002E-2</v>
      </c>
      <c r="O127" s="1">
        <f t="shared" si="39"/>
        <v>3.0693985796786998E-2</v>
      </c>
      <c r="P127" s="4">
        <f t="shared" si="40"/>
        <v>9.7189367014084052E-2</v>
      </c>
      <c r="R127">
        <f t="shared" si="61"/>
        <v>105.75</v>
      </c>
      <c r="S127">
        <f t="shared" si="62"/>
        <v>1792.1818181817998</v>
      </c>
      <c r="T127">
        <f t="shared" si="64"/>
        <v>4.799695557010028E-4</v>
      </c>
      <c r="U127">
        <f t="shared" si="64"/>
        <v>6.2064970712399914E-4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4.0924225138942998E-2</v>
      </c>
      <c r="E128" s="1">
        <f>IF(A128&gt;=-$K$2,INDEX('Daten effMJM'!$B$2:$B$191,Auswertung!$K$2+Auswertung!A128,1),E129)</f>
        <v>4.4800624563206E-2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2.7982885520322E-2</v>
      </c>
      <c r="O128" s="1">
        <f t="shared" si="39"/>
        <v>3.0702040073715998E-2</v>
      </c>
      <c r="P128" s="4">
        <f t="shared" si="40"/>
        <v>9.717205723545802E-2</v>
      </c>
      <c r="R128">
        <f t="shared" si="61"/>
        <v>100.25</v>
      </c>
      <c r="S128">
        <f t="shared" si="62"/>
        <v>1793.1818181817998</v>
      </c>
      <c r="T128">
        <f t="shared" si="64"/>
        <v>8.2006992822600266E-4</v>
      </c>
      <c r="U128">
        <f t="shared" si="64"/>
        <v>8.9070490845600397E-4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4.0928634169051001E-2</v>
      </c>
      <c r="E129" s="1">
        <f>IF(A129&gt;=-$K$2,INDEX('Daten effMJM'!$B$2:$B$191,Auswertung!$K$2+Auswertung!A129,1),E130)</f>
        <v>4.4805118544151999E-2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2.7999724300127003E-2</v>
      </c>
      <c r="O129" s="1">
        <f t="shared" si="39"/>
        <v>3.0719609216892999E-2</v>
      </c>
      <c r="P129" s="4">
        <f t="shared" si="40"/>
        <v>9.7139703506068389E-2</v>
      </c>
      <c r="R129">
        <f t="shared" si="61"/>
        <v>94.75</v>
      </c>
      <c r="S129">
        <f t="shared" si="62"/>
        <v>1794.1818181817998</v>
      </c>
      <c r="T129">
        <f t="shared" si="64"/>
        <v>9.0251310728999695E-4</v>
      </c>
      <c r="U129">
        <f t="shared" si="64"/>
        <v>9.3208695712399675E-4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4.0936416466928999E-2</v>
      </c>
      <c r="E130" s="1">
        <f>IF(A130&gt;=-$K$2,INDEX('Daten effMJM'!$B$2:$B$191,Auswertung!$K$2+Auswertung!A130,1),E131)</f>
        <v>4.4813172821081E-2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2.8032823448614998E-2</v>
      </c>
      <c r="O130" s="1">
        <f t="shared" si="39"/>
        <v>3.0754212547116001E-2</v>
      </c>
      <c r="P130" s="4">
        <f t="shared" si="40"/>
        <v>9.7078665782253118E-2</v>
      </c>
      <c r="R130">
        <f t="shared" si="61"/>
        <v>89.25</v>
      </c>
      <c r="S130">
        <f t="shared" si="62"/>
        <v>1795.1818181817998</v>
      </c>
      <c r="T130">
        <f t="shared" si="64"/>
        <v>6.4124417449600013E-4</v>
      </c>
      <c r="U130">
        <f t="shared" si="64"/>
        <v>6.5169018674800239E-4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4.0953255246734002E-2</v>
      </c>
      <c r="E131" s="1">
        <f>IF(A131&gt;=-$K$2,INDEX('Daten effMJM'!$B$2:$B$191,Auswertung!$K$2+Auswertung!A131,1),E132)</f>
        <v>4.4830741964258E-2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2.8090268945252003E-2</v>
      </c>
      <c r="O131" s="1">
        <f t="shared" si="39"/>
        <v>3.0814171154613997E-2</v>
      </c>
      <c r="P131" s="4">
        <f t="shared" si="40"/>
        <v>9.6969602344174233E-2</v>
      </c>
      <c r="R131">
        <f t="shared" si="61"/>
        <v>83.75</v>
      </c>
      <c r="S131">
        <f t="shared" si="62"/>
        <v>1796.1818181817998</v>
      </c>
      <c r="T131">
        <f t="shared" si="64"/>
        <v>3.7233374131000196E-4</v>
      </c>
      <c r="U131">
        <f t="shared" si="64"/>
        <v>3.6663304303100053E-4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4.0986354395221997E-2</v>
      </c>
      <c r="E132" s="1">
        <f>IF(A132&gt;=-$K$2,INDEX('Daten effMJM'!$B$2:$B$191,Auswertung!$K$2+Auswertung!A132,1),E133)</f>
        <v>4.4865345294481003E-2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2.8178787671142E-2</v>
      </c>
      <c r="O132" s="1">
        <f t="shared" ref="O132:O187" si="69">E134-$E$5</f>
        <v>3.0906155460991999E-2</v>
      </c>
      <c r="P132" s="4">
        <f t="shared" ref="P132:P186" si="70">ABS((O132-N132)/N132)</f>
        <v>9.6787974758868231E-2</v>
      </c>
      <c r="R132">
        <f t="shared" si="61"/>
        <v>78.25</v>
      </c>
      <c r="S132">
        <f t="shared" si="62"/>
        <v>1797.1818181817998</v>
      </c>
      <c r="T132">
        <f t="shared" si="64"/>
        <v>2.7984747076899991E-4</v>
      </c>
      <c r="U132">
        <f t="shared" si="64"/>
        <v>2.8107608423399988E-4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4.1043799891859002E-2</v>
      </c>
      <c r="E133" s="1">
        <f>IF(A133&gt;=-$K$2,INDEX('Daten effMJM'!$B$2:$B$191,Auswertung!$K$2+Auswertung!A133,1),E134)</f>
        <v>4.4925303901978998E-2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2.8299445598391003E-2</v>
      </c>
      <c r="O133" s="1">
        <f t="shared" si="69"/>
        <v>3.1030838391513001E-2</v>
      </c>
      <c r="P133" s="4">
        <f t="shared" si="70"/>
        <v>9.6517537194343278E-2</v>
      </c>
      <c r="R133">
        <f t="shared" si="61"/>
        <v>72.75</v>
      </c>
      <c r="S133">
        <f t="shared" si="62"/>
        <v>1798.1818181817998</v>
      </c>
      <c r="T133">
        <f t="shared" si="64"/>
        <v>2.3739410348799783E-4</v>
      </c>
      <c r="U133">
        <f t="shared" si="64"/>
        <v>2.4014447136999628E-4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4.1132318617748999E-2</v>
      </c>
      <c r="E134" s="1">
        <f>IF(A134&gt;=-$K$2,INDEX('Daten effMJM'!$B$2:$B$191,Auswertung!$K$2+Auswertung!A134,1),E135)</f>
        <v>4.5017288208357001E-2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2.8447043062645998E-2</v>
      </c>
      <c r="O134" s="1">
        <f t="shared" si="69"/>
        <v>3.1182580530270995E-2</v>
      </c>
      <c r="P134" s="4">
        <f t="shared" si="70"/>
        <v>9.6162453918349419E-2</v>
      </c>
      <c r="R134">
        <f t="shared" si="61"/>
        <v>67.25</v>
      </c>
      <c r="S134">
        <f t="shared" si="62"/>
        <v>1799.1818181817998</v>
      </c>
      <c r="T134">
        <f t="shared" si="64"/>
        <v>2.1098823741800415E-4</v>
      </c>
      <c r="U134">
        <f t="shared" si="64"/>
        <v>2.1757788825100405E-4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4.1252976544998002E-2</v>
      </c>
      <c r="E135" s="1">
        <f>IF(A135&gt;=-$K$2,INDEX('Daten effMJM'!$B$2:$B$191,Auswertung!$K$2+Auswertung!A135,1),E136)</f>
        <v>4.5141971138878002E-2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2.8615082591076001E-2</v>
      </c>
      <c r="O135" s="1">
        <f t="shared" si="69"/>
        <v>3.1353358394460996E-2</v>
      </c>
      <c r="P135" s="4">
        <f t="shared" si="70"/>
        <v>9.5693443996522451E-2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1.9849703106099986E-4</v>
      </c>
      <c r="U135">
        <f t="shared" si="64"/>
        <v>2.0303513974199994E-4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4.1400574009252997E-2</v>
      </c>
      <c r="E136" s="1">
        <f>IF(A136&gt;=-$K$2,INDEX('Daten effMJM'!$B$2:$B$191,Auswertung!$K$2+Auswertung!A136,1),E137)</f>
        <v>4.5293713277635997E-2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2.8794600650627E-2</v>
      </c>
      <c r="O136" s="1">
        <f t="shared" si="69"/>
        <v>3.1535693764417998E-2</v>
      </c>
      <c r="P136" s="4">
        <f t="shared" si="70"/>
        <v>9.5194691082868349E-2</v>
      </c>
      <c r="R136">
        <f t="shared" si="71"/>
        <v>56.25</v>
      </c>
      <c r="S136">
        <f t="shared" si="72"/>
        <v>1801.1818181817998</v>
      </c>
      <c r="T136">
        <f t="shared" si="64"/>
        <v>1.889525696589997E-4</v>
      </c>
      <c r="U136">
        <f t="shared" si="64"/>
        <v>1.9232938994200033E-4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4.1568613537683E-2</v>
      </c>
      <c r="E137" s="1">
        <f>IF(A137&gt;=-$K$2,INDEX('Daten effMJM'!$B$2:$B$191,Auswertung!$K$2+Auswertung!A137,1),E138)</f>
        <v>4.5464491141825998E-2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2.8979988735924E-2</v>
      </c>
      <c r="O137" s="1">
        <f t="shared" si="69"/>
        <v>3.1724000237159995E-2</v>
      </c>
      <c r="P137" s="4">
        <f t="shared" si="70"/>
        <v>9.4686424009353717E-2</v>
      </c>
      <c r="R137">
        <f t="shared" si="71"/>
        <v>50.75</v>
      </c>
      <c r="S137">
        <f t="shared" si="72"/>
        <v>1802.1818181817998</v>
      </c>
      <c r="T137">
        <f t="shared" si="64"/>
        <v>1.8097411136799857E-4</v>
      </c>
      <c r="U137">
        <f t="shared" si="64"/>
        <v>1.8368857988899923E-4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4.1748131597233999E-2</v>
      </c>
      <c r="E138" s="1">
        <f>IF(A138&gt;=-$K$2,INDEX('Daten effMJM'!$B$2:$B$191,Auswertung!$K$2+Auswertung!A138,1),E139)</f>
        <v>4.5646826511782999E-2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2.9166436617403001E-2</v>
      </c>
      <c r="O138" s="1">
        <f t="shared" si="69"/>
        <v>3.1913743283135995E-2</v>
      </c>
      <c r="P138" s="4">
        <f t="shared" si="70"/>
        <v>9.4194114343530547E-2</v>
      </c>
      <c r="R138">
        <f t="shared" si="71"/>
        <v>45.25</v>
      </c>
      <c r="S138">
        <f t="shared" si="72"/>
        <v>1803.1818181817998</v>
      </c>
      <c r="T138">
        <f t="shared" si="64"/>
        <v>1.7383955993299782E-4</v>
      </c>
      <c r="U138">
        <f t="shared" si="64"/>
        <v>1.7614350866700101E-4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4.1933519682530999E-2</v>
      </c>
      <c r="E139" s="1">
        <f>IF(A139&gt;=-$K$2,INDEX('Daten effMJM'!$B$2:$B$191,Auswertung!$K$2+Auswertung!A139,1),E140)</f>
        <v>4.5835132984524997E-2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2.9347009204337998E-2</v>
      </c>
      <c r="O139" s="1">
        <f t="shared" si="69"/>
        <v>3.209833760394E-2</v>
      </c>
      <c r="P139" s="4">
        <f t="shared" si="70"/>
        <v>9.3751577220185942E-2</v>
      </c>
      <c r="R139">
        <f t="shared" si="71"/>
        <v>39.75</v>
      </c>
      <c r="S139">
        <f t="shared" si="72"/>
        <v>1804.1818181817998</v>
      </c>
      <c r="T139">
        <f t="shared" si="64"/>
        <v>1.6726856921699812E-4</v>
      </c>
      <c r="U139">
        <f t="shared" si="64"/>
        <v>1.6929049990199729E-4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4.211996756401E-2</v>
      </c>
      <c r="E140" s="1">
        <f>IF(A140&gt;=-$K$2,INDEX('Daten effMJM'!$B$2:$B$191,Auswertung!$K$2+Auswertung!A140,1),E141)</f>
        <v>4.6024876030500997E-2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2.9574127014357E-2</v>
      </c>
      <c r="O140" s="1">
        <f t="shared" si="69"/>
        <v>3.2330116923547002E-2</v>
      </c>
      <c r="P140" s="4">
        <f t="shared" si="70"/>
        <v>9.3189222723365051E-2</v>
      </c>
      <c r="R140">
        <f t="shared" si="71"/>
        <v>34.25</v>
      </c>
      <c r="S140">
        <f t="shared" si="72"/>
        <v>1805.1818181817998</v>
      </c>
      <c r="T140">
        <f t="shared" si="64"/>
        <v>1.6093246689700275E-4</v>
      </c>
      <c r="U140">
        <f t="shared" si="64"/>
        <v>1.6273912247800199E-4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4.2300540150944997E-2</v>
      </c>
      <c r="E141" s="1">
        <f>IF(A141&gt;=-$K$2,INDEX('Daten effMJM'!$B$2:$B$191,Auswertung!$K$2+Auswertung!A141,1),E142)</f>
        <v>4.6209470351305001E-2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2.9965860219643002E-2</v>
      </c>
      <c r="O141" s="1">
        <f t="shared" si="69"/>
        <v>3.2735285578662995E-2</v>
      </c>
      <c r="P141" s="4">
        <f t="shared" si="70"/>
        <v>9.2419351178999354E-2</v>
      </c>
      <c r="R141">
        <f t="shared" si="71"/>
        <v>28.75</v>
      </c>
      <c r="S141">
        <f t="shared" si="72"/>
        <v>1806.1818181817998</v>
      </c>
      <c r="T141">
        <f t="shared" si="64"/>
        <v>1.5473227228399861E-4</v>
      </c>
      <c r="U141">
        <f t="shared" si="64"/>
        <v>1.5636044016999889E-4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4.2527657960963999E-2</v>
      </c>
      <c r="E142" s="1">
        <f>IF(A142&gt;=-$K$2,INDEX('Daten effMJM'!$B$2:$B$191,Auswertung!$K$2+Auswertung!A142,1),E143)</f>
        <v>4.6441249670912003E-2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3.0487698026127004E-2</v>
      </c>
      <c r="O142" s="1">
        <f t="shared" si="69"/>
        <v>3.3274703171999001E-2</v>
      </c>
      <c r="P142" s="4">
        <f t="shared" si="70"/>
        <v>9.1414089167493745E-2</v>
      </c>
      <c r="R142">
        <f t="shared" si="71"/>
        <v>23.25</v>
      </c>
      <c r="S142">
        <f t="shared" si="72"/>
        <v>1807.1818181817998</v>
      </c>
      <c r="T142">
        <f t="shared" si="64"/>
        <v>1.460128596190019E-4</v>
      </c>
      <c r="U142">
        <f t="shared" si="64"/>
        <v>1.4734301682500089E-4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4.2919391166250001E-2</v>
      </c>
      <c r="E143" s="1">
        <f>IF(A143&gt;=-$K$2,INDEX('Daten effMJM'!$B$2:$B$191,Auswertung!$K$2+Auswertung!A143,1),E144)</f>
        <v>4.6846418326027997E-2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3.0958958047542999E-2</v>
      </c>
      <c r="O143" s="1">
        <f t="shared" si="69"/>
        <v>3.3779094017844999E-2</v>
      </c>
      <c r="P143" s="4">
        <f t="shared" si="70"/>
        <v>9.1092728830575578E-2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1.3768791552599968E-4</v>
      </c>
      <c r="U143">
        <f t="shared" si="73"/>
        <v>1.3878983358499991E-4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4.3441228972734003E-2</v>
      </c>
      <c r="E144" s="1">
        <f>IF(A144&gt;=-$K$2,INDEX('Daten effMJM'!$B$2:$B$191,Auswertung!$K$2+Auswertung!A144,1),E145)</f>
        <v>4.7385835919364003E-2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3.1332183301238999E-2</v>
      </c>
      <c r="O144" s="1">
        <f t="shared" si="69"/>
        <v>3.4218590864065E-2</v>
      </c>
      <c r="P144" s="4">
        <f t="shared" si="70"/>
        <v>9.2122771499037595E-2</v>
      </c>
      <c r="R144">
        <f t="shared" si="71"/>
        <v>12.25</v>
      </c>
      <c r="S144">
        <f t="shared" si="72"/>
        <v>1809.1818181817998</v>
      </c>
      <c r="T144">
        <f t="shared" si="73"/>
        <v>1.3008810875100169E-4</v>
      </c>
      <c r="U144">
        <f t="shared" si="73"/>
        <v>1.3102620319399572E-4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4.3912488994149998E-2</v>
      </c>
      <c r="E145" s="1">
        <f>IF(A145&gt;=-$K$2,INDEX('Daten effMJM'!$B$2:$B$191,Auswertung!$K$2+Auswertung!A145,1),E146)</f>
        <v>4.7890226765210001E-2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3.1633836043576002E-2</v>
      </c>
      <c r="O145" s="1">
        <f t="shared" si="69"/>
        <v>3.4637701055890001E-2</v>
      </c>
      <c r="P145" s="4">
        <f t="shared" si="70"/>
        <v>9.4957342769815739E-2</v>
      </c>
      <c r="R145">
        <f t="shared" si="71"/>
        <v>6.75</v>
      </c>
      <c r="S145">
        <f t="shared" si="72"/>
        <v>1810.1818181817998</v>
      </c>
      <c r="T145">
        <f t="shared" si="73"/>
        <v>1.2291164697200013E-4</v>
      </c>
      <c r="U145">
        <f t="shared" si="73"/>
        <v>1.2371909182800483E-4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4.4285714247845998E-2</v>
      </c>
      <c r="E146" s="1">
        <f>IF(A146&gt;=-$K$2,INDEX('Daten effMJM'!$B$2:$B$191,Auswertung!$K$2+Auswertung!A146,1),E147)</f>
        <v>4.8329723611430002E-2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3.1909680571930998E-2</v>
      </c>
      <c r="O146" s="1">
        <f t="shared" si="69"/>
        <v>3.5087046417808999E-2</v>
      </c>
      <c r="P146" s="4">
        <f t="shared" si="70"/>
        <v>9.9573727750597918E-2</v>
      </c>
      <c r="R146">
        <f t="shared" si="71"/>
        <v>1.25</v>
      </c>
      <c r="S146">
        <f t="shared" si="72"/>
        <v>1811.1818181817998</v>
      </c>
      <c r="T146">
        <f t="shared" si="73"/>
        <v>1.1591472430599881E-4</v>
      </c>
      <c r="U146">
        <f t="shared" si="73"/>
        <v>1.1660824468300024E-4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4.4587366990183001E-2</v>
      </c>
      <c r="E147" s="1">
        <f>IF(A147&gt;=-$K$2,INDEX('Daten effMJM'!$B$2:$B$191,Auswertung!$K$2+Auswertung!A147,1),E148)</f>
        <v>4.8748833803255003E-2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3.2326737733285003E-2</v>
      </c>
      <c r="O147" s="1">
        <f t="shared" si="69"/>
        <v>3.5727507288288995E-2</v>
      </c>
      <c r="P147" s="4">
        <f t="shared" si="70"/>
        <v>0.10519989932366151</v>
      </c>
      <c r="R147">
        <f t="shared" si="71"/>
        <v>-4.25</v>
      </c>
      <c r="S147">
        <f t="shared" si="72"/>
        <v>1812.1818181817998</v>
      </c>
      <c r="T147">
        <f t="shared" si="73"/>
        <v>1.0897342725799813E-4</v>
      </c>
      <c r="U147">
        <f t="shared" si="73"/>
        <v>1.0956441542699785E-4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4.4863211518537997E-2</v>
      </c>
      <c r="E148" s="1">
        <f>IF(A148&gt;=-$K$2,INDEX('Daten effMJM'!$B$2:$B$191,Auswertung!$K$2+Auswertung!A148,1),E149)</f>
        <v>4.9198179165174001E-2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3.5755768463038004E-2</v>
      </c>
      <c r="O148" s="1">
        <f t="shared" si="69"/>
        <v>3.8931682538888998E-2</v>
      </c>
      <c r="P148" s="4">
        <f t="shared" si="70"/>
        <v>8.8822425369882579E-2</v>
      </c>
      <c r="R148">
        <f t="shared" si="71"/>
        <v>-9.75</v>
      </c>
      <c r="S148">
        <f t="shared" si="72"/>
        <v>1813.1818181817998</v>
      </c>
      <c r="T148">
        <f t="shared" si="73"/>
        <v>1.0202803137299848E-4</v>
      </c>
      <c r="U148">
        <f t="shared" si="73"/>
        <v>1.0252440427700044E-4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4.5280268679892002E-2</v>
      </c>
      <c r="E149" s="1">
        <f>IF(A149&gt;=-$K$2,INDEX('Daten effMJM'!$B$2:$B$191,Auswertung!$K$2+Auswertung!A149,1),E150)</f>
        <v>4.9838640035653997E-2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3.5755780439464001E-2</v>
      </c>
      <c r="O149" s="1">
        <f t="shared" si="69"/>
        <v>3.8931711595246998E-2</v>
      </c>
      <c r="P149" s="4">
        <f t="shared" si="70"/>
        <v>8.8822873301842173E-2</v>
      </c>
      <c r="R149">
        <f t="shared" si="71"/>
        <v>-15.25</v>
      </c>
      <c r="S149">
        <f t="shared" si="72"/>
        <v>1814.1818181817998</v>
      </c>
      <c r="T149">
        <f t="shared" si="73"/>
        <v>9.5046194907001669E-5</v>
      </c>
      <c r="U149">
        <f t="shared" si="73"/>
        <v>9.5453771390002773E-5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4.8709299409645003E-2</v>
      </c>
      <c r="E150" s="1">
        <f>IF(A150&gt;=-$K$2,INDEX('Daten effMJM'!$B$2:$B$191,Auswertung!$K$2+Auswertung!A150,1),E151)</f>
        <v>5.3042815286254E-2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3.5758456751103E-2</v>
      </c>
      <c r="O150" s="1">
        <f t="shared" si="69"/>
        <v>3.8946584096007E-2</v>
      </c>
      <c r="P150" s="4">
        <f t="shared" si="70"/>
        <v>8.9157296890494578E-2</v>
      </c>
      <c r="R150">
        <f t="shared" si="71"/>
        <v>-20.75</v>
      </c>
      <c r="S150">
        <f t="shared" si="72"/>
        <v>1815.1818181817998</v>
      </c>
      <c r="T150">
        <f t="shared" si="73"/>
        <v>8.8014629095002628E-5</v>
      </c>
      <c r="U150">
        <f t="shared" si="73"/>
        <v>8.8338979450999777E-5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4.8709311386071E-2</v>
      </c>
      <c r="E151" s="1">
        <f>IF(A151&gt;=-$K$2,INDEX('Daten effMJM'!$B$2:$B$191,Auswertung!$K$2+Auswertung!A151,1),E152)</f>
        <v>5.3042844342612E-2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3.5855612907173998E-2</v>
      </c>
      <c r="O151" s="1">
        <f t="shared" si="69"/>
        <v>3.9154246818017997E-2</v>
      </c>
      <c r="P151" s="4">
        <f t="shared" si="70"/>
        <v>9.199769975718386E-2</v>
      </c>
      <c r="R151">
        <f t="shared" si="71"/>
        <v>-26.25</v>
      </c>
      <c r="S151">
        <f t="shared" si="72"/>
        <v>1816.1818181817998</v>
      </c>
      <c r="T151">
        <f t="shared" si="73"/>
        <v>8.0934994300001228E-5</v>
      </c>
      <c r="U151">
        <f t="shared" si="73"/>
        <v>8.1181047881996593E-5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4.8711987697709999E-2</v>
      </c>
      <c r="E152" s="1">
        <f>IF(A152&gt;=-$K$2,INDEX('Daten effMJM'!$B$2:$B$191,Auswertung!$K$2+Auswertung!A152,1),E153)</f>
        <v>5.3057716843372002E-2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3.6335582462875E-2</v>
      </c>
      <c r="O152" s="1">
        <f t="shared" si="69"/>
        <v>3.9774896525141996E-2</v>
      </c>
      <c r="P152" s="4">
        <f t="shared" si="70"/>
        <v>9.4654160719207722E-2</v>
      </c>
      <c r="R152">
        <f t="shared" si="71"/>
        <v>-31.75</v>
      </c>
      <c r="S152">
        <f t="shared" si="72"/>
        <v>1817.1818181817998</v>
      </c>
      <c r="T152">
        <f t="shared" si="73"/>
        <v>7.3822266508996592E-5</v>
      </c>
      <c r="U152">
        <f t="shared" si="73"/>
        <v>7.3995338950000322E-5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4.8809143853780997E-2</v>
      </c>
      <c r="E153" s="1">
        <f>IF(A153&gt;=-$K$2,INDEX('Daten effMJM'!$B$2:$B$191,Auswertung!$K$2+Auswertung!A153,1),E154)</f>
        <v>5.3265379565382999E-2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3.7155652391101003E-2</v>
      </c>
      <c r="O153" s="1">
        <f t="shared" si="69"/>
        <v>4.0665601433598E-2</v>
      </c>
      <c r="P153" s="4">
        <f t="shared" si="70"/>
        <v>9.4466085686000512E-2</v>
      </c>
      <c r="R153">
        <f t="shared" si="71"/>
        <v>-37.25</v>
      </c>
      <c r="S153">
        <f t="shared" si="72"/>
        <v>1818.1818181817998</v>
      </c>
      <c r="T153">
        <f t="shared" si="73"/>
        <v>6.6701007399999623E-5</v>
      </c>
      <c r="U153">
        <f t="shared" si="73"/>
        <v>6.6807422439002506E-5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4.9289113409481999E-2</v>
      </c>
      <c r="E154" s="1">
        <f>IF(A154&gt;=-$K$2,INDEX('Daten effMJM'!$B$2:$B$191,Auswertung!$K$2+Auswertung!A154,1),E155)</f>
        <v>5.3886029272506998E-2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3.8058165498391E-2</v>
      </c>
      <c r="O154" s="1">
        <f t="shared" si="69"/>
        <v>4.1597688390721997E-2</v>
      </c>
      <c r="P154" s="4">
        <f t="shared" si="70"/>
        <v>9.3002982302986703E-2</v>
      </c>
      <c r="R154">
        <f t="shared" si="71"/>
        <v>-40</v>
      </c>
      <c r="S154">
        <f t="shared" si="72"/>
        <v>3588.1818181817998</v>
      </c>
      <c r="T154">
        <f t="shared" si="73"/>
        <v>9.3985279335310819E-7</v>
      </c>
      <c r="U154">
        <f t="shared" si="73"/>
        <v>9.3319790399152262E-7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5.0109183337708002E-2</v>
      </c>
      <c r="E155" s="1">
        <f>IF(A155&gt;=-$K$2,INDEX('Daten effMJM'!$B$2:$B$191,Auswertung!$K$2+Auswertung!A155,1),E156)</f>
        <v>5.4776734180963002E-2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3.8699409672887E-2</v>
      </c>
      <c r="O155" s="1">
        <f t="shared" si="69"/>
        <v>4.224937857747E-2</v>
      </c>
      <c r="P155" s="4">
        <f t="shared" si="70"/>
        <v>9.1731861922176181E-2</v>
      </c>
      <c r="R155">
        <f t="shared" si="71"/>
        <v>-36.75</v>
      </c>
      <c r="S155">
        <f t="shared" si="72"/>
        <v>3589.3636363635997</v>
      </c>
      <c r="T155">
        <f t="shared" si="73"/>
        <v>1.1922249900059148E-7</v>
      </c>
      <c r="U155">
        <f t="shared" si="73"/>
        <v>1.18130144005121E-7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5.1011696444997999E-2</v>
      </c>
      <c r="E156" s="1">
        <f>IF(A156&gt;=-$K$2,INDEX('Daten effMJM'!$B$2:$B$191,Auswertung!$K$2+Auswertung!A156,1),E157)</f>
        <v>5.5708821138086999E-2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3.9071743414197002E-2</v>
      </c>
      <c r="O156" s="1">
        <f t="shared" si="69"/>
        <v>4.2616011620501E-2</v>
      </c>
      <c r="P156" s="4">
        <f t="shared" si="70"/>
        <v>9.0711800820645297E-2</v>
      </c>
      <c r="R156">
        <f t="shared" si="71"/>
        <v>-30.25</v>
      </c>
      <c r="S156">
        <f t="shared" si="72"/>
        <v>3590.5454545454995</v>
      </c>
      <c r="T156">
        <f t="shared" si="73"/>
        <v>6.8668184536574165E-8</v>
      </c>
      <c r="U156">
        <f t="shared" si="73"/>
        <v>6.7907251920030337E-8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5.1652940619493999E-2</v>
      </c>
      <c r="E157" s="1">
        <f>IF(A157&gt;=-$K$2,INDEX('Daten effMJM'!$B$2:$B$191,Auswertung!$K$2+Auswertung!A157,1),E158)</f>
        <v>5.6360511324835001E-2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3.9351590884966002E-2</v>
      </c>
      <c r="O157" s="1">
        <f t="shared" si="69"/>
        <v>4.2897087704735E-2</v>
      </c>
      <c r="P157" s="4">
        <f t="shared" si="70"/>
        <v>9.0097928445468003E-2</v>
      </c>
      <c r="R157">
        <f t="shared" si="71"/>
        <v>-23.75</v>
      </c>
      <c r="S157">
        <f t="shared" si="72"/>
        <v>3591.7272727273012</v>
      </c>
      <c r="T157">
        <f t="shared" si="73"/>
        <v>3.4785292383675747E-8</v>
      </c>
      <c r="U157">
        <f t="shared" si="73"/>
        <v>3.3876898844320582E-8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5.2025274360804001E-2</v>
      </c>
      <c r="E158" s="1">
        <f>IF(A158&gt;=-$K$2,INDEX('Daten effMJM'!$B$2:$B$191,Auswertung!$K$2+Auswertung!A158,1),E159)</f>
        <v>5.6727144367866002E-2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3.9588984988454E-2</v>
      </c>
      <c r="O158" s="1">
        <f t="shared" si="69"/>
        <v>4.3137232176104996E-2</v>
      </c>
      <c r="P158" s="4">
        <f t="shared" si="70"/>
        <v>8.9627132109747987E-2</v>
      </c>
      <c r="R158">
        <f t="shared" si="71"/>
        <v>-17.25</v>
      </c>
      <c r="S158">
        <f t="shared" si="72"/>
        <v>3592.909090909101</v>
      </c>
      <c r="T158">
        <f t="shared" si="73"/>
        <v>1.8445461693593414E-8</v>
      </c>
      <c r="U158">
        <f t="shared" si="73"/>
        <v>1.7740445461756333E-8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5.2305121831573001E-2</v>
      </c>
      <c r="E159" s="1">
        <f>IF(A159&gt;=-$K$2,INDEX('Daten effMJM'!$B$2:$B$191,Auswertung!$K$2+Auswertung!A159,1),E160)</f>
        <v>5.7008220452100002E-2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3.9799973225872004E-2</v>
      </c>
      <c r="O159" s="1">
        <f t="shared" si="69"/>
        <v>4.3354810064356E-2</v>
      </c>
      <c r="P159" s="4">
        <f t="shared" si="70"/>
        <v>8.9317568590050495E-2</v>
      </c>
      <c r="R159">
        <f t="shared" si="71"/>
        <v>-10.75</v>
      </c>
      <c r="S159">
        <f t="shared" si="72"/>
        <v>3594.0909090909008</v>
      </c>
      <c r="T159">
        <f t="shared" si="73"/>
        <v>1.9151707384806698E-8</v>
      </c>
      <c r="U159">
        <f t="shared" si="73"/>
        <v>1.8204578615148461E-8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5.2542515935060999E-2</v>
      </c>
      <c r="E160" s="1">
        <f>IF(A160&gt;=-$K$2,INDEX('Daten effMJM'!$B$2:$B$191,Auswertung!$K$2+Auswertung!A160,1),E161)</f>
        <v>5.7248364923469998E-2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3.9998470256933004E-2</v>
      </c>
      <c r="O160" s="1">
        <f t="shared" si="69"/>
        <v>4.3557845204098E-2</v>
      </c>
      <c r="P160" s="4">
        <f t="shared" si="70"/>
        <v>8.8987776889993528E-2</v>
      </c>
      <c r="R160">
        <f t="shared" si="71"/>
        <v>-4.25</v>
      </c>
      <c r="S160">
        <f t="shared" si="72"/>
        <v>3595.2727272727006</v>
      </c>
      <c r="T160">
        <f t="shared" si="73"/>
        <v>4.5815205613994714E-8</v>
      </c>
      <c r="U160">
        <f t="shared" si="73"/>
        <v>4.3682039926068377E-8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5.2753504172479003E-2</v>
      </c>
      <c r="E161" s="1">
        <f>IF(A161&gt;=-$K$2,INDEX('Daten effMJM'!$B$2:$B$191,Auswertung!$K$2+Auswertung!A161,1),E162)</f>
        <v>5.7465942811721002E-2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4.0187422826592004E-2</v>
      </c>
      <c r="O161" s="1">
        <f t="shared" si="69"/>
        <v>4.3750174594040001E-2</v>
      </c>
      <c r="P161" s="4">
        <f t="shared" si="70"/>
        <v>8.8653402404558407E-2</v>
      </c>
      <c r="R161">
        <f t="shared" si="71"/>
        <v>2.25</v>
      </c>
      <c r="S161">
        <f t="shared" si="72"/>
        <v>3596.4545454545005</v>
      </c>
      <c r="T161">
        <f t="shared" si="73"/>
        <v>1.4145151223255519E-7</v>
      </c>
      <c r="U161">
        <f t="shared" si="73"/>
        <v>1.3626114022901983E-7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5.2952001203540003E-2</v>
      </c>
      <c r="E162" s="1">
        <f>IF(A162&gt;=-$K$2,INDEX('Daten effMJM'!$B$2:$B$191,Auswertung!$K$2+Auswertung!A162,1),E163)</f>
        <v>5.7668977951463002E-2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4.0368396937960002E-2</v>
      </c>
      <c r="O162" s="1">
        <f t="shared" si="69"/>
        <v>4.3933863173929E-2</v>
      </c>
      <c r="P162" s="4">
        <f t="shared" si="70"/>
        <v>8.8323205933804341E-2</v>
      </c>
      <c r="R162">
        <f t="shared" si="71"/>
        <v>8.75</v>
      </c>
      <c r="S162">
        <f t="shared" si="72"/>
        <v>3597.6363636363003</v>
      </c>
      <c r="T162">
        <f t="shared" si="73"/>
        <v>4.3209577401028582E-7</v>
      </c>
      <c r="U162">
        <f t="shared" si="73"/>
        <v>4.2247861869923959E-7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5.3140953773199003E-2</v>
      </c>
      <c r="E163" s="1">
        <f>IF(A163&gt;=-$K$2,INDEX('Daten effMJM'!$B$2:$B$191,Auswertung!$K$2+Auswertung!A163,1),E164)</f>
        <v>5.7861307341405002E-2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4.0542236497893E-2</v>
      </c>
      <c r="O163" s="1">
        <f t="shared" si="69"/>
        <v>4.4110006682596001E-2</v>
      </c>
      <c r="P163" s="4">
        <f t="shared" si="70"/>
        <v>8.8001316476174651E-2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1.2640267614804874E-6</v>
      </c>
      <c r="U163">
        <f t="shared" si="74"/>
        <v>1.2612571087147645E-6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5.3321927884567001E-2</v>
      </c>
      <c r="E164" s="1">
        <f>IF(A164&gt;=-$K$2,INDEX('Daten effMJM'!$B$2:$B$191,Auswertung!$K$2+Auswertung!A164,1),E165)</f>
        <v>5.8044995921294001E-2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4.0709505067109998E-2</v>
      </c>
      <c r="O164" s="1">
        <f t="shared" si="69"/>
        <v>4.4279297182497998E-2</v>
      </c>
      <c r="P164" s="4">
        <f t="shared" si="70"/>
        <v>8.7689401025710448E-2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5.3495767444499999E-2</v>
      </c>
      <c r="E165" s="1">
        <f>IF(A165&gt;=-$K$2,INDEX('Daten effMJM'!$B$2:$B$191,Auswertung!$K$2+Auswertung!A165,1),E166)</f>
        <v>5.8221139429961002E-2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4.0870437534007001E-2</v>
      </c>
      <c r="O165" s="1">
        <f t="shared" si="69"/>
        <v>4.4442036304976E-2</v>
      </c>
      <c r="P165" s="4">
        <f t="shared" si="70"/>
        <v>8.7388317484910327E-2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5.3663036013716997E-2</v>
      </c>
      <c r="E166" s="1">
        <f>IF(A166&gt;=-$K$2,INDEX('Daten effMJM'!$B$2:$B$191,Auswertung!$K$2+Auswertung!A166,1),E167)</f>
        <v>5.8390429929863E-2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4.1025169806290999E-2</v>
      </c>
      <c r="O166" s="1">
        <f t="shared" si="69"/>
        <v>4.4598396745145999E-2</v>
      </c>
      <c r="P166" s="4">
        <f t="shared" si="70"/>
        <v>8.7098407044425286E-2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5.3823968480614E-2</v>
      </c>
      <c r="E167" s="1">
        <f>IF(A167&gt;=-$K$2,INDEX('Daten effMJM'!$B$2:$B$191,Auswertung!$K$2+Auswertung!A167,1),E168)</f>
        <v>5.8553169052341002E-2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4.1171182665910001E-2</v>
      </c>
      <c r="O167" s="1">
        <f t="shared" si="69"/>
        <v>4.4745739761971E-2</v>
      </c>
      <c r="P167" s="4">
        <f t="shared" si="70"/>
        <v>8.682182207558381E-2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5.3978700752897998E-2</v>
      </c>
      <c r="E168" s="1">
        <f>IF(A168&gt;=-$K$2,INDEX('Daten effMJM'!$B$2:$B$191,Auswertung!$K$2+Auswertung!A168,1),E169)</f>
        <v>5.8709529492511001E-2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4.1308870581436001E-2</v>
      </c>
      <c r="O168" s="1">
        <f t="shared" si="69"/>
        <v>4.4884529595556E-2</v>
      </c>
      <c r="P168" s="4">
        <f t="shared" si="70"/>
        <v>8.6559108583493485E-2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5.4124713612517E-2</v>
      </c>
      <c r="E169" s="1">
        <f>IF(A169&gt;=-$K$2,INDEX('Daten effMJM'!$B$2:$B$191,Auswertung!$K$2+Auswertung!A169,1),E170)</f>
        <v>5.8856872509336002E-2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4.1438958690187003E-2</v>
      </c>
      <c r="O169" s="1">
        <f t="shared" si="69"/>
        <v>4.5015555798749995E-2</v>
      </c>
      <c r="P169" s="4">
        <f t="shared" si="70"/>
        <v>8.6310014093330792E-2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5.4262401528043E-2</v>
      </c>
      <c r="E170" s="1">
        <f>IF(A170&gt;=-$K$2,INDEX('Daten effMJM'!$B$2:$B$191,Auswertung!$K$2+Auswertung!A170,1),E171)</f>
        <v>5.8995662342921001E-2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4.1561870337159003E-2</v>
      </c>
      <c r="O170" s="1">
        <f t="shared" si="69"/>
        <v>4.5139274890578E-2</v>
      </c>
      <c r="P170" s="4">
        <f t="shared" si="70"/>
        <v>8.6074195516186044E-2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5.4392489636794002E-2</v>
      </c>
      <c r="E171" s="1">
        <f>IF(A171&gt;=-$K$2,INDEX('Daten effMJM'!$B$2:$B$191,Auswertung!$K$2+Auswertung!A171,1),E172)</f>
        <v>5.9126688546114997E-2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4.1677785061465002E-2</v>
      </c>
      <c r="O171" s="1">
        <f t="shared" si="69"/>
        <v>4.5255883135261001E-2</v>
      </c>
      <c r="P171" s="4">
        <f t="shared" si="70"/>
        <v>8.5851445044863584E-2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5.4515401283766002E-2</v>
      </c>
      <c r="E172" s="1">
        <f>IF(A172&gt;=-$K$2,INDEX('Daten effMJM'!$B$2:$B$191,Auswertung!$K$2+Auswertung!A172,1),E173)</f>
        <v>5.9250407637943002E-2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4.1786758488723E-2</v>
      </c>
      <c r="O172" s="1">
        <f t="shared" si="69"/>
        <v>4.5365447550687998E-2</v>
      </c>
      <c r="P172" s="4">
        <f t="shared" si="70"/>
        <v>8.5641700658135048E-2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5.4631316008072001E-2</v>
      </c>
      <c r="E173" s="1">
        <f>IF(A173&gt;=-$K$2,INDEX('Daten effMJM'!$B$2:$B$191,Auswertung!$K$2+Auswertung!A173,1),E174)</f>
        <v>5.9367015882626002E-2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4.1888786520095998E-2</v>
      </c>
      <c r="O173" s="1">
        <f t="shared" si="69"/>
        <v>4.5467971954964999E-2</v>
      </c>
      <c r="P173" s="4">
        <f t="shared" si="70"/>
        <v>8.5444953941358481E-2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5.4740289435329999E-2</v>
      </c>
      <c r="E174" s="1">
        <f>IF(A174&gt;=-$K$2,INDEX('Daten effMJM'!$B$2:$B$191,Auswertung!$K$2+Auswertung!A174,1),E175)</f>
        <v>5.9476580298053E-2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4.1983832715003E-2</v>
      </c>
      <c r="O174" s="1">
        <f t="shared" si="69"/>
        <v>4.5563425726355002E-2</v>
      </c>
      <c r="P174" s="4">
        <f t="shared" si="70"/>
        <v>8.5261225092315776E-2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5.4842317466702997E-2</v>
      </c>
      <c r="E175" s="1">
        <f>IF(A175&gt;=-$K$2,INDEX('Daten effMJM'!$B$2:$B$191,Auswertung!$K$2+Auswertung!A175,1),E176)</f>
        <v>5.957910470233E-2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4.2071847344098003E-2</v>
      </c>
      <c r="O175" s="1">
        <f t="shared" si="69"/>
        <v>4.5651764705806001E-2</v>
      </c>
      <c r="P175" s="4">
        <f t="shared" si="70"/>
        <v>8.5090567391265345E-2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5.4937363661609999E-2</v>
      </c>
      <c r="E176" s="1">
        <f>IF(A176&gt;=-$K$2,INDEX('Daten effMJM'!$B$2:$B$191,Auswertung!$K$2+Auswertung!A176,1),E177)</f>
        <v>5.9674558473720003E-2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4.2152782338398004E-2</v>
      </c>
      <c r="O176" s="1">
        <f t="shared" si="69"/>
        <v>4.5732945753687998E-2</v>
      </c>
      <c r="P176" s="4">
        <f t="shared" si="70"/>
        <v>8.4933027351523971E-2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5.5025378290705002E-2</v>
      </c>
      <c r="E177" s="1">
        <f>IF(A177&gt;=-$K$2,INDEX('Daten effMJM'!$B$2:$B$191,Auswertung!$K$2+Auswertung!A177,1),E178)</f>
        <v>5.9762897453171003E-2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4.2226604604907E-2</v>
      </c>
      <c r="O177" s="1">
        <f t="shared" si="69"/>
        <v>4.5806941092637998E-2</v>
      </c>
      <c r="P177" s="4">
        <f t="shared" si="70"/>
        <v>8.4788642639643821E-2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5.5106313285005003E-2</v>
      </c>
      <c r="E178" s="1">
        <f>IF(A178&gt;=-$K$2,INDEX('Daten effMJM'!$B$2:$B$191,Auswertung!$K$2+Auswertung!A178,1),E179)</f>
        <v>5.9844078501053E-2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4.2293305612307E-2</v>
      </c>
      <c r="O178" s="1">
        <f t="shared" si="69"/>
        <v>4.5873748515077001E-2</v>
      </c>
      <c r="P178" s="4">
        <f t="shared" si="70"/>
        <v>8.4657438120138845E-2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5.5180135551513999E-2</v>
      </c>
      <c r="E179" s="1">
        <f>IF(A179&gt;=-$K$2,INDEX('Daten effMJM'!$B$2:$B$191,Auswertung!$K$2+Auswertung!A179,1),E180)</f>
        <v>5.9918073840003E-2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4.3956845056542002E-2</v>
      </c>
      <c r="O179" s="1">
        <f t="shared" si="69"/>
        <v>4.7525508805141996E-2</v>
      </c>
      <c r="P179" s="4">
        <f t="shared" si="70"/>
        <v>8.1185620669763647E-2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5.5246836558913999E-2</v>
      </c>
      <c r="E180" s="1">
        <f>IF(A180&gt;=-$K$2,INDEX('Daten effMJM'!$B$2:$B$191,Auswertung!$K$2+Auswertung!A180,1),E181)</f>
        <v>5.9984881262442002E-2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4.3956985955859E-2</v>
      </c>
      <c r="O180" s="1">
        <f t="shared" si="69"/>
        <v>4.7525648413494E-2</v>
      </c>
      <c r="P180" s="4">
        <f t="shared" si="70"/>
        <v>8.118533106930037E-2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5.6910376003149001E-2</v>
      </c>
      <c r="E181" s="1">
        <f>IF(A181&gt;=-$K$2,INDEX('Daten effMJM'!$B$2:$B$191,Auswertung!$K$2+Auswertung!A181,1),E182)</f>
        <v>6.1636641552506997E-2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4.3957067109168003E-2</v>
      </c>
      <c r="O181" s="1">
        <f t="shared" si="69"/>
        <v>4.7525728667519002E-2</v>
      </c>
      <c r="P181" s="4">
        <f t="shared" si="70"/>
        <v>8.118516072712896E-2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5.6910516902465999E-2</v>
      </c>
      <c r="E182" s="1">
        <f>IF(A182&gt;=-$K$2,INDEX('Daten effMJM'!$B$2:$B$191,Auswertung!$K$2+Auswertung!A182,1),E183)</f>
        <v>6.1636781160859001E-2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4.3957108219059002E-2</v>
      </c>
      <c r="O182" s="1">
        <f t="shared" si="69"/>
        <v>4.7525768703853999E-2</v>
      </c>
      <c r="P182" s="4">
        <f t="shared" si="70"/>
        <v>8.1185060377736373E-2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5.6910598055775002E-2</v>
      </c>
      <c r="E183" s="1">
        <f>IF(A183&gt;=-$K$2,INDEX('Daten effMJM'!$B$2:$B$191,Auswertung!$K$2+Auswertung!A183,1),E184)</f>
        <v>6.1636861414884003E-2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4.3957130018241003E-2</v>
      </c>
      <c r="O183" s="1">
        <f t="shared" si="69"/>
        <v>4.7525789669834999E-2</v>
      </c>
      <c r="P183" s="4">
        <f t="shared" si="70"/>
        <v>8.118500116165682E-2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5.6910639165666001E-2</v>
      </c>
      <c r="E184" s="1">
        <f>IF(A184&gt;=-$K$2,INDEX('Daten effMJM'!$B$2:$B$191,Auswertung!$K$2+Auswertung!A184,1),E185)</f>
        <v>6.1636901451219001E-2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4.3957152652077003E-2</v>
      </c>
      <c r="O184" s="1">
        <f t="shared" si="69"/>
        <v>4.7525811184336998E-2</v>
      </c>
      <c r="P184" s="4">
        <f t="shared" si="70"/>
        <v>8.1184933894742933E-2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5.6910660964848002E-2</v>
      </c>
      <c r="E185" s="1">
        <f>IF(A185&gt;=-$K$2,INDEX('Daten effMJM'!$B$2:$B$191,Auswertung!$K$2+Auswertung!A185,1),E186)</f>
        <v>6.16369224172E-2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4.395720679732E-2</v>
      </c>
      <c r="O185" s="1">
        <f t="shared" si="69"/>
        <v>4.7525862808566001E-2</v>
      </c>
      <c r="P185" s="4">
        <f t="shared" si="70"/>
        <v>8.1184776541888368E-2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5.6910683598684002E-2</v>
      </c>
      <c r="E186" s="1">
        <f>IF(A186&gt;=-$K$2,INDEX('Daten effMJM'!$B$2:$B$191,Auswertung!$K$2+Auswertung!A186,1),E187)</f>
        <v>6.1636943931702E-2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4.3957373967289E-2</v>
      </c>
      <c r="O186" s="1">
        <f t="shared" si="69"/>
        <v>4.7526023844458996E-2</v>
      </c>
      <c r="P186" s="4">
        <f t="shared" si="70"/>
        <v>8.1184328250036436E-2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5.6910737743926999E-2</v>
      </c>
      <c r="E187" s="1">
        <f>IF(A187&gt;=-$K$2,INDEX('Daten effMJM'!$B$2:$B$191,Auswertung!$K$2+Auswertung!A187,1),E188)</f>
        <v>6.1636995555931003E-2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4.3957884625931004E-2</v>
      </c>
      <c r="O187" s="1">
        <f t="shared" si="69"/>
        <v>4.7526523137371997E-2</v>
      </c>
      <c r="P187" s="4">
        <f>ABS((O187-N187)/N187)</f>
        <v>8.1183126572379069E-2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5.6910904913895999E-2</v>
      </c>
      <c r="E188" s="1">
        <f>IF(A188&gt;=-$K$2,INDEX('Daten effMJM'!$B$2:$B$191,Auswertung!$K$2+Auswertung!A188,1),E189)</f>
        <v>6.1637156591823998E-2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4.3959378475740003E-2</v>
      </c>
      <c r="O188" s="1">
        <f>E190-$E$5</f>
        <v>4.7528013713955E-2</v>
      </c>
      <c r="P188" s="4">
        <f t="shared" ref="P188:P189" si="75">ABS((O188-N188)/N188)</f>
        <v>8.118029330611283E-2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5.6911415572538003E-2</v>
      </c>
      <c r="E189" s="1">
        <f>IF(A189&gt;=-$K$2,INDEX('Daten effMJM'!$B$2:$B$191,Auswertung!$K$2+Auswertung!A189,1),E190)</f>
        <v>6.1637655884736998E-2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4.3963744763746003E-2</v>
      </c>
      <c r="O189" s="1">
        <f t="shared" ref="O189" si="78">E191-$E$5</f>
        <v>4.7532466090156995E-2</v>
      </c>
      <c r="P189" s="4">
        <f t="shared" si="75"/>
        <v>8.1174188995699045E-2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5.6912909422347002E-2</v>
      </c>
      <c r="E190" s="1">
        <f>IF(A190&gt;=-$K$2,INDEX('Daten effMJM'!$B$2:$B$191,Auswertung!$K$2+Auswertung!A190,1),E191)</f>
        <v>6.1639146461320002E-2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5.6917275710353002E-2</v>
      </c>
      <c r="E191" s="1">
        <f>IF(A191&gt;=-$K$2,INDEX('Daten effMJM'!$B$2:$B$191,Auswertung!$K$2+Auswertung!A191,1),E192)</f>
        <v>6.1643598837521997E-2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2022-01-05T06:44:45Z</dcterms:modified>
</cp:coreProperties>
</file>