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Results/Exp2/"/>
    </mc:Choice>
  </mc:AlternateContent>
  <xr:revisionPtr revIDLastSave="333" documentId="8_{B4672B51-B718-AB4F-A670-F27F1C65DFC9}" xr6:coauthVersionLast="47" xr6:coauthVersionMax="47" xr10:uidLastSave="{5F253A41-BD2E-BD44-899E-2B5B85F8FA87}"/>
  <bookViews>
    <workbookView xWindow="0" yWindow="1320" windowWidth="36000" windowHeight="21100" xr2:uid="{114B8D36-90C1-1149-B8C0-5481B205536D}"/>
  </bookViews>
  <sheets>
    <sheet name="battery_update (2)" sheetId="5" r:id="rId1"/>
    <sheet name="battery_update" sheetId="4" r:id="rId2"/>
    <sheet name="New" sheetId="3" r:id="rId3"/>
    <sheet name="Sheet1" sheetId="1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5" l="1" a="1"/>
  <c r="E24" i="5" s="1"/>
  <c r="E30" i="5" a="1"/>
  <c r="E30" i="5" s="1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D25" i="5" a="1"/>
  <c r="D25" i="5" s="1"/>
  <c r="L9" i="5"/>
  <c r="L8" i="5"/>
  <c r="L7" i="5"/>
  <c r="L6" i="5"/>
  <c r="N6" i="5" s="1"/>
  <c r="L5" i="5"/>
  <c r="N5" i="5" s="1"/>
  <c r="L4" i="5"/>
  <c r="N4" i="5" s="1"/>
  <c r="L2" i="5"/>
  <c r="N2" i="5" s="1"/>
  <c r="L3" i="5"/>
  <c r="D6" i="5"/>
  <c r="D3" i="5"/>
  <c r="H9" i="5"/>
  <c r="H8" i="5"/>
  <c r="H7" i="5"/>
  <c r="H6" i="5"/>
  <c r="H5" i="5"/>
  <c r="H4" i="5"/>
  <c r="H3" i="5"/>
  <c r="G9" i="5"/>
  <c r="G8" i="5"/>
  <c r="G7" i="5"/>
  <c r="G6" i="5"/>
  <c r="G5" i="5"/>
  <c r="G4" i="5"/>
  <c r="G3" i="5"/>
  <c r="F9" i="5"/>
  <c r="F8" i="5"/>
  <c r="F7" i="5"/>
  <c r="F6" i="5"/>
  <c r="F5" i="5"/>
  <c r="F4" i="5"/>
  <c r="F3" i="5"/>
  <c r="E9" i="5"/>
  <c r="E8" i="5"/>
  <c r="E7" i="5"/>
  <c r="E6" i="5"/>
  <c r="E5" i="5"/>
  <c r="E4" i="5"/>
  <c r="E3" i="5"/>
  <c r="D9" i="5"/>
  <c r="D8" i="5"/>
  <c r="D7" i="5"/>
  <c r="D5" i="5"/>
  <c r="D4" i="5"/>
  <c r="N9" i="5"/>
  <c r="N8" i="5"/>
  <c r="N7" i="5"/>
  <c r="I7" i="5"/>
  <c r="M7" i="5" s="1"/>
  <c r="N3" i="5"/>
  <c r="M2" i="5"/>
  <c r="F9" i="4"/>
  <c r="K9" i="4"/>
  <c r="K2" i="4"/>
  <c r="E25" i="4" a="1"/>
  <c r="E25" i="4" s="1"/>
  <c r="E29" i="4" a="1"/>
  <c r="E29" i="4" s="1"/>
  <c r="E28" i="4" a="1"/>
  <c r="E28" i="4" s="1"/>
  <c r="E27" i="4" a="1"/>
  <c r="E27" i="4" s="1"/>
  <c r="E26" i="4" a="1"/>
  <c r="E26" i="4" s="1"/>
  <c r="E24" i="4" a="1"/>
  <c r="E24" i="4" s="1"/>
  <c r="M9" i="4"/>
  <c r="D8" i="4"/>
  <c r="D9" i="4"/>
  <c r="G9" i="4"/>
  <c r="E9" i="4"/>
  <c r="D26" i="4" a="1"/>
  <c r="D26" i="4" s="1"/>
  <c r="K8" i="4"/>
  <c r="G8" i="4"/>
  <c r="F8" i="4"/>
  <c r="E8" i="4"/>
  <c r="K7" i="4"/>
  <c r="H7" i="4" s="1"/>
  <c r="L7" i="4" s="1"/>
  <c r="G7" i="4"/>
  <c r="F7" i="4"/>
  <c r="E7" i="4"/>
  <c r="D7" i="4"/>
  <c r="K6" i="4"/>
  <c r="M6" i="4" s="1"/>
  <c r="G6" i="4"/>
  <c r="F6" i="4"/>
  <c r="E6" i="4"/>
  <c r="D6" i="4"/>
  <c r="K5" i="4"/>
  <c r="G5" i="4"/>
  <c r="F5" i="4"/>
  <c r="E5" i="4"/>
  <c r="D5" i="4"/>
  <c r="K4" i="4"/>
  <c r="M4" i="4" s="1"/>
  <c r="H4" i="4"/>
  <c r="L4" i="4" s="1"/>
  <c r="G4" i="4"/>
  <c r="F4" i="4"/>
  <c r="E4" i="4"/>
  <c r="D4" i="4"/>
  <c r="K3" i="4"/>
  <c r="M3" i="4" s="1"/>
  <c r="H3" i="4"/>
  <c r="L3" i="4" s="1"/>
  <c r="G3" i="4"/>
  <c r="F3" i="4"/>
  <c r="E3" i="4"/>
  <c r="D3" i="4"/>
  <c r="L2" i="4"/>
  <c r="M2" i="4"/>
  <c r="I3" i="5" l="1"/>
  <c r="M3" i="5" s="1"/>
  <c r="I4" i="5"/>
  <c r="M4" i="5" s="1"/>
  <c r="I8" i="5"/>
  <c r="M8" i="5" s="1"/>
  <c r="I6" i="5"/>
  <c r="M6" i="5" s="1"/>
  <c r="I5" i="5"/>
  <c r="M5" i="5" s="1"/>
  <c r="I9" i="5"/>
  <c r="M9" i="5" s="1"/>
  <c r="H5" i="4"/>
  <c r="L5" i="4" s="1"/>
  <c r="H9" i="4"/>
  <c r="L9" i="4" s="1"/>
  <c r="H6" i="4"/>
  <c r="L6" i="4" s="1"/>
  <c r="H8" i="4"/>
  <c r="L8" i="4" s="1"/>
  <c r="M8" i="4"/>
  <c r="M7" i="4"/>
  <c r="M5" i="4"/>
  <c r="L2" i="3"/>
  <c r="D4" i="3"/>
  <c r="D3" i="3"/>
  <c r="E29" i="3" a="1"/>
  <c r="E29" i="3" s="1"/>
  <c r="E28" i="3" a="1"/>
  <c r="E28" i="3" s="1"/>
  <c r="E27" i="3" a="1"/>
  <c r="E27" i="3" s="1"/>
  <c r="E26" i="3" a="1"/>
  <c r="E26" i="3" s="1"/>
  <c r="D26" i="3" a="1"/>
  <c r="D26" i="3" s="1"/>
  <c r="E25" i="3" a="1"/>
  <c r="E25" i="3" s="1"/>
  <c r="E24" i="3" a="1"/>
  <c r="E24" i="3" s="1"/>
  <c r="K8" i="3"/>
  <c r="G8" i="3"/>
  <c r="F8" i="3"/>
  <c r="E8" i="3"/>
  <c r="D8" i="3"/>
  <c r="K7" i="3"/>
  <c r="G7" i="3"/>
  <c r="F7" i="3"/>
  <c r="E7" i="3"/>
  <c r="D7" i="3"/>
  <c r="K6" i="3"/>
  <c r="G6" i="3"/>
  <c r="F6" i="3"/>
  <c r="E6" i="3"/>
  <c r="D6" i="3"/>
  <c r="K5" i="3"/>
  <c r="G5" i="3"/>
  <c r="F5" i="3"/>
  <c r="E5" i="3"/>
  <c r="D5" i="3"/>
  <c r="K4" i="3"/>
  <c r="G4" i="3"/>
  <c r="F4" i="3"/>
  <c r="E4" i="3"/>
  <c r="K3" i="3"/>
  <c r="G3" i="3"/>
  <c r="F3" i="3"/>
  <c r="E3" i="3"/>
  <c r="K2" i="3"/>
  <c r="H6" i="3" l="1"/>
  <c r="L6" i="3" s="1"/>
  <c r="H3" i="3"/>
  <c r="L3" i="3" s="1"/>
  <c r="H7" i="3"/>
  <c r="L7" i="3" s="1"/>
  <c r="H8" i="3"/>
  <c r="L8" i="3" s="1"/>
  <c r="H5" i="3"/>
  <c r="L5" i="3" s="1"/>
  <c r="H4" i="3"/>
  <c r="L4" i="3" s="1"/>
  <c r="H8" i="1"/>
  <c r="D26" i="1" a="1"/>
  <c r="D26" i="1" s="1"/>
  <c r="E25" i="1" a="1"/>
  <c r="E25" i="1" s="1"/>
  <c r="E29" i="1" a="1"/>
  <c r="E29" i="1" s="1"/>
  <c r="E28" i="1" a="1"/>
  <c r="E28" i="1" s="1"/>
  <c r="E27" i="1" a="1"/>
  <c r="E27" i="1" s="1"/>
  <c r="E26" i="1" a="1"/>
  <c r="E26" i="1" s="1"/>
  <c r="E24" i="1" a="1"/>
  <c r="E24" i="1" s="1"/>
  <c r="H5" i="1"/>
  <c r="H3" i="1"/>
  <c r="G8" i="1"/>
  <c r="G7" i="1"/>
  <c r="G6" i="1"/>
  <c r="G5" i="1"/>
  <c r="G4" i="1"/>
  <c r="G3" i="1"/>
  <c r="F8" i="1"/>
  <c r="F7" i="1"/>
  <c r="F6" i="1"/>
  <c r="F5" i="1"/>
  <c r="F4" i="1"/>
  <c r="F3" i="1"/>
  <c r="E8" i="1"/>
  <c r="E7" i="1"/>
  <c r="E6" i="1"/>
  <c r="E5" i="1"/>
  <c r="E4" i="1"/>
  <c r="E3" i="1"/>
  <c r="D8" i="1"/>
  <c r="D7" i="1"/>
  <c r="D6" i="1"/>
  <c r="D5" i="1"/>
  <c r="D4" i="1"/>
  <c r="D3" i="1"/>
  <c r="K8" i="1"/>
  <c r="K7" i="1"/>
  <c r="H7" i="1" s="1"/>
  <c r="K6" i="1"/>
  <c r="H6" i="1" s="1"/>
  <c r="K5" i="1"/>
  <c r="K4" i="1"/>
  <c r="H4" i="1" s="1"/>
  <c r="K3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<sst xmlns="http://schemas.openxmlformats.org/spreadsheetml/2006/main" count="263" uniqueCount="63">
  <si>
    <t>(0, 'storage')</t>
  </si>
  <si>
    <t>(0, 'renewables')</t>
  </si>
  <si>
    <t>(0, 'fossil')</t>
  </si>
  <si>
    <t>(0, 'marginal')</t>
  </si>
  <si>
    <t>(1, 'storage')</t>
  </si>
  <si>
    <t>(1, 'renewables')</t>
  </si>
  <si>
    <t>(1, 'fossil')</t>
  </si>
  <si>
    <t>(1, 'marginal')</t>
  </si>
  <si>
    <t>(2, 'storage')</t>
  </si>
  <si>
    <t>(2, 'renewables')</t>
  </si>
  <si>
    <t>(2, 'fossil')</t>
  </si>
  <si>
    <t>(2, 'marginal')</t>
  </si>
  <si>
    <t>(3, 'storage')</t>
  </si>
  <si>
    <t>(3, 'renewables')</t>
  </si>
  <si>
    <t>(3, 'fossil')</t>
  </si>
  <si>
    <t>(3, 'marginal')</t>
  </si>
  <si>
    <t>(4, 'storage')</t>
  </si>
  <si>
    <t>(4, 'renewables')</t>
  </si>
  <si>
    <t>(4, 'fossil')</t>
  </si>
  <si>
    <t>(4, 'marginal')</t>
  </si>
  <si>
    <t>(5, 'storage')</t>
  </si>
  <si>
    <t>(5, 'renewables')</t>
  </si>
  <si>
    <t>(5, 'fossil')</t>
  </si>
  <si>
    <t>(5, 'marginal')</t>
  </si>
  <si>
    <t>(6, 'storage')</t>
  </si>
  <si>
    <t>(6, 'renewables')</t>
  </si>
  <si>
    <t>(6, 'fossil')</t>
  </si>
  <si>
    <t>(6, 'marginal')</t>
  </si>
  <si>
    <t>PV_LR</t>
  </si>
  <si>
    <t>System_cost</t>
  </si>
  <si>
    <t>Storage</t>
  </si>
  <si>
    <t>Renewables</t>
  </si>
  <si>
    <t>Fossil</t>
  </si>
  <si>
    <t>Marginal</t>
  </si>
  <si>
    <t>LR</t>
  </si>
  <si>
    <t>Cost</t>
  </si>
  <si>
    <t>LR0.1</t>
  </si>
  <si>
    <t>LR0.15</t>
  </si>
  <si>
    <t>LR0.21</t>
  </si>
  <si>
    <t>LR0.25</t>
  </si>
  <si>
    <t>LR0.3</t>
  </si>
  <si>
    <t>LR0.35</t>
  </si>
  <si>
    <t>LR0.4</t>
  </si>
  <si>
    <t>Sum of system costs</t>
  </si>
  <si>
    <t>Grco2_2050co2_constraint-LR-nomLR-dispatch</t>
  </si>
  <si>
    <t>(7, 'storage')</t>
  </si>
  <si>
    <t>(7, 'renewables')</t>
  </si>
  <si>
    <t>(7, 'fossil')</t>
  </si>
  <si>
    <t>(7, 'marginal')</t>
  </si>
  <si>
    <t>LR0.45</t>
  </si>
  <si>
    <t>Total</t>
  </si>
  <si>
    <t>MWh</t>
  </si>
  <si>
    <t>EUR/MWh</t>
  </si>
  <si>
    <t>(0, 'nuclear')</t>
  </si>
  <si>
    <t>(1, 'nuclear')</t>
  </si>
  <si>
    <t>(2, 'nuclear')</t>
  </si>
  <si>
    <t>(3, 'nuclear')</t>
  </si>
  <si>
    <t>(4, 'nuclear')</t>
  </si>
  <si>
    <t>(5, 'nuclear')</t>
  </si>
  <si>
    <t>(6, 'nuclear')</t>
  </si>
  <si>
    <t>(7, 'nuclear')</t>
  </si>
  <si>
    <t>Nuclear</t>
  </si>
  <si>
    <t>LR0.20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</si>
</sst>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'battery_update (2)'!$E$24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'battery_update (2)'!$D$25:$D$28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</c:strCache>
            </c:strRef>
          </c:cat>
          <c:val>
            <c:numRef>
              <c:f>'battery_update (2)'!$E$25:$E$28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5-BE41-B438-BCB3325505D4}"/>
            </c:ext>
          </c:extLst>
        </c:ser>
        <c:ser>
          <c:idx val="1"/>
          <c:order val="1"/>
          <c:tx>
            <c:strRef>
              <c:f>'battery_update (2)'!$F$24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'battery_update (2)'!$D$25:$D$28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</c:strCache>
            </c:strRef>
          </c:cat>
          <c:val>
            <c:numRef>
              <c:f>'battery_update (2)'!$F$25:$F$28</c:f>
              <c:numCache>
                <c:formatCode>General</c:formatCode>
                <c:ptCount val="4"/>
                <c:pt idx="0">
                  <c:v>2.1929544339780089</c:v>
                </c:pt>
                <c:pt idx="1">
                  <c:v>-1.7940822926703615</c:v>
                </c:pt>
                <c:pt idx="2">
                  <c:v>5.3415338063188882</c:v>
                </c:pt>
                <c:pt idx="3">
                  <c:v>-8.0666146604585336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5-BE41-B438-BCB3325505D4}"/>
            </c:ext>
          </c:extLst>
        </c:ser>
        <c:ser>
          <c:idx val="2"/>
          <c:order val="2"/>
          <c:tx>
            <c:strRef>
              <c:f>'battery_update (2)'!$G$24</c:f>
              <c:strCache>
                <c:ptCount val="1"/>
                <c:pt idx="0">
                  <c:v>LR0.20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'battery_update (2)'!$D$25:$D$28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</c:strCache>
            </c:strRef>
          </c:cat>
          <c:val>
            <c:numRef>
              <c:f>'battery_update (2)'!$G$25:$G$28</c:f>
              <c:numCache>
                <c:formatCode>General</c:formatCode>
                <c:ptCount val="4"/>
                <c:pt idx="0">
                  <c:v>2.7437924569250196</c:v>
                </c:pt>
                <c:pt idx="1">
                  <c:v>-5.0720825219972188</c:v>
                </c:pt>
                <c:pt idx="2">
                  <c:v>10.435603340564901</c:v>
                </c:pt>
                <c:pt idx="3">
                  <c:v>-12.436199498716896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95-BE41-B438-BCB3325505D4}"/>
            </c:ext>
          </c:extLst>
        </c:ser>
        <c:ser>
          <c:idx val="3"/>
          <c:order val="3"/>
          <c:tx>
            <c:strRef>
              <c:f>'battery_update (2)'!$H$24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'battery_update (2)'!$D$25:$D$28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</c:strCache>
            </c:strRef>
          </c:cat>
          <c:val>
            <c:numRef>
              <c:f>'battery_update (2)'!$H$25:$H$28</c:f>
              <c:numCache>
                <c:formatCode>General</c:formatCode>
                <c:ptCount val="4"/>
                <c:pt idx="0">
                  <c:v>11.013064438852057</c:v>
                </c:pt>
                <c:pt idx="1">
                  <c:v>-1.152214942383166</c:v>
                </c:pt>
                <c:pt idx="2">
                  <c:v>26.872040237230348</c:v>
                </c:pt>
                <c:pt idx="3">
                  <c:v>-41.495341880011971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95-BE41-B438-BCB3325505D4}"/>
            </c:ext>
          </c:extLst>
        </c:ser>
        <c:ser>
          <c:idx val="4"/>
          <c:order val="4"/>
          <c:tx>
            <c:strRef>
              <c:f>'battery_update (2)'!$I$24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'battery_update (2)'!$D$25:$D$28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</c:strCache>
            </c:strRef>
          </c:cat>
          <c:val>
            <c:numRef>
              <c:f>'battery_update (2)'!$I$25:$I$28</c:f>
              <c:numCache>
                <c:formatCode>General</c:formatCode>
                <c:ptCount val="4"/>
                <c:pt idx="0">
                  <c:v>13.760504758195827</c:v>
                </c:pt>
                <c:pt idx="1">
                  <c:v>1.1187437524566275</c:v>
                </c:pt>
                <c:pt idx="2">
                  <c:v>39.143442620041057</c:v>
                </c:pt>
                <c:pt idx="3">
                  <c:v>-63.326263767153058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95-BE41-B438-BCB3325505D4}"/>
            </c:ext>
          </c:extLst>
        </c:ser>
        <c:ser>
          <c:idx val="5"/>
          <c:order val="5"/>
          <c:tx>
            <c:strRef>
              <c:f>'battery_update (2)'!$J$24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'battery_update (2)'!$D$25:$D$28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</c:strCache>
            </c:strRef>
          </c:cat>
          <c:val>
            <c:numRef>
              <c:f>'battery_update (2)'!$J$25:$J$28</c:f>
              <c:numCache>
                <c:formatCode>General</c:formatCode>
                <c:ptCount val="4"/>
                <c:pt idx="0">
                  <c:v>12.26922516919428</c:v>
                </c:pt>
                <c:pt idx="1">
                  <c:v>-1.0715932401332422</c:v>
                </c:pt>
                <c:pt idx="2">
                  <c:v>41.675604848718926</c:v>
                </c:pt>
                <c:pt idx="3">
                  <c:v>-63.481537020316757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95-BE41-B438-BCB3325505D4}"/>
            </c:ext>
          </c:extLst>
        </c:ser>
        <c:ser>
          <c:idx val="6"/>
          <c:order val="6"/>
          <c:tx>
            <c:strRef>
              <c:f>'battery_update (2)'!$K$24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'battery_update (2)'!$D$25:$D$28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</c:strCache>
            </c:strRef>
          </c:cat>
          <c:val>
            <c:numRef>
              <c:f>'battery_update (2)'!$K$25:$K$28</c:f>
              <c:numCache>
                <c:formatCode>General</c:formatCode>
                <c:ptCount val="4"/>
                <c:pt idx="0">
                  <c:v>1.078583179083034</c:v>
                </c:pt>
                <c:pt idx="1">
                  <c:v>-7.0416088916196511</c:v>
                </c:pt>
                <c:pt idx="2">
                  <c:v>33.507543743594198</c:v>
                </c:pt>
                <c:pt idx="3">
                  <c:v>-38.716795661855031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95-BE41-B438-BCB332550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'battery_update (2)'!$E$24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'battery_update (2)'!$D$25:$D$30</c:f>
              <c:strCache>
                <c:ptCount val="6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  <c:pt idx="4">
                  <c:v>Marginal</c:v>
                </c:pt>
                <c:pt idx="5">
                  <c:v>Sum of system costs</c:v>
                </c:pt>
              </c:strCache>
            </c:strRef>
          </c:cat>
          <c:val>
            <c:numRef>
              <c:f>'battery_update (2)'!$E$25:$E$29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D-6F48-867D-D68B2A9ECB23}"/>
            </c:ext>
          </c:extLst>
        </c:ser>
        <c:ser>
          <c:idx val="1"/>
          <c:order val="1"/>
          <c:tx>
            <c:strRef>
              <c:f>'battery_update (2)'!$F$24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'battery_update (2)'!$D$25:$D$30</c:f>
              <c:strCache>
                <c:ptCount val="6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  <c:pt idx="4">
                  <c:v>Marginal</c:v>
                </c:pt>
                <c:pt idx="5">
                  <c:v>Sum of system costs</c:v>
                </c:pt>
              </c:strCache>
            </c:strRef>
          </c:cat>
          <c:val>
            <c:numRef>
              <c:f>'battery_update (2)'!$F$25:$F$30</c:f>
              <c:numCache>
                <c:formatCode>General</c:formatCode>
                <c:ptCount val="6"/>
                <c:pt idx="0">
                  <c:v>2.1929544339780089</c:v>
                </c:pt>
                <c:pt idx="1">
                  <c:v>-1.7940822926703615</c:v>
                </c:pt>
                <c:pt idx="2">
                  <c:v>5.3415338063188882</c:v>
                </c:pt>
                <c:pt idx="3">
                  <c:v>-8.0666146604585336</c:v>
                </c:pt>
                <c:pt idx="4">
                  <c:v>1.7637291517399092</c:v>
                </c:pt>
                <c:pt idx="5">
                  <c:v>-0.87296673123083601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D-6F48-867D-D68B2A9ECB23}"/>
            </c:ext>
          </c:extLst>
        </c:ser>
        <c:ser>
          <c:idx val="2"/>
          <c:order val="2"/>
          <c:tx>
            <c:strRef>
              <c:f>'battery_update (2)'!$G$24</c:f>
              <c:strCache>
                <c:ptCount val="1"/>
                <c:pt idx="0">
                  <c:v>LR0.20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'battery_update (2)'!$D$25:$D$30</c:f>
              <c:strCache>
                <c:ptCount val="6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  <c:pt idx="4">
                  <c:v>Marginal</c:v>
                </c:pt>
                <c:pt idx="5">
                  <c:v>Sum of system costs</c:v>
                </c:pt>
              </c:strCache>
            </c:strRef>
          </c:cat>
          <c:val>
            <c:numRef>
              <c:f>'battery_update (2)'!$G$25:$G$30</c:f>
              <c:numCache>
                <c:formatCode>General</c:formatCode>
                <c:ptCount val="6"/>
                <c:pt idx="0">
                  <c:v>2.7437924569250196</c:v>
                </c:pt>
                <c:pt idx="1">
                  <c:v>-5.0720825219972188</c:v>
                </c:pt>
                <c:pt idx="2">
                  <c:v>10.435603340564901</c:v>
                </c:pt>
                <c:pt idx="3">
                  <c:v>-12.436199498716896</c:v>
                </c:pt>
                <c:pt idx="4">
                  <c:v>7.0206036604906483</c:v>
                </c:pt>
                <c:pt idx="5">
                  <c:v>-1.7396333796152983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D-6F48-867D-D68B2A9ECB23}"/>
            </c:ext>
          </c:extLst>
        </c:ser>
        <c:ser>
          <c:idx val="3"/>
          <c:order val="3"/>
          <c:tx>
            <c:strRef>
              <c:f>'battery_update (2)'!$H$24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'battery_update (2)'!$D$25:$D$30</c:f>
              <c:strCache>
                <c:ptCount val="6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  <c:pt idx="4">
                  <c:v>Marginal</c:v>
                </c:pt>
                <c:pt idx="5">
                  <c:v>Sum of system costs</c:v>
                </c:pt>
              </c:strCache>
            </c:strRef>
          </c:cat>
          <c:val>
            <c:numRef>
              <c:f>'battery_update (2)'!$H$25:$H$30</c:f>
              <c:numCache>
                <c:formatCode>General</c:formatCode>
                <c:ptCount val="6"/>
                <c:pt idx="0">
                  <c:v>11.013064438852057</c:v>
                </c:pt>
                <c:pt idx="1">
                  <c:v>-1.152214942383166</c:v>
                </c:pt>
                <c:pt idx="2">
                  <c:v>26.872040237230348</c:v>
                </c:pt>
                <c:pt idx="3">
                  <c:v>-41.495341880011971</c:v>
                </c:pt>
                <c:pt idx="4">
                  <c:v>0.20226302092932169</c:v>
                </c:pt>
                <c:pt idx="5">
                  <c:v>-2.6759577471546216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3D-6F48-867D-D68B2A9ECB23}"/>
            </c:ext>
          </c:extLst>
        </c:ser>
        <c:ser>
          <c:idx val="4"/>
          <c:order val="4"/>
          <c:tx>
            <c:strRef>
              <c:f>'battery_update (2)'!$I$24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'battery_update (2)'!$D$25:$D$30</c:f>
              <c:strCache>
                <c:ptCount val="6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  <c:pt idx="4">
                  <c:v>Marginal</c:v>
                </c:pt>
                <c:pt idx="5">
                  <c:v>Sum of system costs</c:v>
                </c:pt>
              </c:strCache>
            </c:strRef>
          </c:cat>
          <c:val>
            <c:numRef>
              <c:f>'battery_update (2)'!$I$25:$I$30</c:f>
              <c:numCache>
                <c:formatCode>General</c:formatCode>
                <c:ptCount val="6"/>
                <c:pt idx="0">
                  <c:v>13.760504758195827</c:v>
                </c:pt>
                <c:pt idx="1">
                  <c:v>1.1187437524566275</c:v>
                </c:pt>
                <c:pt idx="2">
                  <c:v>39.143442620041057</c:v>
                </c:pt>
                <c:pt idx="3">
                  <c:v>-63.326263767153058</c:v>
                </c:pt>
                <c:pt idx="4">
                  <c:v>1.3849458186869956</c:v>
                </c:pt>
                <c:pt idx="5">
                  <c:v>-3.6910478172234438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3D-6F48-867D-D68B2A9ECB23}"/>
            </c:ext>
          </c:extLst>
        </c:ser>
        <c:ser>
          <c:idx val="5"/>
          <c:order val="5"/>
          <c:tx>
            <c:strRef>
              <c:f>'battery_update (2)'!$J$24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'battery_update (2)'!$D$25:$D$30</c:f>
              <c:strCache>
                <c:ptCount val="6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  <c:pt idx="4">
                  <c:v>Marginal</c:v>
                </c:pt>
                <c:pt idx="5">
                  <c:v>Sum of system costs</c:v>
                </c:pt>
              </c:strCache>
            </c:strRef>
          </c:cat>
          <c:val>
            <c:numRef>
              <c:f>'battery_update (2)'!$J$25:$J$30</c:f>
              <c:numCache>
                <c:formatCode>General</c:formatCode>
                <c:ptCount val="6"/>
                <c:pt idx="0">
                  <c:v>12.26922516919428</c:v>
                </c:pt>
                <c:pt idx="1">
                  <c:v>-1.0715932401332422</c:v>
                </c:pt>
                <c:pt idx="2">
                  <c:v>41.675604848718926</c:v>
                </c:pt>
                <c:pt idx="3">
                  <c:v>-63.481537020316757</c:v>
                </c:pt>
                <c:pt idx="4">
                  <c:v>2.3532459609515168</c:v>
                </c:pt>
                <c:pt idx="5">
                  <c:v>-4.7746224852326957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3D-6F48-867D-D68B2A9ECB23}"/>
            </c:ext>
          </c:extLst>
        </c:ser>
        <c:ser>
          <c:idx val="6"/>
          <c:order val="6"/>
          <c:tx>
            <c:strRef>
              <c:f>'battery_update (2)'!$K$24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'battery_update (2)'!$D$25:$D$30</c:f>
              <c:strCache>
                <c:ptCount val="6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  <c:pt idx="4">
                  <c:v>Marginal</c:v>
                </c:pt>
                <c:pt idx="5">
                  <c:v>Sum of system costs</c:v>
                </c:pt>
              </c:strCache>
            </c:strRef>
          </c:cat>
          <c:val>
            <c:numRef>
              <c:f>'battery_update (2)'!$K$25:$K$30</c:f>
              <c:numCache>
                <c:formatCode>General</c:formatCode>
                <c:ptCount val="6"/>
                <c:pt idx="0">
                  <c:v>1.078583179083034</c:v>
                </c:pt>
                <c:pt idx="1">
                  <c:v>-7.0416088916196511</c:v>
                </c:pt>
                <c:pt idx="2">
                  <c:v>33.507543743594198</c:v>
                </c:pt>
                <c:pt idx="3">
                  <c:v>-38.716795661855031</c:v>
                </c:pt>
                <c:pt idx="4">
                  <c:v>11.285782843047087</c:v>
                </c:pt>
                <c:pt idx="5">
                  <c:v>-5.5281719701565875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3D-6F48-867D-D68B2A9ECB23}"/>
            </c:ext>
          </c:extLst>
        </c:ser>
        <c:ser>
          <c:idx val="7"/>
          <c:order val="7"/>
          <c:tx>
            <c:strRef>
              <c:f>'battery_update (2)'!$L$24</c:f>
              <c:strCache>
                <c:ptCount val="1"/>
                <c:pt idx="0">
                  <c:v>LR0.45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'battery_update (2)'!$D$25:$D$30</c:f>
              <c:strCache>
                <c:ptCount val="6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Nuclear</c:v>
                </c:pt>
                <c:pt idx="4">
                  <c:v>Marginal</c:v>
                </c:pt>
                <c:pt idx="5">
                  <c:v>Sum of system costs</c:v>
                </c:pt>
              </c:strCache>
            </c:strRef>
          </c:cat>
          <c:val>
            <c:numRef>
              <c:f>'battery_update (2)'!$L$25:$L$30</c:f>
              <c:numCache>
                <c:formatCode>General</c:formatCode>
                <c:ptCount val="6"/>
                <c:pt idx="0">
                  <c:v>8.4861447795020837</c:v>
                </c:pt>
                <c:pt idx="1">
                  <c:v>-3.8823469676693678</c:v>
                </c:pt>
                <c:pt idx="2">
                  <c:v>46.022895609657979</c:v>
                </c:pt>
                <c:pt idx="3">
                  <c:v>-65.246135883280274</c:v>
                </c:pt>
                <c:pt idx="4">
                  <c:v>3.0926789186957895</c:v>
                </c:pt>
                <c:pt idx="5">
                  <c:v>-6.9547681301611846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3D-6F48-867D-D68B2A9EC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48"/>
          <c:min val="-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'battery_update (2)'!$L$1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18-B340-B7D4-B9F4FB35A5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18-B340-B7D4-B9F4FB35A5C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18-B340-B7D4-B9F4FB35A5C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18-B340-B7D4-B9F4FB35A5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218-B340-B7D4-B9F4FB35A5C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218-B340-B7D4-B9F4FB35A5C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218-B340-B7D4-B9F4FB35A5C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218-B340-B7D4-B9F4FB35A5C0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18-B340-B7D4-B9F4FB35A5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-0.9%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218-B340-B7D4-B9F4FB35A5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-1.7%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218-B340-B7D4-B9F4FB35A5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-2.7%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218-B340-B7D4-B9F4FB35A5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-3.7%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6218-B340-B7D4-B9F4FB35A5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-4.8%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6218-B340-B7D4-B9F4FB35A5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-5.5%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6218-B340-B7D4-B9F4FB35A5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-7%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6218-B340-B7D4-B9F4FB35A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10800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'battery_update (2)'!$K$2:$K$9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cat>
          <c:val>
            <c:numRef>
              <c:f>'battery_update (2)'!$N$2:$N$9</c:f>
              <c:numCache>
                <c:formatCode>0.0</c:formatCode>
                <c:ptCount val="8"/>
                <c:pt idx="0">
                  <c:v>74.632897485475823</c:v>
                </c:pt>
                <c:pt idx="1">
                  <c:v>73.981377119873997</c:v>
                </c:pt>
                <c:pt idx="2">
                  <c:v>73.334558688644421</c:v>
                </c:pt>
                <c:pt idx="3">
                  <c:v>72.635752683287265</c:v>
                </c:pt>
                <c:pt idx="4">
                  <c:v>71.878161551907553</c:v>
                </c:pt>
                <c:pt idx="5">
                  <c:v>71.06945838075363</c:v>
                </c:pt>
                <c:pt idx="6">
                  <c:v>70.507062566168045</c:v>
                </c:pt>
                <c:pt idx="7">
                  <c:v>69.442352516540083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218-B340-B7D4-B9F4FB35A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'battery_update (2)'!$L$1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7D-E045-8332-9AFDFC2EBB3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7D-E045-8332-9AFDFC2EBB3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7D-E045-8332-9AFDFC2EBB3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7D-E045-8332-9AFDFC2EBB3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27D-E045-8332-9AFDFC2EBB3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27D-E045-8332-9AFDFC2EBB3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27D-E045-8332-9AFDFC2EBB3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27D-E045-8332-9AFDFC2EBB3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27D-E045-8332-9AFDFC2EBB3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-1.8%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27D-E045-8332-9AFDFC2EBB3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-3.8%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27D-E045-8332-9AFDFC2EBB3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-5.2%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27D-E045-8332-9AFDFC2EBB3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-6.9%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E27D-E045-8332-9AFDFC2EBB3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-8.5%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E27D-E045-8332-9AFDFC2EBB3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-10%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E27D-E045-8332-9AFDFC2EBB3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-11.6%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E27D-E045-8332-9AFDFC2EBB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'battery_update (2)'!$K$2:$K$9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cat>
          <c:val>
            <c:numRef>
              <c:f>'battery_update (2)'!$N$2:$N$9</c:f>
              <c:numCache>
                <c:formatCode>0.0</c:formatCode>
                <c:ptCount val="8"/>
                <c:pt idx="0">
                  <c:v>74.632897485475823</c:v>
                </c:pt>
                <c:pt idx="1">
                  <c:v>73.981377119873997</c:v>
                </c:pt>
                <c:pt idx="2">
                  <c:v>73.334558688644421</c:v>
                </c:pt>
                <c:pt idx="3">
                  <c:v>72.635752683287265</c:v>
                </c:pt>
                <c:pt idx="4">
                  <c:v>71.878161551907553</c:v>
                </c:pt>
                <c:pt idx="5">
                  <c:v>71.06945838075363</c:v>
                </c:pt>
                <c:pt idx="6">
                  <c:v>70.507062566168045</c:v>
                </c:pt>
                <c:pt idx="7">
                  <c:v>69.442352516540083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27D-E045-8332-9AFDFC2EBB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1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EUR/MWh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'battery_update (2)'!$L$1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56-8942-91E9-7CE7567003A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6-8942-91E9-7CE7567003A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56-8942-91E9-7CE7567003A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56-8942-91E9-7CE7567003A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F56-8942-91E9-7CE7567003A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F56-8942-91E9-7CE7567003A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F56-8942-91E9-7CE7567003A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F56-8942-91E9-7CE7567003AB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3788785520800154"/>
                  <c:y val="-0.460583587765814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cat>
            <c:numRef>
              <c:f>'battery_update (2)'!$K$2:$K$9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cat>
          <c:val>
            <c:numRef>
              <c:f>'battery_update (2)'!$M$2:$M$9</c:f>
              <c:numCache>
                <c:formatCode>0.0</c:formatCode>
                <c:ptCount val="8"/>
                <c:pt idx="0">
                  <c:v>100</c:v>
                </c:pt>
                <c:pt idx="1">
                  <c:v>99.127033268769168</c:v>
                </c:pt>
                <c:pt idx="2">
                  <c:v>98.260366620384701</c:v>
                </c:pt>
                <c:pt idx="3">
                  <c:v>97.324042252845373</c:v>
                </c:pt>
                <c:pt idx="4">
                  <c:v>96.308952182776551</c:v>
                </c:pt>
                <c:pt idx="5">
                  <c:v>95.225377514767303</c:v>
                </c:pt>
                <c:pt idx="6">
                  <c:v>94.471828029843408</c:v>
                </c:pt>
                <c:pt idx="7">
                  <c:v>93.045231869838815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F56-8942-91E9-7CE756700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battery_update!$E$24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C-3A40-9FDD-B309F94DFA5B}"/>
            </c:ext>
          </c:extLst>
        </c:ser>
        <c:ser>
          <c:idx val="1"/>
          <c:order val="1"/>
          <c:tx>
            <c:strRef>
              <c:f>battery_update!$F$24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battery_update!$F$25:$F$28</c:f>
              <c:numCache>
                <c:formatCode>General</c:formatCode>
                <c:ptCount val="4"/>
                <c:pt idx="0">
                  <c:v>2.1929544339780089</c:v>
                </c:pt>
                <c:pt idx="1">
                  <c:v>-1.7940822926703615</c:v>
                </c:pt>
                <c:pt idx="2">
                  <c:v>-5.7025493251883095</c:v>
                </c:pt>
                <c:pt idx="3">
                  <c:v>1.7637291517399092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C-3A40-9FDD-B309F94DFA5B}"/>
            </c:ext>
          </c:extLst>
        </c:ser>
        <c:ser>
          <c:idx val="2"/>
          <c:order val="2"/>
          <c:tx>
            <c:strRef>
              <c:f>battery_update!$G$24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battery_update!$G$25:$G$28</c:f>
              <c:numCache>
                <c:formatCode>General</c:formatCode>
                <c:ptCount val="4"/>
                <c:pt idx="0">
                  <c:v>2.7437924569250196</c:v>
                </c:pt>
                <c:pt idx="1">
                  <c:v>-5.0720825219972188</c:v>
                </c:pt>
                <c:pt idx="2">
                  <c:v>-8.4035445515062701</c:v>
                </c:pt>
                <c:pt idx="3">
                  <c:v>7.0206036604906483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DC-3A40-9FDD-B309F94DFA5B}"/>
            </c:ext>
          </c:extLst>
        </c:ser>
        <c:ser>
          <c:idx val="3"/>
          <c:order val="3"/>
          <c:tx>
            <c:strRef>
              <c:f>battery_update!$H$24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battery_update!$H$25:$H$28</c:f>
              <c:numCache>
                <c:formatCode>General</c:formatCode>
                <c:ptCount val="4"/>
                <c:pt idx="0">
                  <c:v>11.013064438852057</c:v>
                </c:pt>
                <c:pt idx="1">
                  <c:v>-1.152214942383166</c:v>
                </c:pt>
                <c:pt idx="2">
                  <c:v>-29.441107954496999</c:v>
                </c:pt>
                <c:pt idx="3">
                  <c:v>0.20226302092932169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DC-3A40-9FDD-B309F94DFA5B}"/>
            </c:ext>
          </c:extLst>
        </c:ser>
        <c:ser>
          <c:idx val="4"/>
          <c:order val="4"/>
          <c:tx>
            <c:strRef>
              <c:f>battery_update!$I$24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battery_update!$I$25:$I$28</c:f>
              <c:numCache>
                <c:formatCode>General</c:formatCode>
                <c:ptCount val="4"/>
                <c:pt idx="0">
                  <c:v>13.760504758195827</c:v>
                </c:pt>
                <c:pt idx="1">
                  <c:v>1.1187437524566275</c:v>
                </c:pt>
                <c:pt idx="2">
                  <c:v>-45.259259110577766</c:v>
                </c:pt>
                <c:pt idx="3">
                  <c:v>0.20226302092932169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DC-3A40-9FDD-B309F94DFA5B}"/>
            </c:ext>
          </c:extLst>
        </c:ser>
        <c:ser>
          <c:idx val="5"/>
          <c:order val="5"/>
          <c:tx>
            <c:strRef>
              <c:f>battery_update!$J$24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battery_update!$J$25:$J$28</c:f>
              <c:numCache>
                <c:formatCode>General</c:formatCode>
                <c:ptCount val="4"/>
                <c:pt idx="0">
                  <c:v>12.26922516919428</c:v>
                </c:pt>
                <c:pt idx="1">
                  <c:v>-1.0715932401332422</c:v>
                </c:pt>
                <c:pt idx="2">
                  <c:v>-44.940695645782917</c:v>
                </c:pt>
                <c:pt idx="3">
                  <c:v>2.3532459609515168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DC-3A40-9FDD-B309F94DFA5B}"/>
            </c:ext>
          </c:extLst>
        </c:ser>
        <c:ser>
          <c:idx val="6"/>
          <c:order val="6"/>
          <c:tx>
            <c:strRef>
              <c:f>battery_update!$K$24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battery_update!$K$25:$K$28</c:f>
              <c:numCache>
                <c:formatCode>General</c:formatCode>
                <c:ptCount val="4"/>
                <c:pt idx="0">
                  <c:v>1.078583179083034</c:v>
                </c:pt>
                <c:pt idx="1">
                  <c:v>-7.0416088916196511</c:v>
                </c:pt>
                <c:pt idx="2">
                  <c:v>-25.98252011483979</c:v>
                </c:pt>
                <c:pt idx="3">
                  <c:v>11.285782843047087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DC-3A40-9FDD-B309F94DF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battery_update!$E$24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E-AB4D-8F8D-0939C7A57965}"/>
            </c:ext>
          </c:extLst>
        </c:ser>
        <c:ser>
          <c:idx val="1"/>
          <c:order val="1"/>
          <c:tx>
            <c:strRef>
              <c:f>battery_update!$F$24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battery_update!$F$25:$F$29</c:f>
              <c:numCache>
                <c:formatCode>General</c:formatCode>
                <c:ptCount val="5"/>
                <c:pt idx="0">
                  <c:v>2.1929544339780089</c:v>
                </c:pt>
                <c:pt idx="1">
                  <c:v>-1.7940822926703615</c:v>
                </c:pt>
                <c:pt idx="2">
                  <c:v>-5.7025493251883095</c:v>
                </c:pt>
                <c:pt idx="3">
                  <c:v>1.7637291517399092</c:v>
                </c:pt>
                <c:pt idx="4">
                  <c:v>-0.87296673123089097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E-AB4D-8F8D-0939C7A57965}"/>
            </c:ext>
          </c:extLst>
        </c:ser>
        <c:ser>
          <c:idx val="2"/>
          <c:order val="2"/>
          <c:tx>
            <c:strRef>
              <c:f>battery_update!$G$24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battery_update!$G$25:$G$29</c:f>
              <c:numCache>
                <c:formatCode>General</c:formatCode>
                <c:ptCount val="5"/>
                <c:pt idx="0">
                  <c:v>2.7437924569250196</c:v>
                </c:pt>
                <c:pt idx="1">
                  <c:v>-5.0720825219972188</c:v>
                </c:pt>
                <c:pt idx="2">
                  <c:v>-8.4035445515062701</c:v>
                </c:pt>
                <c:pt idx="3">
                  <c:v>7.0206036604906483</c:v>
                </c:pt>
                <c:pt idx="4">
                  <c:v>-1.7396333796153807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0E-AB4D-8F8D-0939C7A57965}"/>
            </c:ext>
          </c:extLst>
        </c:ser>
        <c:ser>
          <c:idx val="3"/>
          <c:order val="3"/>
          <c:tx>
            <c:strRef>
              <c:f>battery_update!$H$24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battery_update!$H$25:$H$29</c:f>
              <c:numCache>
                <c:formatCode>General</c:formatCode>
                <c:ptCount val="5"/>
                <c:pt idx="0">
                  <c:v>11.013064438852057</c:v>
                </c:pt>
                <c:pt idx="1">
                  <c:v>-1.152214942383166</c:v>
                </c:pt>
                <c:pt idx="2">
                  <c:v>-29.441107954496999</c:v>
                </c:pt>
                <c:pt idx="3">
                  <c:v>0.20226302092932169</c:v>
                </c:pt>
                <c:pt idx="4">
                  <c:v>-2.6759577471546487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0E-AB4D-8F8D-0939C7A57965}"/>
            </c:ext>
          </c:extLst>
        </c:ser>
        <c:ser>
          <c:idx val="4"/>
          <c:order val="4"/>
          <c:tx>
            <c:strRef>
              <c:f>battery_update!$I$24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battery_update!$I$25:$I$29</c:f>
              <c:numCache>
                <c:formatCode>General</c:formatCode>
                <c:ptCount val="5"/>
                <c:pt idx="0">
                  <c:v>13.760504758195827</c:v>
                </c:pt>
                <c:pt idx="1">
                  <c:v>1.1187437524566275</c:v>
                </c:pt>
                <c:pt idx="2">
                  <c:v>-45.259259110577766</c:v>
                </c:pt>
                <c:pt idx="3">
                  <c:v>0.20226302092932169</c:v>
                </c:pt>
                <c:pt idx="4">
                  <c:v>-3.6910478172234704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0E-AB4D-8F8D-0939C7A57965}"/>
            </c:ext>
          </c:extLst>
        </c:ser>
        <c:ser>
          <c:idx val="5"/>
          <c:order val="5"/>
          <c:tx>
            <c:strRef>
              <c:f>battery_update!$J$24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battery_update!$J$25:$J$29</c:f>
              <c:numCache>
                <c:formatCode>General</c:formatCode>
                <c:ptCount val="5"/>
                <c:pt idx="0">
                  <c:v>12.26922516919428</c:v>
                </c:pt>
                <c:pt idx="1">
                  <c:v>-1.0715932401332422</c:v>
                </c:pt>
                <c:pt idx="2">
                  <c:v>-44.940695645782917</c:v>
                </c:pt>
                <c:pt idx="3">
                  <c:v>2.3532459609515168</c:v>
                </c:pt>
                <c:pt idx="4">
                  <c:v>-4.7746224852327082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0E-AB4D-8F8D-0939C7A57965}"/>
            </c:ext>
          </c:extLst>
        </c:ser>
        <c:ser>
          <c:idx val="6"/>
          <c:order val="6"/>
          <c:tx>
            <c:strRef>
              <c:f>battery_update!$K$24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battery_update!$K$25:$K$29</c:f>
              <c:numCache>
                <c:formatCode>General</c:formatCode>
                <c:ptCount val="5"/>
                <c:pt idx="0">
                  <c:v>1.078583179083034</c:v>
                </c:pt>
                <c:pt idx="1">
                  <c:v>-7.0416088916196511</c:v>
                </c:pt>
                <c:pt idx="2">
                  <c:v>-25.98252011483979</c:v>
                </c:pt>
                <c:pt idx="3">
                  <c:v>11.285782843047087</c:v>
                </c:pt>
                <c:pt idx="4">
                  <c:v>-5.5281719701566967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0E-AB4D-8F8D-0939C7A57965}"/>
            </c:ext>
          </c:extLst>
        </c:ser>
        <c:ser>
          <c:idx val="7"/>
          <c:order val="7"/>
          <c:tx>
            <c:strRef>
              <c:f>battery_update!$L$24</c:f>
              <c:strCache>
                <c:ptCount val="1"/>
                <c:pt idx="0">
                  <c:v>LR0.45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battery_update!$L$25:$L$29</c:f>
              <c:numCache>
                <c:formatCode>General</c:formatCode>
                <c:ptCount val="5"/>
                <c:pt idx="0">
                  <c:v>8.4861447795020837</c:v>
                </c:pt>
                <c:pt idx="1">
                  <c:v>-3.8823469676693678</c:v>
                </c:pt>
                <c:pt idx="2">
                  <c:v>-45.6276732078883</c:v>
                </c:pt>
                <c:pt idx="3">
                  <c:v>3.0926789186957895</c:v>
                </c:pt>
                <c:pt idx="4">
                  <c:v>-6.9547681301612112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90E-AB4D-8F8D-0939C7A57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4.5"/>
          <c:min val="-4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battery_update!$K$1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62-D84C-BD41-E788B3096BF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2-D84C-BD41-E788B3096BF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62-D84C-BD41-E788B3096BF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62-D84C-BD41-E788B3096BF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62-D84C-BD41-E788B3096BF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E62-D84C-BD41-E788B3096BF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E62-D84C-BD41-E788B3096BF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E62-D84C-BD41-E788B3096BF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62-D84C-BD41-E788B3096B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-0.9%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DE62-D84C-BD41-E788B3096B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-1.7%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E62-D84C-BD41-E788B3096BF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-2.7%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DE62-D84C-BD41-E788B3096BF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-3.7%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E62-D84C-BD41-E788B3096BF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-4.8%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DE62-D84C-BD41-E788B3096BF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-5.5%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E62-D84C-BD41-E788B3096BF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-7%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DE62-D84C-BD41-E788B3096B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10800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battery_update!$J$2:$J$9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0.21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cat>
          <c:val>
            <c:numRef>
              <c:f>battery_update!$M$2:$M$9</c:f>
              <c:numCache>
                <c:formatCode>0.0</c:formatCode>
                <c:ptCount val="8"/>
                <c:pt idx="0">
                  <c:v>74.632897485475851</c:v>
                </c:pt>
                <c:pt idx="1">
                  <c:v>73.981377119873983</c:v>
                </c:pt>
                <c:pt idx="2">
                  <c:v>73.334558688644378</c:v>
                </c:pt>
                <c:pt idx="3">
                  <c:v>72.635752683287265</c:v>
                </c:pt>
                <c:pt idx="4">
                  <c:v>71.878161551907553</c:v>
                </c:pt>
                <c:pt idx="5">
                  <c:v>71.06945838075363</c:v>
                </c:pt>
                <c:pt idx="6">
                  <c:v>70.507062566167988</c:v>
                </c:pt>
                <c:pt idx="7">
                  <c:v>69.442352516540083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3-F84F-9AB2-9E6744BA8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battery_update!$K$1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A1-CA4A-B9DE-E4DE7CCDBB2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A1-CA4A-B9DE-E4DE7CCDBB2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A1-CA4A-B9DE-E4DE7CCDBB2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A1-CA4A-B9DE-E4DE7CCDBB2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A1-CA4A-B9DE-E4DE7CCDBB2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A1-CA4A-B9DE-E4DE7CCDBB2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5A1-CA4A-B9DE-E4DE7CCDBB2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5A1-CA4A-B9DE-E4DE7CCDBB2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55A1-CA4A-B9DE-E4DE7CCDBB2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-1.8%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5A1-CA4A-B9DE-E4DE7CCDBB2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-3.8%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5A1-CA4A-B9DE-E4DE7CCDBB2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-5.2%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55A1-CA4A-B9DE-E4DE7CCDBB2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-6.9%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55A1-CA4A-B9DE-E4DE7CCDBB2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-8.5%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55A1-CA4A-B9DE-E4DE7CCDBB2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-10%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55A1-CA4A-B9DE-E4DE7CCDBB2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-11.6%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55A1-CA4A-B9DE-E4DE7CCDB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battery_update!$J$2:$J$9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0.21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cat>
          <c:val>
            <c:numRef>
              <c:f>battery_update!$M$2:$M$9</c:f>
              <c:numCache>
                <c:formatCode>0.0</c:formatCode>
                <c:ptCount val="8"/>
                <c:pt idx="0">
                  <c:v>74.632897485475851</c:v>
                </c:pt>
                <c:pt idx="1">
                  <c:v>73.981377119873983</c:v>
                </c:pt>
                <c:pt idx="2">
                  <c:v>73.334558688644378</c:v>
                </c:pt>
                <c:pt idx="3">
                  <c:v>72.635752683287265</c:v>
                </c:pt>
                <c:pt idx="4">
                  <c:v>71.878161551907553</c:v>
                </c:pt>
                <c:pt idx="5">
                  <c:v>71.06945838075363</c:v>
                </c:pt>
                <c:pt idx="6">
                  <c:v>70.507062566167988</c:v>
                </c:pt>
                <c:pt idx="7">
                  <c:v>69.442352516540083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A1-CA4A-B9DE-E4DE7CCDBB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1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EUR/MWh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New!$E$24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D-E84F-A35B-F173E7A44D52}"/>
            </c:ext>
          </c:extLst>
        </c:ser>
        <c:ser>
          <c:idx val="1"/>
          <c:order val="1"/>
          <c:tx>
            <c:strRef>
              <c:f>New!$F$24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New!$F$25:$F$28</c:f>
              <c:numCache>
                <c:formatCode>General</c:formatCode>
                <c:ptCount val="4"/>
                <c:pt idx="0">
                  <c:v>2.2839445848676942</c:v>
                </c:pt>
                <c:pt idx="1">
                  <c:v>-3.8775342424735286</c:v>
                </c:pt>
                <c:pt idx="2">
                  <c:v>1.5776421008081207</c:v>
                </c:pt>
                <c:pt idx="3">
                  <c:v>5.5557992343828824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D-E84F-A35B-F173E7A44D52}"/>
            </c:ext>
          </c:extLst>
        </c:ser>
        <c:ser>
          <c:idx val="2"/>
          <c:order val="2"/>
          <c:tx>
            <c:strRef>
              <c:f>New!$G$24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New!$G$25:$G$28</c:f>
              <c:numCache>
                <c:formatCode>General</c:formatCode>
                <c:ptCount val="4"/>
                <c:pt idx="0">
                  <c:v>0.80392118639426791</c:v>
                </c:pt>
                <c:pt idx="1">
                  <c:v>-8.5449354022421158</c:v>
                </c:pt>
                <c:pt idx="2">
                  <c:v>3.1006533082663976</c:v>
                </c:pt>
                <c:pt idx="3">
                  <c:v>17.906338335170901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DD-E84F-A35B-F173E7A44D52}"/>
            </c:ext>
          </c:extLst>
        </c:ser>
        <c:ser>
          <c:idx val="3"/>
          <c:order val="3"/>
          <c:tx>
            <c:strRef>
              <c:f>New!$H$24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New!$H$25:$H$28</c:f>
              <c:numCache>
                <c:formatCode>General</c:formatCode>
                <c:ptCount val="4"/>
                <c:pt idx="0">
                  <c:v>-0.44479143381656999</c:v>
                </c:pt>
                <c:pt idx="1">
                  <c:v>-10.815807287096845</c:v>
                </c:pt>
                <c:pt idx="2">
                  <c:v>3.4636965409554952</c:v>
                </c:pt>
                <c:pt idx="3">
                  <c:v>22.473439750185609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DD-E84F-A35B-F173E7A44D52}"/>
            </c:ext>
          </c:extLst>
        </c:ser>
        <c:ser>
          <c:idx val="4"/>
          <c:order val="4"/>
          <c:tx>
            <c:strRef>
              <c:f>New!$I$24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New!$I$25:$I$28</c:f>
              <c:numCache>
                <c:formatCode>General</c:formatCode>
                <c:ptCount val="4"/>
                <c:pt idx="0">
                  <c:v>-1.5884970814503554</c:v>
                </c:pt>
                <c:pt idx="1">
                  <c:v>-13.012718450607672</c:v>
                </c:pt>
                <c:pt idx="2">
                  <c:v>3.5949475427204591</c:v>
                </c:pt>
                <c:pt idx="3">
                  <c:v>22.473439750185609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DD-E84F-A35B-F173E7A44D52}"/>
            </c:ext>
          </c:extLst>
        </c:ser>
        <c:ser>
          <c:idx val="5"/>
          <c:order val="5"/>
          <c:tx>
            <c:strRef>
              <c:f>New!$J$24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New!$J$25:$J$28</c:f>
              <c:numCache>
                <c:formatCode>General</c:formatCode>
                <c:ptCount val="4"/>
                <c:pt idx="0">
                  <c:v>-4.3718259832302637</c:v>
                </c:pt>
                <c:pt idx="1">
                  <c:v>-16.891208577287333</c:v>
                </c:pt>
                <c:pt idx="2">
                  <c:v>4.492266130808404</c:v>
                </c:pt>
                <c:pt idx="3">
                  <c:v>38.789289698711485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DD-E84F-A35B-F173E7A44D52}"/>
            </c:ext>
          </c:extLst>
        </c:ser>
        <c:ser>
          <c:idx val="6"/>
          <c:order val="6"/>
          <c:tx>
            <c:strRef>
              <c:f>New!$K$24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New!$K$25:$K$28</c:f>
              <c:numCache>
                <c:formatCode>General</c:formatCode>
                <c:ptCount val="4"/>
                <c:pt idx="0">
                  <c:v>-6.1962797608584061</c:v>
                </c:pt>
                <c:pt idx="1">
                  <c:v>-20.2569065474048</c:v>
                </c:pt>
                <c:pt idx="2">
                  <c:v>5.171230155293415</c:v>
                </c:pt>
                <c:pt idx="3">
                  <c:v>49.22638562663731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DD-E84F-A35B-F173E7A44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New!$E$24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3-4D42-8D93-665B06673867}"/>
            </c:ext>
          </c:extLst>
        </c:ser>
        <c:ser>
          <c:idx val="1"/>
          <c:order val="1"/>
          <c:tx>
            <c:strRef>
              <c:f>New!$F$24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New!$F$25:$F$29</c:f>
              <c:numCache>
                <c:formatCode>General</c:formatCode>
                <c:ptCount val="5"/>
                <c:pt idx="0">
                  <c:v>2.2839445848676942</c:v>
                </c:pt>
                <c:pt idx="1">
                  <c:v>-3.8775342424735286</c:v>
                </c:pt>
                <c:pt idx="2">
                  <c:v>1.5776421008081207</c:v>
                </c:pt>
                <c:pt idx="3">
                  <c:v>5.5557992343828824</c:v>
                </c:pt>
                <c:pt idx="4">
                  <c:v>-1.2139122395529007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3-4D42-8D93-665B06673867}"/>
            </c:ext>
          </c:extLst>
        </c:ser>
        <c:ser>
          <c:idx val="2"/>
          <c:order val="2"/>
          <c:tx>
            <c:strRef>
              <c:f>New!$G$24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New!$G$25:$G$29</c:f>
              <c:numCache>
                <c:formatCode>General</c:formatCode>
                <c:ptCount val="5"/>
                <c:pt idx="0">
                  <c:v>0.80392118639426791</c:v>
                </c:pt>
                <c:pt idx="1">
                  <c:v>-8.5449354022421158</c:v>
                </c:pt>
                <c:pt idx="2">
                  <c:v>3.1006533082663976</c:v>
                </c:pt>
                <c:pt idx="3">
                  <c:v>17.906338335170901</c:v>
                </c:pt>
                <c:pt idx="4">
                  <c:v>-2.9744701824884716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43-4D42-8D93-665B06673867}"/>
            </c:ext>
          </c:extLst>
        </c:ser>
        <c:ser>
          <c:idx val="3"/>
          <c:order val="3"/>
          <c:tx>
            <c:strRef>
              <c:f>New!$H$24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New!$H$25:$H$29</c:f>
              <c:numCache>
                <c:formatCode>General</c:formatCode>
                <c:ptCount val="5"/>
                <c:pt idx="0">
                  <c:v>-0.44479143381656999</c:v>
                </c:pt>
                <c:pt idx="1">
                  <c:v>-10.815807287096845</c:v>
                </c:pt>
                <c:pt idx="2">
                  <c:v>3.4636965409554952</c:v>
                </c:pt>
                <c:pt idx="3">
                  <c:v>22.473439750185609</c:v>
                </c:pt>
                <c:pt idx="4">
                  <c:v>-4.1265014616847351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43-4D42-8D93-665B06673867}"/>
            </c:ext>
          </c:extLst>
        </c:ser>
        <c:ser>
          <c:idx val="4"/>
          <c:order val="4"/>
          <c:tx>
            <c:strRef>
              <c:f>New!$I$24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New!$I$25:$I$29</c:f>
              <c:numCache>
                <c:formatCode>General</c:formatCode>
                <c:ptCount val="5"/>
                <c:pt idx="0">
                  <c:v>-1.5884970814503554</c:v>
                </c:pt>
                <c:pt idx="1">
                  <c:v>-13.012718450607672</c:v>
                </c:pt>
                <c:pt idx="2">
                  <c:v>3.5949475427204591</c:v>
                </c:pt>
                <c:pt idx="3">
                  <c:v>22.473439750185609</c:v>
                </c:pt>
                <c:pt idx="4">
                  <c:v>-5.5217786829632063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43-4D42-8D93-665B06673867}"/>
            </c:ext>
          </c:extLst>
        </c:ser>
        <c:ser>
          <c:idx val="5"/>
          <c:order val="5"/>
          <c:tx>
            <c:strRef>
              <c:f>New!$J$24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New!$J$25:$J$29</c:f>
              <c:numCache>
                <c:formatCode>General</c:formatCode>
                <c:ptCount val="5"/>
                <c:pt idx="0">
                  <c:v>-4.3718259832302637</c:v>
                </c:pt>
                <c:pt idx="1">
                  <c:v>-16.891208577287333</c:v>
                </c:pt>
                <c:pt idx="2">
                  <c:v>4.492266130808404</c:v>
                </c:pt>
                <c:pt idx="3">
                  <c:v>38.789289698711485</c:v>
                </c:pt>
                <c:pt idx="4">
                  <c:v>-6.8717778460571894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43-4D42-8D93-665B06673867}"/>
            </c:ext>
          </c:extLst>
        </c:ser>
        <c:ser>
          <c:idx val="6"/>
          <c:order val="6"/>
          <c:tx>
            <c:strRef>
              <c:f>New!$K$24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New!$K$25:$K$29</c:f>
              <c:numCache>
                <c:formatCode>General</c:formatCode>
                <c:ptCount val="5"/>
                <c:pt idx="0">
                  <c:v>-6.1962797608584061</c:v>
                </c:pt>
                <c:pt idx="1">
                  <c:v>-20.2569065474048</c:v>
                </c:pt>
                <c:pt idx="2">
                  <c:v>5.171230155293415</c:v>
                </c:pt>
                <c:pt idx="3">
                  <c:v>49.22638562663731</c:v>
                </c:pt>
                <c:pt idx="4">
                  <c:v>-8.1535838907238674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43-4D42-8D93-665B06673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25"/>
          <c:min val="-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New!$K$1</c:f>
              <c:strCache>
                <c:ptCount val="1"/>
                <c:pt idx="0">
                  <c:v>System_cost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New!$J$2:$J$8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0.21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New!$L$2:$L$8</c:f>
              <c:numCache>
                <c:formatCode>0.0</c:formatCode>
                <c:ptCount val="7"/>
                <c:pt idx="0">
                  <c:v>100</c:v>
                </c:pt>
                <c:pt idx="1">
                  <c:v>98.786087760447103</c:v>
                </c:pt>
                <c:pt idx="2">
                  <c:v>97.025529817511526</c:v>
                </c:pt>
                <c:pt idx="3">
                  <c:v>95.87349853831526</c:v>
                </c:pt>
                <c:pt idx="4">
                  <c:v>94.478221317036798</c:v>
                </c:pt>
                <c:pt idx="5">
                  <c:v>93.128222153942815</c:v>
                </c:pt>
                <c:pt idx="6">
                  <c:v>91.846416109276134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0-F049-A5E3-AA68755AF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8-0440-A341-2CC73E57EACD}"/>
            </c:ext>
          </c:extLst>
        </c:ser>
        <c:ser>
          <c:idx val="1"/>
          <c:order val="1"/>
          <c:tx>
            <c:strRef>
              <c:f>Sheet1!$F$24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Sheet1!$F$25:$F$28</c:f>
              <c:numCache>
                <c:formatCode>General</c:formatCode>
                <c:ptCount val="4"/>
                <c:pt idx="0">
                  <c:v>-3.2499384212911804</c:v>
                </c:pt>
                <c:pt idx="1">
                  <c:v>-3.1012836332019891</c:v>
                </c:pt>
                <c:pt idx="2">
                  <c:v>-1.6185199852158296</c:v>
                </c:pt>
                <c:pt idx="3">
                  <c:v>9.5915050702241356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8-0440-A341-2CC73E57EACD}"/>
            </c:ext>
          </c:extLst>
        </c:ser>
        <c:ser>
          <c:idx val="2"/>
          <c:order val="2"/>
          <c:tx>
            <c:strRef>
              <c:f>Sheet1!$G$24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Sheet1!$G$25:$G$28</c:f>
              <c:numCache>
                <c:formatCode>General</c:formatCode>
                <c:ptCount val="4"/>
                <c:pt idx="0">
                  <c:v>-2.4686726157005281</c:v>
                </c:pt>
                <c:pt idx="1">
                  <c:v>-7.6830973114070211</c:v>
                </c:pt>
                <c:pt idx="2">
                  <c:v>-1.6913972935612249</c:v>
                </c:pt>
                <c:pt idx="3">
                  <c:v>16.389976752875398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58-0440-A341-2CC73E57EACD}"/>
            </c:ext>
          </c:extLst>
        </c:ser>
        <c:ser>
          <c:idx val="3"/>
          <c:order val="3"/>
          <c:tx>
            <c:strRef>
              <c:f>Sheet1!$H$24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Sheet1!$H$25:$H$28</c:f>
              <c:numCache>
                <c:formatCode>General</c:formatCode>
                <c:ptCount val="4"/>
                <c:pt idx="0">
                  <c:v>-3.3202818414875144</c:v>
                </c:pt>
                <c:pt idx="1">
                  <c:v>-7.6804006933627518</c:v>
                </c:pt>
                <c:pt idx="2">
                  <c:v>-7.9905864245877281</c:v>
                </c:pt>
                <c:pt idx="3">
                  <c:v>15.653416615879637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58-0440-A341-2CC73E57EACD}"/>
            </c:ext>
          </c:extLst>
        </c:ser>
        <c:ser>
          <c:idx val="4"/>
          <c:order val="4"/>
          <c:tx>
            <c:strRef>
              <c:f>Sheet1!$I$24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Sheet1!$I$25:$I$28</c:f>
              <c:numCache>
                <c:formatCode>General</c:formatCode>
                <c:ptCount val="4"/>
                <c:pt idx="0">
                  <c:v>-5.8082816504200547</c:v>
                </c:pt>
                <c:pt idx="1">
                  <c:v>-9.2117602637082303</c:v>
                </c:pt>
                <c:pt idx="2">
                  <c:v>-10.238017121431612</c:v>
                </c:pt>
                <c:pt idx="3">
                  <c:v>15.653416615879637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58-0440-A341-2CC73E57EACD}"/>
            </c:ext>
          </c:extLst>
        </c:ser>
        <c:ser>
          <c:idx val="5"/>
          <c:order val="5"/>
          <c:tx>
            <c:strRef>
              <c:f>Sheet1!$J$24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Sheet1!$J$25:$J$28</c:f>
              <c:numCache>
                <c:formatCode>General</c:formatCode>
                <c:ptCount val="4"/>
                <c:pt idx="0">
                  <c:v>-4.8644617674381054</c:v>
                </c:pt>
                <c:pt idx="1">
                  <c:v>-9.8544691790266494</c:v>
                </c:pt>
                <c:pt idx="2">
                  <c:v>-19.117568184017163</c:v>
                </c:pt>
                <c:pt idx="3">
                  <c:v>13.053150252380211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58-0440-A341-2CC73E57EACD}"/>
            </c:ext>
          </c:extLst>
        </c:ser>
        <c:ser>
          <c:idx val="6"/>
          <c:order val="6"/>
          <c:tx>
            <c:strRef>
              <c:f>Sheet1!$K$24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Sheet1!$K$25:$K$28</c:f>
              <c:numCache>
                <c:formatCode>General</c:formatCode>
                <c:ptCount val="4"/>
                <c:pt idx="0">
                  <c:v>-8.6748281446867548</c:v>
                </c:pt>
                <c:pt idx="1">
                  <c:v>-13.670380906232069</c:v>
                </c:pt>
                <c:pt idx="2">
                  <c:v>-23.601573452299711</c:v>
                </c:pt>
                <c:pt idx="3">
                  <c:v>23.486084900030875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58-0440-A341-2CC73E57E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B-2D42-A426-1ADC71CDBC68}"/>
            </c:ext>
          </c:extLst>
        </c:ser>
        <c:ser>
          <c:idx val="1"/>
          <c:order val="1"/>
          <c:tx>
            <c:strRef>
              <c:f>Sheet1!$F$24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Sheet1!$F$25:$F$29</c:f>
              <c:numCache>
                <c:formatCode>General</c:formatCode>
                <c:ptCount val="5"/>
                <c:pt idx="0">
                  <c:v>-3.2499384212911804</c:v>
                </c:pt>
                <c:pt idx="1">
                  <c:v>-3.1012836332019891</c:v>
                </c:pt>
                <c:pt idx="2">
                  <c:v>-1.6185199852158296</c:v>
                </c:pt>
                <c:pt idx="3">
                  <c:v>9.5915050702241356</c:v>
                </c:pt>
                <c:pt idx="4">
                  <c:v>-1.1146999522310108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B-2D42-A426-1ADC71CDBC68}"/>
            </c:ext>
          </c:extLst>
        </c:ser>
        <c:ser>
          <c:idx val="2"/>
          <c:order val="2"/>
          <c:tx>
            <c:strRef>
              <c:f>Sheet1!$G$24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Sheet1!$G$25:$G$29</c:f>
              <c:numCache>
                <c:formatCode>General</c:formatCode>
                <c:ptCount val="5"/>
                <c:pt idx="0">
                  <c:v>-2.4686726157005281</c:v>
                </c:pt>
                <c:pt idx="1">
                  <c:v>-7.6830973114070211</c:v>
                </c:pt>
                <c:pt idx="2">
                  <c:v>-1.6913972935612249</c:v>
                </c:pt>
                <c:pt idx="3">
                  <c:v>16.389976752875398</c:v>
                </c:pt>
                <c:pt idx="4">
                  <c:v>-2.5864210237174903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5B-2D42-A426-1ADC71CDBC68}"/>
            </c:ext>
          </c:extLst>
        </c:ser>
        <c:ser>
          <c:idx val="3"/>
          <c:order val="3"/>
          <c:tx>
            <c:strRef>
              <c:f>Sheet1!$H$24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Sheet1!$H$25:$H$29</c:f>
              <c:numCache>
                <c:formatCode>General</c:formatCode>
                <c:ptCount val="5"/>
                <c:pt idx="0">
                  <c:v>-3.3202818414875144</c:v>
                </c:pt>
                <c:pt idx="1">
                  <c:v>-7.6804006933627518</c:v>
                </c:pt>
                <c:pt idx="2">
                  <c:v>-7.9905864245877281</c:v>
                </c:pt>
                <c:pt idx="3">
                  <c:v>15.653416615879637</c:v>
                </c:pt>
                <c:pt idx="4">
                  <c:v>-3.7131724662340022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5B-2D42-A426-1ADC71CDBC68}"/>
            </c:ext>
          </c:extLst>
        </c:ser>
        <c:ser>
          <c:idx val="4"/>
          <c:order val="4"/>
          <c:tx>
            <c:strRef>
              <c:f>Sheet1!$I$24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Sheet1!$I$25:$I$29</c:f>
              <c:numCache>
                <c:formatCode>General</c:formatCode>
                <c:ptCount val="5"/>
                <c:pt idx="0">
                  <c:v>-5.8082816504200547</c:v>
                </c:pt>
                <c:pt idx="1">
                  <c:v>-9.2117602637082303</c:v>
                </c:pt>
                <c:pt idx="2">
                  <c:v>-10.238017121431612</c:v>
                </c:pt>
                <c:pt idx="3">
                  <c:v>15.653416615879637</c:v>
                </c:pt>
                <c:pt idx="4">
                  <c:v>-5.2306775450785663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5B-2D42-A426-1ADC71CDBC68}"/>
            </c:ext>
          </c:extLst>
        </c:ser>
        <c:ser>
          <c:idx val="5"/>
          <c:order val="5"/>
          <c:tx>
            <c:strRef>
              <c:f>Sheet1!$J$24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Sheet1!$J$25:$J$29</c:f>
              <c:numCache>
                <c:formatCode>General</c:formatCode>
                <c:ptCount val="5"/>
                <c:pt idx="0">
                  <c:v>-4.8644617674381054</c:v>
                </c:pt>
                <c:pt idx="1">
                  <c:v>-9.8544691790266494</c:v>
                </c:pt>
                <c:pt idx="2">
                  <c:v>-19.117568184017163</c:v>
                </c:pt>
                <c:pt idx="3">
                  <c:v>13.053150252380211</c:v>
                </c:pt>
                <c:pt idx="4">
                  <c:v>-7.1076953201671618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5B-2D42-A426-1ADC71CDBC68}"/>
            </c:ext>
          </c:extLst>
        </c:ser>
        <c:ser>
          <c:idx val="6"/>
          <c:order val="6"/>
          <c:tx>
            <c:strRef>
              <c:f>Sheet1!$K$24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Sheet1!$K$25:$K$29</c:f>
              <c:numCache>
                <c:formatCode>General</c:formatCode>
                <c:ptCount val="5"/>
                <c:pt idx="0">
                  <c:v>-8.6748281446867548</c:v>
                </c:pt>
                <c:pt idx="1">
                  <c:v>-13.670380906232069</c:v>
                </c:pt>
                <c:pt idx="2">
                  <c:v>-23.601573452299711</c:v>
                </c:pt>
                <c:pt idx="3">
                  <c:v>23.486084900030875</c:v>
                </c:pt>
                <c:pt idx="4">
                  <c:v>-8.9943700315145101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5B-2D42-A426-1ADC71CDB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25"/>
          <c:min val="-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cost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System_cost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5303045939117822"/>
                  <c:y val="-8.12790735155518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Sheet1!$J$2:$J$8</c:f>
              <c:numCache>
                <c:formatCode>0.00E+00</c:formatCode>
                <c:ptCount val="7"/>
                <c:pt idx="0" formatCode="General">
                  <c:v>0.1</c:v>
                </c:pt>
                <c:pt idx="1">
                  <c:v>0.15</c:v>
                </c:pt>
                <c:pt idx="2" formatCode="General">
                  <c:v>0.21</c:v>
                </c:pt>
                <c:pt idx="3" formatCode="General">
                  <c:v>0.25</c:v>
                </c:pt>
                <c:pt idx="4" formatCode="General">
                  <c:v>0.3</c:v>
                </c:pt>
                <c:pt idx="5" formatCode="General">
                  <c:v>0.35</c:v>
                </c:pt>
                <c:pt idx="6" formatCode="General">
                  <c:v>0.4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1498.4998129762541</c:v>
                </c:pt>
                <c:pt idx="1">
                  <c:v>1481.796036276826</c:v>
                </c:pt>
                <c:pt idx="2">
                  <c:v>1459.742298773069</c:v>
                </c:pt>
                <c:pt idx="3">
                  <c:v>1442.8579305142518</c:v>
                </c:pt>
                <c:pt idx="4">
                  <c:v>1420.1181197458609</c:v>
                </c:pt>
                <c:pt idx="5">
                  <c:v>1391.9910118966272</c:v>
                </c:pt>
                <c:pt idx="6">
                  <c:v>1363.7191948756169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D-5241-9BD8-6FFB7477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162704"/>
        <c:axId val="1688639936"/>
      </c:scatterChart>
      <c:val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crossBetween val="midCat"/>
      </c:valAx>
      <c:valAx>
        <c:axId val="16886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CF927-F977-7A4B-8695-9AF12850C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563034</xdr:colOff>
      <xdr:row>33</xdr:row>
      <xdr:rowOff>198967</xdr:rowOff>
    </xdr:from>
    <xdr:to>
      <xdr:col>10</xdr:col>
      <xdr:colOff>400051</xdr:colOff>
      <xdr:row>56</xdr:row>
      <xdr:rowOff>21167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2028A-65A2-9045-9350-5AB2D10ED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25399</xdr:colOff>
      <xdr:row>7</xdr:row>
      <xdr:rowOff>59267</xdr:rowOff>
    </xdr:from>
    <xdr:to>
      <xdr:col>18</xdr:col>
      <xdr:colOff>762000</xdr:colOff>
      <xdr:row>25</xdr:row>
      <xdr:rowOff>135467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7BEC2-F13C-2548-928D-ADDB37446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8</xdr:row>
      <xdr:rowOff>0</xdr:rowOff>
    </xdr:from>
    <xdr:to>
      <xdr:col>23</xdr:col>
      <xdr:colOff>736601</xdr:colOff>
      <xdr:row>26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35AD85-DA8E-B842-BC84-FF86912DD0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152400</xdr:colOff>
      <xdr:row>11</xdr:row>
      <xdr:rowOff>182880</xdr:rowOff>
    </xdr:from>
    <xdr:to>
      <xdr:col>16</xdr:col>
      <xdr:colOff>66041</xdr:colOff>
      <xdr:row>30</xdr:row>
      <xdr:rowOff>55880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15C7D7-9E67-3446-B861-87CF15332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6406D-4DB0-6849-B965-6E8543E7C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563034</xdr:colOff>
      <xdr:row>33</xdr:row>
      <xdr:rowOff>198967</xdr:rowOff>
    </xdr:from>
    <xdr:to>
      <xdr:col>10</xdr:col>
      <xdr:colOff>400051</xdr:colOff>
      <xdr:row>56</xdr:row>
      <xdr:rowOff>21167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25744-8F86-5144-949E-03E6459EE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25399</xdr:colOff>
      <xdr:row>7</xdr:row>
      <xdr:rowOff>59267</xdr:rowOff>
    </xdr:from>
    <xdr:to>
      <xdr:col>18</xdr:col>
      <xdr:colOff>762000</xdr:colOff>
      <xdr:row>25</xdr:row>
      <xdr:rowOff>135467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4139D3-FD13-8C4E-9A38-8DDACF36D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8</xdr:row>
      <xdr:rowOff>0</xdr:rowOff>
    </xdr:from>
    <xdr:to>
      <xdr:col>23</xdr:col>
      <xdr:colOff>736601</xdr:colOff>
      <xdr:row>26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9283F6-509E-DB49-B871-16ABE5373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40309-7BA1-904C-A341-DCA3C0CA1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34</xdr:row>
      <xdr:rowOff>63500</xdr:rowOff>
    </xdr:from>
    <xdr:to>
      <xdr:col>9</xdr:col>
      <xdr:colOff>704850</xdr:colOff>
      <xdr:row>56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13A888-1E24-2045-8926-F32F4F3B7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93132</xdr:colOff>
      <xdr:row>6</xdr:row>
      <xdr:rowOff>8467</xdr:rowOff>
    </xdr:from>
    <xdr:to>
      <xdr:col>17</xdr:col>
      <xdr:colOff>0</xdr:colOff>
      <xdr:row>24</xdr:row>
      <xdr:rowOff>84667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CA8EA7-1946-9F49-BC97-22CBB62A3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31D6ED-56F5-BFBC-E5BB-049C5F99D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34</xdr:row>
      <xdr:rowOff>63500</xdr:rowOff>
    </xdr:from>
    <xdr:to>
      <xdr:col>9</xdr:col>
      <xdr:colOff>704850</xdr:colOff>
      <xdr:row>56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07D2FE8-D9C3-7C4B-B959-0DC123397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194732</xdr:colOff>
      <xdr:row>7</xdr:row>
      <xdr:rowOff>143933</xdr:rowOff>
    </xdr:from>
    <xdr:to>
      <xdr:col>19</xdr:col>
      <xdr:colOff>287866</xdr:colOff>
      <xdr:row>28</xdr:row>
      <xdr:rowOff>33867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0BBF177-0EEE-5918-7505-A4F1989DD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6DBC-1E00-BC44-AF3A-9666AD7FEB1F}">
  <dimension ref="A1:Q41"/>
  <sheetViews>
    <sheetView tabSelected="1" topLeftCell="A20" zoomScale="121" workbookViewId="0">
      <selection activeCell="D30" sqref="D30"/>
    </sheetView>
  </sheetViews>
  <sheetFormatPr baseColWidth="10" defaultRowHeight="16" x14ac:dyDescent="0.2"/>
  <cols>
    <col min="12" max="12" width="13" bestFit="1" customWidth="1"/>
  </cols>
  <sheetData>
    <row r="1" spans="1:17" x14ac:dyDescent="0.2">
      <c r="B1">
        <v>0</v>
      </c>
      <c r="C1" t="s">
        <v>34</v>
      </c>
      <c r="D1" t="s">
        <v>30</v>
      </c>
      <c r="E1" t="s">
        <v>31</v>
      </c>
      <c r="F1" t="s">
        <v>32</v>
      </c>
      <c r="G1" t="s">
        <v>61</v>
      </c>
      <c r="H1" t="s">
        <v>33</v>
      </c>
      <c r="I1" t="s">
        <v>43</v>
      </c>
      <c r="K1" t="s">
        <v>28</v>
      </c>
      <c r="L1" t="s">
        <v>29</v>
      </c>
      <c r="N1" t="s">
        <v>52</v>
      </c>
    </row>
    <row r="2" spans="1:17" x14ac:dyDescent="0.2">
      <c r="A2" t="s">
        <v>0</v>
      </c>
      <c r="B2">
        <v>228.60666329185901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2">
        <v>0.1</v>
      </c>
      <c r="L2">
        <f>SUM(B2:B6)</f>
        <v>823.71585331870972</v>
      </c>
      <c r="M2" s="3">
        <f>100+I2</f>
        <v>100</v>
      </c>
      <c r="N2" s="3">
        <f>L2*10000000000/$P$2</f>
        <v>74.632897485475823</v>
      </c>
      <c r="O2" t="s">
        <v>50</v>
      </c>
      <c r="P2" s="4">
        <v>110369003625.91599</v>
      </c>
      <c r="Q2" t="s">
        <v>51</v>
      </c>
    </row>
    <row r="3" spans="1:17" x14ac:dyDescent="0.2">
      <c r="A3" t="s">
        <v>1</v>
      </c>
      <c r="B3">
        <v>326.54757384172302</v>
      </c>
      <c r="C3" s="2" t="s">
        <v>37</v>
      </c>
      <c r="D3" s="3">
        <f>($B7-$B$2)/$B$2*100</f>
        <v>2.1929544339780089</v>
      </c>
      <c r="E3" s="3">
        <f>($B8-$B$3)/$B$3*100</f>
        <v>-1.7940822926703615</v>
      </c>
      <c r="F3" s="3">
        <f>($B9-$B$4)/$B$4*100</f>
        <v>5.3415338063188882</v>
      </c>
      <c r="G3" s="3">
        <f>($B10-$B$5)/$B$5*100</f>
        <v>-8.0666146604585336</v>
      </c>
      <c r="H3" s="3">
        <f>($B11-$B$6)/$B$6*100</f>
        <v>1.7637291517399092</v>
      </c>
      <c r="I3" s="3">
        <f t="shared" ref="I3:I9" si="0">($L3-$L$2)/$L$2*100</f>
        <v>-0.87296673123083601</v>
      </c>
      <c r="K3" s="2">
        <v>0.15</v>
      </c>
      <c r="L3">
        <f>SUM(B7:B11)</f>
        <v>816.52508795936319</v>
      </c>
      <c r="M3" s="3">
        <f t="shared" ref="M3:M9" si="1">100+I3</f>
        <v>99.127033268769168</v>
      </c>
      <c r="N3" s="3">
        <f t="shared" ref="N3:N9" si="2">L3*10000000000/$P$2</f>
        <v>73.981377119873997</v>
      </c>
    </row>
    <row r="4" spans="1:17" x14ac:dyDescent="0.2">
      <c r="A4" t="s">
        <v>2</v>
      </c>
      <c r="B4">
        <v>26.170462128984699</v>
      </c>
      <c r="C4" s="2" t="s">
        <v>62</v>
      </c>
      <c r="D4" s="3">
        <f>($B12-$B$2)/$B$2*100</f>
        <v>2.7437924569250196</v>
      </c>
      <c r="E4" s="3">
        <f>($B13-$B$3)/$B$3*100</f>
        <v>-5.0720825219972188</v>
      </c>
      <c r="F4" s="3">
        <f>($B14-$B$4)/$B$4*100</f>
        <v>10.435603340564901</v>
      </c>
      <c r="G4" s="3">
        <f>($B15-$B$5)/$B$5*100</f>
        <v>-12.436199498716896</v>
      </c>
      <c r="H4" s="3">
        <f>($B16-$B$6)/$B$6*100</f>
        <v>7.0206036604906483</v>
      </c>
      <c r="I4" s="3">
        <f t="shared" si="0"/>
        <v>-1.7396333796152983</v>
      </c>
      <c r="K4" s="2">
        <v>0.2</v>
      </c>
      <c r="L4">
        <f>SUM(B12:B16)</f>
        <v>809.38621738119446</v>
      </c>
      <c r="M4" s="3">
        <f t="shared" si="1"/>
        <v>98.260366620384701</v>
      </c>
      <c r="N4" s="3">
        <f t="shared" si="2"/>
        <v>73.334558688644421</v>
      </c>
    </row>
    <row r="5" spans="1:17" x14ac:dyDescent="0.2">
      <c r="A5" t="s">
        <v>53</v>
      </c>
      <c r="B5">
        <v>122.259209604025</v>
      </c>
      <c r="C5" s="2" t="s">
        <v>39</v>
      </c>
      <c r="D5" s="3">
        <f>($B17-$B$2)/$B$2*100</f>
        <v>11.013064438852057</v>
      </c>
      <c r="E5" s="3">
        <f>($B18-$B$3)/$B$3*100</f>
        <v>-1.152214942383166</v>
      </c>
      <c r="F5" s="3">
        <f>($B19-$B$4)/$B$4*100</f>
        <v>26.872040237230348</v>
      </c>
      <c r="G5" s="3">
        <f>($B20-$B$5)/$B$5*100</f>
        <v>-41.495341880011971</v>
      </c>
      <c r="H5" s="3">
        <f>($B21-$B$6)/$B$6*100</f>
        <v>0.20226302092932169</v>
      </c>
      <c r="I5" s="3">
        <f t="shared" si="0"/>
        <v>-2.6759577471546216</v>
      </c>
      <c r="K5" s="2">
        <v>0.25</v>
      </c>
      <c r="L5">
        <f>SUM(B17:B21)</f>
        <v>801.67356512728691</v>
      </c>
      <c r="M5" s="3">
        <f t="shared" si="1"/>
        <v>97.324042252845373</v>
      </c>
      <c r="N5" s="3">
        <f t="shared" si="2"/>
        <v>72.635752683287265</v>
      </c>
    </row>
    <row r="6" spans="1:17" x14ac:dyDescent="0.2">
      <c r="A6" t="s">
        <v>3</v>
      </c>
      <c r="B6">
        <v>120.13194445211801</v>
      </c>
      <c r="C6" s="2" t="s">
        <v>40</v>
      </c>
      <c r="D6" s="3">
        <f>($B22-$B$2)/$B$2*100</f>
        <v>13.760504758195827</v>
      </c>
      <c r="E6" s="3">
        <f>($B23-$B$3)/$B$3*100</f>
        <v>1.1187437524566275</v>
      </c>
      <c r="F6" s="3">
        <f>($B24-$B$4)/$B$4*100</f>
        <v>39.143442620041057</v>
      </c>
      <c r="G6" s="3">
        <f>($B25-$B$5)/$B$5*100</f>
        <v>-63.326263767153058</v>
      </c>
      <c r="H6" s="3">
        <f>($B26-$B$6)/$B$6*100</f>
        <v>1.3849458186869956</v>
      </c>
      <c r="I6" s="3">
        <f t="shared" si="0"/>
        <v>-3.6910478172234438</v>
      </c>
      <c r="K6" s="2">
        <v>0.3</v>
      </c>
      <c r="L6">
        <f>SUM(B22:B26)</f>
        <v>793.31210729466602</v>
      </c>
      <c r="M6" s="3">
        <f t="shared" si="1"/>
        <v>96.308952182776551</v>
      </c>
      <c r="N6" s="3">
        <f t="shared" si="2"/>
        <v>71.878161551907553</v>
      </c>
    </row>
    <row r="7" spans="1:17" x14ac:dyDescent="0.2">
      <c r="A7" t="s">
        <v>4</v>
      </c>
      <c r="B7">
        <v>233.61990325088701</v>
      </c>
      <c r="C7" s="2" t="s">
        <v>41</v>
      </c>
      <c r="D7" s="3">
        <f>($B27-$B$2)/$B$2*100</f>
        <v>12.26922516919428</v>
      </c>
      <c r="E7" s="3">
        <f>($B28-$B$3)/$B$3*100</f>
        <v>-1.0715932401332422</v>
      </c>
      <c r="F7" s="3">
        <f>($B29-$B$4)/$B$4*100</f>
        <v>41.675604848718926</v>
      </c>
      <c r="G7" s="3">
        <f>($B30-$B$5)/$B$5*100</f>
        <v>-63.481537020316757</v>
      </c>
      <c r="H7" s="3">
        <f>($B31-$B$6)/$B$6*100</f>
        <v>2.3532459609515168</v>
      </c>
      <c r="I7" s="3">
        <f t="shared" si="0"/>
        <v>-4.7746224852326957</v>
      </c>
      <c r="K7" s="2">
        <v>0.35</v>
      </c>
      <c r="L7">
        <f>SUM(B27:B31)</f>
        <v>784.38653097172823</v>
      </c>
      <c r="M7" s="3">
        <f t="shared" si="1"/>
        <v>95.225377514767303</v>
      </c>
      <c r="N7" s="3">
        <f t="shared" si="2"/>
        <v>71.06945838075363</v>
      </c>
    </row>
    <row r="8" spans="1:17" x14ac:dyDescent="0.2">
      <c r="A8" t="s">
        <v>5</v>
      </c>
      <c r="B8">
        <v>320.689041642284</v>
      </c>
      <c r="C8" s="2" t="s">
        <v>42</v>
      </c>
      <c r="D8" s="3">
        <f>($B32-$B$2)/$B$2*100</f>
        <v>1.078583179083034</v>
      </c>
      <c r="E8" s="3">
        <f>($B33-$B$3)/$B$3*100</f>
        <v>-7.0416088916196511</v>
      </c>
      <c r="F8" s="3">
        <f>($B34-$B$4)/$B$4*100</f>
        <v>33.507543743594198</v>
      </c>
      <c r="G8" s="3">
        <f>($B35-$B$5)/$B$5*100</f>
        <v>-38.716795661855031</v>
      </c>
      <c r="H8" s="3">
        <f>($B36-$B$6)/$B$6*100</f>
        <v>11.285782843047087</v>
      </c>
      <c r="I8" s="3">
        <f t="shared" si="0"/>
        <v>-5.5281719701565875</v>
      </c>
      <c r="K8" s="2">
        <v>0.4</v>
      </c>
      <c r="L8">
        <f>SUM(B32:B36)</f>
        <v>778.17942440180866</v>
      </c>
      <c r="M8" s="3">
        <f t="shared" si="1"/>
        <v>94.471828029843408</v>
      </c>
      <c r="N8" s="3">
        <f t="shared" si="2"/>
        <v>70.507062566168045</v>
      </c>
    </row>
    <row r="9" spans="1:17" x14ac:dyDescent="0.2">
      <c r="A9" t="s">
        <v>6</v>
      </c>
      <c r="B9">
        <v>27.568366210874299</v>
      </c>
      <c r="C9" s="2" t="s">
        <v>49</v>
      </c>
      <c r="D9" s="3">
        <f>($B37-$B$2)/$B$2*100</f>
        <v>8.4861447795020837</v>
      </c>
      <c r="E9" s="3">
        <f>($B38-$B$3)/$B$3*100</f>
        <v>-3.8823469676693678</v>
      </c>
      <c r="F9" s="3">
        <f>($B39-$B$4)/$B$4*100</f>
        <v>46.022895609657979</v>
      </c>
      <c r="G9" s="3">
        <f>($B40-$B$5)/$B$5*100</f>
        <v>-65.246135883280274</v>
      </c>
      <c r="H9" s="3">
        <f>($B41-$B$6)/$B$6*100</f>
        <v>3.0926789186957895</v>
      </c>
      <c r="I9" s="3">
        <f t="shared" si="0"/>
        <v>-6.9547681301611846</v>
      </c>
      <c r="K9" s="2">
        <v>0.45</v>
      </c>
      <c r="L9">
        <f>SUM(B37:B41)</f>
        <v>766.42832566901484</v>
      </c>
      <c r="M9" s="3">
        <f t="shared" si="1"/>
        <v>93.045231869838815</v>
      </c>
      <c r="N9" s="3">
        <f t="shared" si="2"/>
        <v>69.442352516540083</v>
      </c>
    </row>
    <row r="10" spans="1:17" x14ac:dyDescent="0.2">
      <c r="A10" t="s">
        <v>54</v>
      </c>
      <c r="B10">
        <v>112.39703027834599</v>
      </c>
    </row>
    <row r="11" spans="1:17" x14ac:dyDescent="0.2">
      <c r="A11" t="s">
        <v>7</v>
      </c>
      <c r="B11">
        <v>122.25074657697201</v>
      </c>
    </row>
    <row r="12" spans="1:17" x14ac:dyDescent="0.2">
      <c r="A12" t="s">
        <v>8</v>
      </c>
      <c r="B12">
        <v>234.87915567528901</v>
      </c>
    </row>
    <row r="13" spans="1:17" x14ac:dyDescent="0.2">
      <c r="A13" t="s">
        <v>9</v>
      </c>
      <c r="B13">
        <v>309.98481142289103</v>
      </c>
    </row>
    <row r="14" spans="1:17" x14ac:dyDescent="0.2">
      <c r="A14" t="s">
        <v>10</v>
      </c>
      <c r="B14">
        <v>28.901507749158299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7" x14ac:dyDescent="0.2">
      <c r="A15" t="s">
        <v>55</v>
      </c>
      <c r="B15">
        <v>107.05481039211401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7" x14ac:dyDescent="0.2">
      <c r="A16" t="s">
        <v>11</v>
      </c>
      <c r="B16">
        <v>128.565932141742</v>
      </c>
      <c r="C16" s="2" t="s">
        <v>37</v>
      </c>
      <c r="D16" s="3">
        <v>2.1929544339780089</v>
      </c>
      <c r="E16" s="3">
        <v>-1.7940822926703615</v>
      </c>
      <c r="F16" s="3">
        <v>-5.7025493251883095</v>
      </c>
      <c r="G16" s="3">
        <v>1.7637291517399092</v>
      </c>
      <c r="H16" s="3">
        <v>-0.87296673123089097</v>
      </c>
      <c r="I16" t="s">
        <v>35</v>
      </c>
    </row>
    <row r="17" spans="1:12" x14ac:dyDescent="0.2">
      <c r="A17" t="s">
        <v>12</v>
      </c>
      <c r="B17">
        <v>253.78326243170099</v>
      </c>
      <c r="C17" s="2" t="s">
        <v>62</v>
      </c>
      <c r="D17" s="3">
        <v>2.7437924569250196</v>
      </c>
      <c r="E17" s="3">
        <v>-5.0720825219972188</v>
      </c>
      <c r="F17" s="3">
        <v>-8.4035445515062701</v>
      </c>
      <c r="G17" s="3">
        <v>7.0206036604906483</v>
      </c>
      <c r="H17" s="3">
        <v>-1.7396333796153807</v>
      </c>
    </row>
    <row r="18" spans="1:12" x14ac:dyDescent="0.2">
      <c r="A18" t="s">
        <v>13</v>
      </c>
      <c r="B18">
        <v>322.78504390192899</v>
      </c>
      <c r="C18" s="2" t="s">
        <v>39</v>
      </c>
      <c r="D18" s="3">
        <v>11.013064438852057</v>
      </c>
      <c r="E18" s="3">
        <v>-1.152214942383166</v>
      </c>
      <c r="F18" s="3">
        <v>-29.441107954496999</v>
      </c>
      <c r="G18" s="3">
        <v>0.20226302092932169</v>
      </c>
      <c r="H18" s="3">
        <v>-2.6759577471546487</v>
      </c>
    </row>
    <row r="19" spans="1:12" x14ac:dyDescent="0.2">
      <c r="A19" t="s">
        <v>14</v>
      </c>
      <c r="B19">
        <v>33.202999242554597</v>
      </c>
      <c r="C19" s="2" t="s">
        <v>40</v>
      </c>
      <c r="D19" s="3">
        <v>13.760504758195827</v>
      </c>
      <c r="E19" s="3">
        <v>1.1187437524566275</v>
      </c>
      <c r="F19" s="3">
        <v>-45.259259110577766</v>
      </c>
      <c r="G19" s="3">
        <v>0.20226302092932169</v>
      </c>
      <c r="H19" s="3">
        <v>-3.6910478172234704</v>
      </c>
    </row>
    <row r="20" spans="1:12" x14ac:dyDescent="0.2">
      <c r="A20" t="s">
        <v>56</v>
      </c>
      <c r="B20">
        <v>71.527332599034395</v>
      </c>
      <c r="C20" s="2" t="s">
        <v>41</v>
      </c>
      <c r="D20" s="3">
        <v>12.26922516919428</v>
      </c>
      <c r="E20" s="3">
        <v>-1.0715932401332422</v>
      </c>
      <c r="F20" s="3">
        <v>-44.940695645782917</v>
      </c>
      <c r="G20" s="3">
        <v>2.3532459609515168</v>
      </c>
      <c r="H20" s="3">
        <v>-4.7746224852327082</v>
      </c>
    </row>
    <row r="21" spans="1:12" x14ac:dyDescent="0.2">
      <c r="A21" t="s">
        <v>15</v>
      </c>
      <c r="B21">
        <v>120.37492695206799</v>
      </c>
      <c r="C21" s="2" t="s">
        <v>42</v>
      </c>
      <c r="D21" s="3">
        <v>1.078583179083034</v>
      </c>
      <c r="E21" s="3">
        <v>-7.0416088916196511</v>
      </c>
      <c r="F21" s="3">
        <v>-25.98252011483979</v>
      </c>
      <c r="G21" s="3">
        <v>11.285782843047087</v>
      </c>
      <c r="H21" s="3">
        <v>-5.5281719701566967</v>
      </c>
    </row>
    <row r="22" spans="1:12" x14ac:dyDescent="0.2">
      <c r="A22" t="s">
        <v>16</v>
      </c>
      <c r="B22">
        <v>260.06409407168798</v>
      </c>
      <c r="C22" s="2" t="s">
        <v>49</v>
      </c>
      <c r="D22" s="3">
        <v>8.4861447795020837</v>
      </c>
      <c r="E22" s="3">
        <v>-3.8823469676693678</v>
      </c>
      <c r="F22" s="3">
        <v>-45.6276732078883</v>
      </c>
      <c r="G22" s="3">
        <v>3.0926789186957895</v>
      </c>
      <c r="H22" s="3">
        <v>-6.9547681301612112</v>
      </c>
    </row>
    <row r="23" spans="1:12" x14ac:dyDescent="0.2">
      <c r="A23" t="s">
        <v>17</v>
      </c>
      <c r="B23">
        <v>330.20080442287599</v>
      </c>
    </row>
    <row r="24" spans="1:12" x14ac:dyDescent="0.2">
      <c r="A24" t="s">
        <v>18</v>
      </c>
      <c r="B24">
        <v>36.414481955843399</v>
      </c>
      <c r="E24" t="str" cm="1">
        <f t="array" ref="E24:L24">TRANSPOSE(C15:C22)</f>
        <v>LR0.1</v>
      </c>
      <c r="F24" t="str">
        <v>LR0.15</v>
      </c>
      <c r="G24" t="str">
        <v>LR0.20</v>
      </c>
      <c r="H24" t="str">
        <v>LR0.25</v>
      </c>
      <c r="I24" t="str">
        <v>LR0.3</v>
      </c>
      <c r="J24" t="str">
        <v>LR0.35</v>
      </c>
      <c r="K24" t="str">
        <v>LR0.4</v>
      </c>
      <c r="L24" t="str">
        <v>LR0.45</v>
      </c>
    </row>
    <row r="25" spans="1:12" x14ac:dyDescent="0.2">
      <c r="A25" t="s">
        <v>57</v>
      </c>
      <c r="B25">
        <v>44.8370200505436</v>
      </c>
      <c r="D25" t="str" cm="1">
        <f t="array" ref="D25:D30">TRANSPOSE(D1:I1)</f>
        <v>Storage</v>
      </c>
      <c r="E25" cm="1">
        <f t="array" ref="E25:L25">TRANSPOSE(D2:D9)</f>
        <v>0</v>
      </c>
      <c r="F25">
        <v>2.1929544339780089</v>
      </c>
      <c r="G25">
        <v>2.7437924569250196</v>
      </c>
      <c r="H25">
        <v>11.013064438852057</v>
      </c>
      <c r="I25">
        <v>13.760504758195827</v>
      </c>
      <c r="J25">
        <v>12.26922516919428</v>
      </c>
      <c r="K25">
        <v>1.078583179083034</v>
      </c>
      <c r="L25">
        <v>8.4861447795020837</v>
      </c>
    </row>
    <row r="26" spans="1:12" x14ac:dyDescent="0.2">
      <c r="A26" t="s">
        <v>19</v>
      </c>
      <c r="B26">
        <v>121.795706793715</v>
      </c>
      <c r="D26" t="str">
        <v>Renewables</v>
      </c>
      <c r="E26" cm="1">
        <f t="array" ref="E26:L26">TRANSPOSE(E2:E9)</f>
        <v>0</v>
      </c>
      <c r="F26">
        <v>-1.7940822926703615</v>
      </c>
      <c r="G26">
        <v>-5.0720825219972188</v>
      </c>
      <c r="H26">
        <v>-1.152214942383166</v>
      </c>
      <c r="I26">
        <v>1.1187437524566275</v>
      </c>
      <c r="J26">
        <v>-1.0715932401332422</v>
      </c>
      <c r="K26">
        <v>-7.0416088916196511</v>
      </c>
      <c r="L26">
        <v>-3.8823469676693678</v>
      </c>
    </row>
    <row r="27" spans="1:12" x14ac:dyDescent="0.2">
      <c r="A27" t="s">
        <v>20</v>
      </c>
      <c r="B27">
        <v>256.65492956291899</v>
      </c>
      <c r="D27" t="str">
        <v>Fossil</v>
      </c>
      <c r="E27" cm="1">
        <f t="array" ref="E27:L27">TRANSPOSE(F2:F9)</f>
        <v>0</v>
      </c>
      <c r="F27">
        <v>5.3415338063188882</v>
      </c>
      <c r="G27">
        <v>10.435603340564901</v>
      </c>
      <c r="H27">
        <v>26.872040237230348</v>
      </c>
      <c r="I27">
        <v>39.143442620041057</v>
      </c>
      <c r="J27">
        <v>41.675604848718926</v>
      </c>
      <c r="K27">
        <v>33.507543743594198</v>
      </c>
      <c r="L27">
        <v>46.022895609657979</v>
      </c>
    </row>
    <row r="28" spans="1:12" x14ac:dyDescent="0.2">
      <c r="A28" t="s">
        <v>21</v>
      </c>
      <c r="B28">
        <v>323.04831211461601</v>
      </c>
      <c r="D28" t="str">
        <v>Nuclear</v>
      </c>
      <c r="E28" cm="1">
        <f t="array" ref="E28:L28">TRANSPOSE(G2:G9)</f>
        <v>0</v>
      </c>
      <c r="F28">
        <v>-8.0666146604585336</v>
      </c>
      <c r="G28">
        <v>-12.436199498716896</v>
      </c>
      <c r="H28">
        <v>-41.495341880011971</v>
      </c>
      <c r="I28">
        <v>-63.326263767153058</v>
      </c>
      <c r="J28">
        <v>-63.481537020316757</v>
      </c>
      <c r="K28">
        <v>-38.716795661855031</v>
      </c>
      <c r="L28">
        <v>-65.246135883280274</v>
      </c>
    </row>
    <row r="29" spans="1:12" x14ac:dyDescent="0.2">
      <c r="A29" t="s">
        <v>22</v>
      </c>
      <c r="B29">
        <v>37.077160512943998</v>
      </c>
      <c r="D29" t="str">
        <v>Marginal</v>
      </c>
      <c r="E29" cm="1">
        <f t="array" ref="E29:L29">TRANSPOSE(H2:H9)</f>
        <v>0</v>
      </c>
      <c r="F29">
        <v>1.7637291517399092</v>
      </c>
      <c r="G29">
        <v>7.0206036604906483</v>
      </c>
      <c r="H29">
        <v>0.20226302092932169</v>
      </c>
      <c r="I29">
        <v>1.3849458186869956</v>
      </c>
      <c r="J29">
        <v>2.3532459609515168</v>
      </c>
      <c r="K29">
        <v>11.285782843047087</v>
      </c>
      <c r="L29">
        <v>3.0926789186957895</v>
      </c>
    </row>
    <row r="30" spans="1:12" x14ac:dyDescent="0.2">
      <c r="A30" t="s">
        <v>58</v>
      </c>
      <c r="B30">
        <v>44.647184198499197</v>
      </c>
      <c r="D30" t="str">
        <v>Sum of system costs</v>
      </c>
      <c r="E30" cm="1">
        <f t="array" ref="E30:L30">TRANSPOSE(I2:I9)</f>
        <v>0</v>
      </c>
      <c r="F30">
        <v>-0.87296673123083601</v>
      </c>
      <c r="G30">
        <v>-1.7396333796152983</v>
      </c>
      <c r="H30">
        <v>-2.6759577471546216</v>
      </c>
      <c r="I30">
        <v>-3.6910478172234438</v>
      </c>
      <c r="J30">
        <v>-4.7746224852326957</v>
      </c>
      <c r="K30">
        <v>-5.5281719701565875</v>
      </c>
      <c r="L30">
        <v>-6.9547681301611846</v>
      </c>
    </row>
    <row r="31" spans="1:12" x14ac:dyDescent="0.2">
      <c r="A31" t="s">
        <v>23</v>
      </c>
      <c r="B31">
        <v>122.95894458274999</v>
      </c>
    </row>
    <row r="32" spans="1:12" x14ac:dyDescent="0.2">
      <c r="A32" t="s">
        <v>24</v>
      </c>
      <c r="B32">
        <v>231.07237630838799</v>
      </c>
    </row>
    <row r="33" spans="1:2" x14ac:dyDescent="0.2">
      <c r="A33" t="s">
        <v>25</v>
      </c>
      <c r="B33">
        <v>303.55337084671601</v>
      </c>
    </row>
    <row r="34" spans="1:2" x14ac:dyDescent="0.2">
      <c r="A34" t="s">
        <v>26</v>
      </c>
      <c r="B34">
        <v>34.939541174755</v>
      </c>
    </row>
    <row r="35" spans="1:2" x14ac:dyDescent="0.2">
      <c r="A35" t="s">
        <v>59</v>
      </c>
      <c r="B35">
        <v>74.924361243835605</v>
      </c>
    </row>
    <row r="36" spans="1:2" x14ac:dyDescent="0.2">
      <c r="A36" t="s">
        <v>27</v>
      </c>
      <c r="B36">
        <v>133.689774828114</v>
      </c>
    </row>
    <row r="37" spans="1:2" x14ac:dyDescent="0.2">
      <c r="A37" t="s">
        <v>45</v>
      </c>
      <c r="B37">
        <v>248.00655571439501</v>
      </c>
    </row>
    <row r="38" spans="1:2" x14ac:dyDescent="0.2">
      <c r="A38" t="s">
        <v>46</v>
      </c>
      <c r="B38">
        <v>313.869864010681</v>
      </c>
    </row>
    <row r="39" spans="1:2" x14ac:dyDescent="0.2">
      <c r="A39" t="s">
        <v>47</v>
      </c>
      <c r="B39">
        <v>38.214866595172403</v>
      </c>
    </row>
    <row r="40" spans="1:2" x14ac:dyDescent="0.2">
      <c r="A40" t="s">
        <v>60</v>
      </c>
      <c r="B40">
        <v>42.489799575958401</v>
      </c>
    </row>
    <row r="41" spans="1:2" x14ac:dyDescent="0.2">
      <c r="A41" t="s">
        <v>48</v>
      </c>
      <c r="B41">
        <v>123.847239772808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752F-AB62-A245-BE0C-AC6C0080BD14}">
  <dimension ref="A1:Q33"/>
  <sheetViews>
    <sheetView zoomScale="125" workbookViewId="0">
      <selection activeCell="H20" sqref="H20"/>
    </sheetView>
  </sheetViews>
  <sheetFormatPr baseColWidth="10" defaultRowHeight="16" x14ac:dyDescent="0.2"/>
  <cols>
    <col min="12" max="12" width="13" bestFit="1" customWidth="1"/>
  </cols>
  <sheetData>
    <row r="1" spans="1:17" x14ac:dyDescent="0.2">
      <c r="B1">
        <v>0</v>
      </c>
      <c r="C1" t="s">
        <v>34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J1" t="s">
        <v>28</v>
      </c>
      <c r="K1" t="s">
        <v>29</v>
      </c>
      <c r="M1" t="s">
        <v>52</v>
      </c>
    </row>
    <row r="2" spans="1:17" x14ac:dyDescent="0.2">
      <c r="A2" t="s">
        <v>0</v>
      </c>
      <c r="B2">
        <v>228.60666329185901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J2" s="2">
        <v>0.1</v>
      </c>
      <c r="K2">
        <f>SUM(B2:B5)</f>
        <v>823.71585331870995</v>
      </c>
      <c r="L2" s="3">
        <f>100+H2</f>
        <v>100</v>
      </c>
      <c r="M2" s="3">
        <f>K2*10000000000/$P$2</f>
        <v>74.632897485475851</v>
      </c>
      <c r="O2" t="s">
        <v>50</v>
      </c>
      <c r="P2" s="4">
        <v>110369003625.91599</v>
      </c>
      <c r="Q2" t="s">
        <v>51</v>
      </c>
    </row>
    <row r="3" spans="1:17" x14ac:dyDescent="0.2">
      <c r="A3" t="s">
        <v>1</v>
      </c>
      <c r="B3">
        <v>326.54757384172302</v>
      </c>
      <c r="C3" s="2" t="s">
        <v>37</v>
      </c>
      <c r="D3" s="3">
        <f>($B6-$B$2)/$B$2*100</f>
        <v>2.1929544339780089</v>
      </c>
      <c r="E3" s="3">
        <f>($B7-$B$3)/$B$3*100</f>
        <v>-1.7940822926703615</v>
      </c>
      <c r="F3" s="3">
        <f>($B8-$B$4)/$B$4*100</f>
        <v>-5.7025493251883095</v>
      </c>
      <c r="G3" s="3">
        <f>($B9-$B$5)/$B$5*100</f>
        <v>1.7637291517399092</v>
      </c>
      <c r="H3" s="3">
        <f>($K3-$K$2)/$K$2*100</f>
        <v>-0.87296673123089097</v>
      </c>
      <c r="J3" s="2">
        <v>0.15</v>
      </c>
      <c r="K3">
        <f>SUM(B6:B9)</f>
        <v>816.52508795936296</v>
      </c>
      <c r="L3" s="3">
        <f t="shared" ref="L3:L9" si="0">100+H3</f>
        <v>99.127033268769111</v>
      </c>
      <c r="M3" s="3">
        <f t="shared" ref="M3:M9" si="1">K3*10000000000/$P$2</f>
        <v>73.981377119873983</v>
      </c>
    </row>
    <row r="4" spans="1:17" x14ac:dyDescent="0.2">
      <c r="A4" t="s">
        <v>2</v>
      </c>
      <c r="B4">
        <v>148.42967173301</v>
      </c>
      <c r="C4" s="2" t="s">
        <v>38</v>
      </c>
      <c r="D4" s="3">
        <f>($B10-$B$2)/$B$2*100</f>
        <v>2.7437924569250196</v>
      </c>
      <c r="E4" s="3">
        <f>($B11-$B$3)/$B$3*100</f>
        <v>-5.0720825219972188</v>
      </c>
      <c r="F4" s="3">
        <f>($B12-$B$4)/$B$4*100</f>
        <v>-8.4035445515062701</v>
      </c>
      <c r="G4" s="3">
        <f>($B13-$B$5)/$B$5*100</f>
        <v>7.0206036604906483</v>
      </c>
      <c r="H4" s="3">
        <f t="shared" ref="H4:H7" si="2">($K4-$K$2)/$K$2*100</f>
        <v>-1.7396333796153807</v>
      </c>
      <c r="J4" s="2">
        <v>0.21</v>
      </c>
      <c r="K4">
        <f>SUM(B10:B13)</f>
        <v>809.386217381194</v>
      </c>
      <c r="L4" s="3">
        <f t="shared" si="0"/>
        <v>98.260366620384616</v>
      </c>
      <c r="M4" s="3">
        <f t="shared" si="1"/>
        <v>73.334558688644378</v>
      </c>
    </row>
    <row r="5" spans="1:17" x14ac:dyDescent="0.2">
      <c r="A5" t="s">
        <v>3</v>
      </c>
      <c r="B5">
        <v>120.13194445211801</v>
      </c>
      <c r="C5" s="2" t="s">
        <v>39</v>
      </c>
      <c r="D5" s="3">
        <f>($B14-$B$2)/$B$2*100</f>
        <v>11.013064438852057</v>
      </c>
      <c r="E5" s="3">
        <f>($B15-$B$3)/$B$3*100</f>
        <v>-1.152214942383166</v>
      </c>
      <c r="F5" s="3">
        <f>($B16-$B$4)/$B$4*100</f>
        <v>-29.441107954496999</v>
      </c>
      <c r="G5" s="3">
        <f>($B17-$B$5)/$B$5*100</f>
        <v>0.20226302092932169</v>
      </c>
      <c r="H5" s="3">
        <f t="shared" si="2"/>
        <v>-2.6759577471546487</v>
      </c>
      <c r="J5" s="2">
        <v>0.25</v>
      </c>
      <c r="K5">
        <f>SUM(B14:B17)</f>
        <v>801.67356512728691</v>
      </c>
      <c r="L5" s="3">
        <f t="shared" si="0"/>
        <v>97.324042252845345</v>
      </c>
      <c r="M5" s="3">
        <f t="shared" si="1"/>
        <v>72.635752683287265</v>
      </c>
    </row>
    <row r="6" spans="1:17" x14ac:dyDescent="0.2">
      <c r="A6" t="s">
        <v>4</v>
      </c>
      <c r="B6">
        <v>233.61990325088701</v>
      </c>
      <c r="C6" s="2" t="s">
        <v>40</v>
      </c>
      <c r="D6" s="3">
        <f>($B18-$B$2)/$B$2*100</f>
        <v>13.760504758195827</v>
      </c>
      <c r="E6" s="3">
        <f>($B19-$B$3)/$B$3*100</f>
        <v>1.1187437524566275</v>
      </c>
      <c r="F6" s="3">
        <f>($B20-$B$4)/$B$4*100</f>
        <v>-45.259259110577766</v>
      </c>
      <c r="G6" s="3">
        <f>($B17-$B$5)/$B$5*100</f>
        <v>0.20226302092932169</v>
      </c>
      <c r="H6" s="3">
        <f t="shared" si="2"/>
        <v>-3.6910478172234704</v>
      </c>
      <c r="J6" s="2">
        <v>0.3</v>
      </c>
      <c r="K6">
        <f>SUM(B18:B21)</f>
        <v>793.31210729466602</v>
      </c>
      <c r="L6" s="3">
        <f t="shared" si="0"/>
        <v>96.308952182776522</v>
      </c>
      <c r="M6" s="3">
        <f t="shared" si="1"/>
        <v>71.878161551907553</v>
      </c>
    </row>
    <row r="7" spans="1:17" x14ac:dyDescent="0.2">
      <c r="A7" t="s">
        <v>5</v>
      </c>
      <c r="B7">
        <v>320.689041642284</v>
      </c>
      <c r="C7" s="2" t="s">
        <v>41</v>
      </c>
      <c r="D7" s="3">
        <f>($B22-$B$2)/$B$2*100</f>
        <v>12.26922516919428</v>
      </c>
      <c r="E7" s="3">
        <f>($B23-$B$3)/$B$3*100</f>
        <v>-1.0715932401332422</v>
      </c>
      <c r="F7" s="3">
        <f>($B24-$B$4)/$B$4*100</f>
        <v>-44.940695645782917</v>
      </c>
      <c r="G7" s="3">
        <f>($B25-$B$5)/$B$5*100</f>
        <v>2.3532459609515168</v>
      </c>
      <c r="H7" s="3">
        <f t="shared" si="2"/>
        <v>-4.7746224852327082</v>
      </c>
      <c r="J7" s="2">
        <v>0.35</v>
      </c>
      <c r="K7">
        <f>SUM(B22:B25)</f>
        <v>784.38653097172835</v>
      </c>
      <c r="L7" s="3">
        <f t="shared" si="0"/>
        <v>95.225377514767288</v>
      </c>
      <c r="M7" s="3">
        <f t="shared" si="1"/>
        <v>71.06945838075363</v>
      </c>
    </row>
    <row r="8" spans="1:17" x14ac:dyDescent="0.2">
      <c r="A8" t="s">
        <v>6</v>
      </c>
      <c r="B8">
        <v>139.96539648922001</v>
      </c>
      <c r="C8" s="2" t="s">
        <v>42</v>
      </c>
      <c r="D8" s="3">
        <f>($B26-$B$2)/$B$2*100</f>
        <v>1.078583179083034</v>
      </c>
      <c r="E8" s="3">
        <f>($B27-$B$3)/$B$3*100</f>
        <v>-7.0416088916196511</v>
      </c>
      <c r="F8" s="3">
        <f>($B28-$B$4)/$B$4*100</f>
        <v>-25.98252011483979</v>
      </c>
      <c r="G8" s="3">
        <f>($B29-$B$5)/$B$5*100</f>
        <v>11.285782843047087</v>
      </c>
      <c r="H8" s="3">
        <f>($K8-$K$2)/$K$2*100</f>
        <v>-5.5281719701566967</v>
      </c>
      <c r="J8" s="2">
        <v>0.4</v>
      </c>
      <c r="K8">
        <f>SUM(B26:B29)</f>
        <v>778.17942440180798</v>
      </c>
      <c r="L8" s="3">
        <f t="shared" si="0"/>
        <v>94.471828029843309</v>
      </c>
      <c r="M8" s="3">
        <f t="shared" si="1"/>
        <v>70.507062566167988</v>
      </c>
    </row>
    <row r="9" spans="1:17" x14ac:dyDescent="0.2">
      <c r="A9" t="s">
        <v>7</v>
      </c>
      <c r="B9">
        <v>122.25074657697201</v>
      </c>
      <c r="C9" s="2" t="s">
        <v>49</v>
      </c>
      <c r="D9" s="3">
        <f>($B30-$B$2)/$B$2*100</f>
        <v>8.4861447795020837</v>
      </c>
      <c r="E9" s="3">
        <f>($B31-$B$3)/$B$3*100</f>
        <v>-3.8823469676693678</v>
      </c>
      <c r="F9" s="3">
        <f>($B32-$B$4)/$B$4*100</f>
        <v>-45.627673207888328</v>
      </c>
      <c r="G9" s="3">
        <f>($B33-$B$5)/$B$5*100</f>
        <v>3.0926789186957895</v>
      </c>
      <c r="H9" s="3">
        <f>($K9-$K$2)/$K$2*100</f>
        <v>-6.9547681301612112</v>
      </c>
      <c r="J9" s="2">
        <v>0.45</v>
      </c>
      <c r="K9">
        <f>SUM(B30:B33)</f>
        <v>766.42832566901484</v>
      </c>
      <c r="L9" s="3">
        <f t="shared" si="0"/>
        <v>93.045231869838787</v>
      </c>
      <c r="M9" s="3">
        <f t="shared" si="1"/>
        <v>69.442352516540083</v>
      </c>
    </row>
    <row r="10" spans="1:17" x14ac:dyDescent="0.2">
      <c r="A10" t="s">
        <v>8</v>
      </c>
      <c r="B10">
        <v>234.87915567528901</v>
      </c>
    </row>
    <row r="11" spans="1:17" x14ac:dyDescent="0.2">
      <c r="A11" t="s">
        <v>9</v>
      </c>
      <c r="B11">
        <v>309.98481142289103</v>
      </c>
    </row>
    <row r="12" spans="1:17" x14ac:dyDescent="0.2">
      <c r="A12" t="s">
        <v>10</v>
      </c>
      <c r="B12">
        <v>135.95631814127199</v>
      </c>
    </row>
    <row r="13" spans="1:17" x14ac:dyDescent="0.2">
      <c r="A13" t="s">
        <v>11</v>
      </c>
      <c r="B13">
        <v>128.565932141742</v>
      </c>
    </row>
    <row r="14" spans="1:17" x14ac:dyDescent="0.2">
      <c r="A14" t="s">
        <v>12</v>
      </c>
      <c r="B14">
        <v>253.78326243170099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7" x14ac:dyDescent="0.2">
      <c r="A15" t="s">
        <v>13</v>
      </c>
      <c r="B15">
        <v>322.78504390192899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7" x14ac:dyDescent="0.2">
      <c r="A16" t="s">
        <v>14</v>
      </c>
      <c r="B16">
        <v>104.73033184158901</v>
      </c>
      <c r="C16" s="2" t="s">
        <v>37</v>
      </c>
      <c r="D16" s="3">
        <v>2.1929544339780089</v>
      </c>
      <c r="E16" s="3">
        <v>-1.7940822926703615</v>
      </c>
      <c r="F16" s="3">
        <v>-5.7025493251883095</v>
      </c>
      <c r="G16" s="3">
        <v>1.7637291517399092</v>
      </c>
      <c r="H16" s="3">
        <v>-0.87296673123089097</v>
      </c>
      <c r="I16" t="s">
        <v>35</v>
      </c>
    </row>
    <row r="17" spans="1:12" x14ac:dyDescent="0.2">
      <c r="A17" t="s">
        <v>15</v>
      </c>
      <c r="B17">
        <v>120.37492695206799</v>
      </c>
      <c r="C17" s="2" t="s">
        <v>38</v>
      </c>
      <c r="D17" s="3">
        <v>2.7437924569250196</v>
      </c>
      <c r="E17" s="3">
        <v>-5.0720825219972188</v>
      </c>
      <c r="F17" s="3">
        <v>-8.4035445515062701</v>
      </c>
      <c r="G17" s="3">
        <v>7.0206036604906483</v>
      </c>
      <c r="H17" s="3">
        <v>-1.7396333796153807</v>
      </c>
    </row>
    <row r="18" spans="1:12" x14ac:dyDescent="0.2">
      <c r="A18" t="s">
        <v>16</v>
      </c>
      <c r="B18">
        <v>260.06409407168798</v>
      </c>
      <c r="C18" s="2" t="s">
        <v>39</v>
      </c>
      <c r="D18" s="3">
        <v>11.013064438852057</v>
      </c>
      <c r="E18" s="3">
        <v>-1.152214942383166</v>
      </c>
      <c r="F18" s="3">
        <v>-29.441107954496999</v>
      </c>
      <c r="G18" s="3">
        <v>0.20226302092932169</v>
      </c>
      <c r="H18" s="3">
        <v>-2.6759577471546487</v>
      </c>
    </row>
    <row r="19" spans="1:12" x14ac:dyDescent="0.2">
      <c r="A19" t="s">
        <v>17</v>
      </c>
      <c r="B19">
        <v>330.20080442287599</v>
      </c>
      <c r="C19" s="2" t="s">
        <v>40</v>
      </c>
      <c r="D19" s="3">
        <v>13.760504758195827</v>
      </c>
      <c r="E19" s="3">
        <v>1.1187437524566275</v>
      </c>
      <c r="F19" s="3">
        <v>-45.259259110577766</v>
      </c>
      <c r="G19" s="3">
        <v>0.20226302092932169</v>
      </c>
      <c r="H19" s="3">
        <v>-3.6910478172234704</v>
      </c>
    </row>
    <row r="20" spans="1:12" x14ac:dyDescent="0.2">
      <c r="A20" t="s">
        <v>18</v>
      </c>
      <c r="B20">
        <v>81.251502006387</v>
      </c>
      <c r="C20" s="2" t="s">
        <v>41</v>
      </c>
      <c r="D20" s="3">
        <v>12.26922516919428</v>
      </c>
      <c r="E20" s="3">
        <v>-1.0715932401332422</v>
      </c>
      <c r="F20" s="3">
        <v>-44.940695645782917</v>
      </c>
      <c r="G20" s="3">
        <v>2.3532459609515168</v>
      </c>
      <c r="H20" s="3">
        <v>-4.7746224852327082</v>
      </c>
    </row>
    <row r="21" spans="1:12" x14ac:dyDescent="0.2">
      <c r="A21" t="s">
        <v>19</v>
      </c>
      <c r="B21">
        <v>121.795706793715</v>
      </c>
      <c r="C21" s="2" t="s">
        <v>42</v>
      </c>
      <c r="D21" s="3">
        <v>1.078583179083034</v>
      </c>
      <c r="E21" s="3">
        <v>-7.0416088916196511</v>
      </c>
      <c r="F21" s="3">
        <v>-25.98252011483979</v>
      </c>
      <c r="G21" s="3">
        <v>11.285782843047087</v>
      </c>
      <c r="H21" s="3">
        <v>-5.5281719701566967</v>
      </c>
    </row>
    <row r="22" spans="1:12" x14ac:dyDescent="0.2">
      <c r="A22" t="s">
        <v>20</v>
      </c>
      <c r="B22">
        <v>256.65492956291899</v>
      </c>
      <c r="C22" s="2" t="s">
        <v>49</v>
      </c>
      <c r="D22" s="3">
        <v>8.4861447795020837</v>
      </c>
      <c r="E22" s="3">
        <v>-3.8823469676693678</v>
      </c>
      <c r="F22" s="3">
        <v>-45.6276732078883</v>
      </c>
      <c r="G22" s="3">
        <v>3.0926789186957895</v>
      </c>
      <c r="H22" s="3">
        <v>-6.9547681301612112</v>
      </c>
    </row>
    <row r="23" spans="1:12" x14ac:dyDescent="0.2">
      <c r="A23" t="s">
        <v>21</v>
      </c>
      <c r="B23">
        <v>323.04831211461601</v>
      </c>
    </row>
    <row r="24" spans="1:12" x14ac:dyDescent="0.2">
      <c r="A24" t="s">
        <v>22</v>
      </c>
      <c r="B24">
        <v>81.724344711443294</v>
      </c>
      <c r="E24" t="str" cm="1">
        <f t="array" ref="E24:L24">TRANSPOSE(C15:C22)</f>
        <v>LR0.1</v>
      </c>
      <c r="F24" t="str">
        <v>LR0.15</v>
      </c>
      <c r="G24" t="str">
        <v>LR0.21</v>
      </c>
      <c r="H24" t="str">
        <v>LR0.25</v>
      </c>
      <c r="I24" t="str">
        <v>LR0.3</v>
      </c>
      <c r="J24" t="str">
        <v>LR0.35</v>
      </c>
      <c r="K24" t="str">
        <v>LR0.4</v>
      </c>
      <c r="L24" t="str">
        <v>LR0.45</v>
      </c>
    </row>
    <row r="25" spans="1:12" x14ac:dyDescent="0.2">
      <c r="A25" t="s">
        <v>23</v>
      </c>
      <c r="B25">
        <v>122.95894458274999</v>
      </c>
      <c r="D25" t="s">
        <v>30</v>
      </c>
      <c r="E25" cm="1">
        <f t="array" ref="E25:L25">TRANSPOSE(D15:D22)</f>
        <v>0</v>
      </c>
      <c r="F25">
        <v>2.1929544339780089</v>
      </c>
      <c r="G25">
        <v>2.7437924569250196</v>
      </c>
      <c r="H25">
        <v>11.013064438852057</v>
      </c>
      <c r="I25">
        <v>13.760504758195827</v>
      </c>
      <c r="J25">
        <v>12.26922516919428</v>
      </c>
      <c r="K25">
        <v>1.078583179083034</v>
      </c>
      <c r="L25">
        <v>8.4861447795020837</v>
      </c>
    </row>
    <row r="26" spans="1:12" x14ac:dyDescent="0.2">
      <c r="A26" t="s">
        <v>24</v>
      </c>
      <c r="B26">
        <v>231.07237630838799</v>
      </c>
      <c r="D26" t="str" cm="1">
        <f t="array" ref="D26:D29">TRANSPOSE(E14:H14)</f>
        <v>Renewables</v>
      </c>
      <c r="E26" cm="1">
        <f t="array" ref="E26:L26">TRANSPOSE(E15:E22)</f>
        <v>0</v>
      </c>
      <c r="F26">
        <v>-1.7940822926703615</v>
      </c>
      <c r="G26">
        <v>-5.0720825219972188</v>
      </c>
      <c r="H26">
        <v>-1.152214942383166</v>
      </c>
      <c r="I26">
        <v>1.1187437524566275</v>
      </c>
      <c r="J26">
        <v>-1.0715932401332422</v>
      </c>
      <c r="K26">
        <v>-7.0416088916196511</v>
      </c>
      <c r="L26">
        <v>-3.8823469676693678</v>
      </c>
    </row>
    <row r="27" spans="1:12" x14ac:dyDescent="0.2">
      <c r="A27" t="s">
        <v>25</v>
      </c>
      <c r="B27">
        <v>303.55337084671601</v>
      </c>
      <c r="D27" t="str">
        <v>Fossil</v>
      </c>
      <c r="E27" cm="1">
        <f t="array" ref="E27:L27">TRANSPOSE(F15:F22)</f>
        <v>0</v>
      </c>
      <c r="F27">
        <v>-5.7025493251883095</v>
      </c>
      <c r="G27">
        <v>-8.4035445515062701</v>
      </c>
      <c r="H27">
        <v>-29.441107954496999</v>
      </c>
      <c r="I27">
        <v>-45.259259110577766</v>
      </c>
      <c r="J27">
        <v>-44.940695645782917</v>
      </c>
      <c r="K27">
        <v>-25.98252011483979</v>
      </c>
      <c r="L27">
        <v>-45.6276732078883</v>
      </c>
    </row>
    <row r="28" spans="1:12" x14ac:dyDescent="0.2">
      <c r="A28" t="s">
        <v>26</v>
      </c>
      <c r="B28">
        <v>109.86390241859</v>
      </c>
      <c r="D28" t="str">
        <v>Marginal</v>
      </c>
      <c r="E28" cm="1">
        <f t="array" ref="E28:L28">TRANSPOSE(G15:G22)</f>
        <v>0</v>
      </c>
      <c r="F28">
        <v>1.7637291517399092</v>
      </c>
      <c r="G28">
        <v>7.0206036604906483</v>
      </c>
      <c r="H28">
        <v>0.20226302092932169</v>
      </c>
      <c r="I28">
        <v>0.20226302092932169</v>
      </c>
      <c r="J28">
        <v>2.3532459609515168</v>
      </c>
      <c r="K28">
        <v>11.285782843047087</v>
      </c>
      <c r="L28">
        <v>3.0926789186957895</v>
      </c>
    </row>
    <row r="29" spans="1:12" x14ac:dyDescent="0.2">
      <c r="A29" t="s">
        <v>27</v>
      </c>
      <c r="B29">
        <v>133.689774828114</v>
      </c>
      <c r="D29" t="str">
        <v>Sum of system costs</v>
      </c>
      <c r="E29" cm="1">
        <f t="array" ref="E29:L29">TRANSPOSE(H15:H22)</f>
        <v>0</v>
      </c>
      <c r="F29">
        <v>-0.87296673123089097</v>
      </c>
      <c r="G29">
        <v>-1.7396333796153807</v>
      </c>
      <c r="H29">
        <v>-2.6759577471546487</v>
      </c>
      <c r="I29">
        <v>-3.6910478172234704</v>
      </c>
      <c r="J29">
        <v>-4.7746224852327082</v>
      </c>
      <c r="K29">
        <v>-5.5281719701566967</v>
      </c>
      <c r="L29">
        <v>-6.9547681301612112</v>
      </c>
    </row>
    <row r="30" spans="1:12" x14ac:dyDescent="0.2">
      <c r="A30" t="s">
        <v>45</v>
      </c>
      <c r="B30">
        <v>248.00655571439501</v>
      </c>
    </row>
    <row r="31" spans="1:12" x14ac:dyDescent="0.2">
      <c r="A31" t="s">
        <v>46</v>
      </c>
      <c r="B31">
        <v>313.869864010681</v>
      </c>
    </row>
    <row r="32" spans="1:12" x14ac:dyDescent="0.2">
      <c r="A32" t="s">
        <v>47</v>
      </c>
      <c r="B32">
        <v>80.704666171130796</v>
      </c>
    </row>
    <row r="33" spans="1:2" x14ac:dyDescent="0.2">
      <c r="A33" t="s">
        <v>48</v>
      </c>
      <c r="B33">
        <v>123.847239772808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5CC-9126-A444-8F0F-E75E71096655}">
  <dimension ref="A1:R29"/>
  <sheetViews>
    <sheetView zoomScale="75" workbookViewId="0">
      <selection activeCell="R5" sqref="R5"/>
    </sheetView>
  </sheetViews>
  <sheetFormatPr baseColWidth="10" defaultRowHeight="16" x14ac:dyDescent="0.2"/>
  <cols>
    <col min="12" max="12" width="13" bestFit="1" customWidth="1"/>
  </cols>
  <sheetData>
    <row r="1" spans="1:18" x14ac:dyDescent="0.2">
      <c r="C1" t="s">
        <v>34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J1" t="s">
        <v>28</v>
      </c>
      <c r="K1" t="s">
        <v>29</v>
      </c>
    </row>
    <row r="2" spans="1:18" x14ac:dyDescent="0.2">
      <c r="A2" t="s">
        <v>0</v>
      </c>
      <c r="B2">
        <v>308.11694361208299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J2" s="2">
        <v>0.1</v>
      </c>
      <c r="K2">
        <f>SUM(B2:B5)</f>
        <v>1417.6890126497885</v>
      </c>
      <c r="L2" s="3">
        <f>100+H2</f>
        <v>100</v>
      </c>
    </row>
    <row r="3" spans="1:18" x14ac:dyDescent="0.2">
      <c r="A3" t="s">
        <v>1</v>
      </c>
      <c r="B3">
        <v>881.80848536680298</v>
      </c>
      <c r="C3" s="2" t="s">
        <v>37</v>
      </c>
      <c r="D3" s="3">
        <f>($B6-$B$2)/$B$2*100</f>
        <v>2.2839445848676942</v>
      </c>
      <c r="E3" s="3">
        <f>($B7-$B$3)/$B$3*100</f>
        <v>-3.8775342424735286</v>
      </c>
      <c r="F3" s="3">
        <f>($B8-$B$4)/$B$4*100</f>
        <v>1.5776421008081207</v>
      </c>
      <c r="G3" s="3">
        <f>($B9-$B$5)/$B$5*100</f>
        <v>5.5557992343828824</v>
      </c>
      <c r="H3" s="3">
        <f>($K3-$K$2)/$K$2*100</f>
        <v>-1.2139122395529007</v>
      </c>
      <c r="J3" s="2">
        <v>0.15</v>
      </c>
      <c r="K3">
        <f>SUM(B6:B9)</f>
        <v>1400.4795122064361</v>
      </c>
      <c r="L3" s="3">
        <f t="shared" ref="L3:L8" si="0">100+H3</f>
        <v>98.786087760447103</v>
      </c>
    </row>
    <row r="4" spans="1:18" x14ac:dyDescent="0.2">
      <c r="A4" t="s">
        <v>2</v>
      </c>
      <c r="B4">
        <v>68.081326748970497</v>
      </c>
      <c r="C4" s="2" t="s">
        <v>38</v>
      </c>
      <c r="D4" s="3">
        <f>($B10-$B$2)/$B$2*100</f>
        <v>0.80392118639426791</v>
      </c>
      <c r="E4" s="3">
        <f>($B11-$B$3)/$B$3*100</f>
        <v>-8.5449354022421158</v>
      </c>
      <c r="F4" s="3">
        <f>($B12-$B$4)/$B$4*100</f>
        <v>3.1006533082663976</v>
      </c>
      <c r="G4" s="3">
        <f>($B13-$B$5)/$B$5*100</f>
        <v>17.906338335170901</v>
      </c>
      <c r="H4" s="3">
        <f t="shared" ref="H4:H7" si="1">($K4-$K$2)/$K$2*100</f>
        <v>-2.9744701824884716</v>
      </c>
      <c r="J4" s="2">
        <v>0.21</v>
      </c>
      <c r="K4">
        <f>SUM(B10:B13)</f>
        <v>1375.5202756881054</v>
      </c>
      <c r="L4" s="3">
        <f t="shared" si="0"/>
        <v>97.025529817511526</v>
      </c>
    </row>
    <row r="5" spans="1:18" x14ac:dyDescent="0.2">
      <c r="A5" t="s">
        <v>3</v>
      </c>
      <c r="B5">
        <v>159.68225692193201</v>
      </c>
      <c r="C5" s="2" t="s">
        <v>39</v>
      </c>
      <c r="D5" s="3">
        <f>($B14-$B$2)/$B$2*100</f>
        <v>-0.44479143381656999</v>
      </c>
      <c r="E5" s="3">
        <f>($B15-$B$3)/$B$3*100</f>
        <v>-10.815807287096845</v>
      </c>
      <c r="F5" s="3">
        <f>($B16-$B$4)/$B$4*100</f>
        <v>3.4636965409554952</v>
      </c>
      <c r="G5" s="3">
        <f>($B17-$B$5)/$B$5*100</f>
        <v>22.473439750185609</v>
      </c>
      <c r="H5" s="3">
        <f t="shared" si="1"/>
        <v>-4.1265014616847351</v>
      </c>
      <c r="J5" s="2">
        <v>0.25</v>
      </c>
      <c r="K5">
        <f>SUM(B14:B17)</f>
        <v>1359.1880548206511</v>
      </c>
      <c r="L5" s="3">
        <f t="shared" si="0"/>
        <v>95.87349853831526</v>
      </c>
      <c r="R5" t="s">
        <v>44</v>
      </c>
    </row>
    <row r="6" spans="1:18" x14ac:dyDescent="0.2">
      <c r="A6" t="s">
        <v>4</v>
      </c>
      <c r="B6">
        <v>315.15416386077101</v>
      </c>
      <c r="C6" s="2" t="s">
        <v>40</v>
      </c>
      <c r="D6" s="3">
        <f>($B18-$B$2)/$B$2*100</f>
        <v>-1.5884970814503554</v>
      </c>
      <c r="E6" s="3">
        <f>($B19-$B$3)/$B$3*100</f>
        <v>-13.012718450607672</v>
      </c>
      <c r="F6" s="3">
        <f>($B20-$B$4)/$B$4*100</f>
        <v>3.5949475427204591</v>
      </c>
      <c r="G6" s="3">
        <f>($B17-$B$5)/$B$5*100</f>
        <v>22.473439750185609</v>
      </c>
      <c r="H6" s="3">
        <f t="shared" si="1"/>
        <v>-5.5217786829632063</v>
      </c>
      <c r="J6" s="2">
        <v>0.3</v>
      </c>
      <c r="K6">
        <f>SUM(B18:B21)</f>
        <v>1339.407362958581</v>
      </c>
      <c r="L6" s="3">
        <f t="shared" si="0"/>
        <v>94.478221317036798</v>
      </c>
    </row>
    <row r="7" spans="1:18" x14ac:dyDescent="0.2">
      <c r="A7" t="s">
        <v>5</v>
      </c>
      <c r="B7">
        <v>847.61605939366802</v>
      </c>
      <c r="C7" s="2" t="s">
        <v>41</v>
      </c>
      <c r="D7" s="3">
        <f>($B22-$B$2)/$B$2*100</f>
        <v>-4.3718259832302637</v>
      </c>
      <c r="E7" s="3">
        <f>($B23-$B$3)/$B$3*100</f>
        <v>-16.891208577287333</v>
      </c>
      <c r="F7" s="3">
        <f>($B24-$B$4)/$B$4*100</f>
        <v>4.492266130808404</v>
      </c>
      <c r="G7" s="3">
        <f>($B25-$B$5)/$B$5*100</f>
        <v>38.789289698711485</v>
      </c>
      <c r="H7" s="3">
        <f t="shared" si="1"/>
        <v>-6.8717778460571894</v>
      </c>
      <c r="J7" s="2">
        <v>0.35</v>
      </c>
      <c r="K7">
        <f>SUM(B22:B25)</f>
        <v>1320.2685731525335</v>
      </c>
      <c r="L7" s="3">
        <f t="shared" si="0"/>
        <v>93.128222153942815</v>
      </c>
    </row>
    <row r="8" spans="1:18" x14ac:dyDescent="0.2">
      <c r="A8" t="s">
        <v>6</v>
      </c>
      <c r="B8">
        <v>69.155406422550996</v>
      </c>
      <c r="C8" s="2" t="s">
        <v>42</v>
      </c>
      <c r="D8" s="3">
        <f>($B26-$B$2)/$B$2*100</f>
        <v>-6.1962797608584061</v>
      </c>
      <c r="E8" s="3">
        <f>($B27-$B$3)/$B$3*100</f>
        <v>-20.2569065474048</v>
      </c>
      <c r="F8" s="3">
        <f>($B28-$B$4)/$B$4*100</f>
        <v>5.171230155293415</v>
      </c>
      <c r="G8" s="3">
        <f>($B29-$B$5)/$B$5*100</f>
        <v>49.22638562663731</v>
      </c>
      <c r="H8" s="3">
        <f>($K8-$K$2)/$K$2*100</f>
        <v>-8.1535838907238674</v>
      </c>
      <c r="J8" s="2">
        <v>0.4</v>
      </c>
      <c r="K8">
        <f>SUM(B26:B29)</f>
        <v>1302.0965496938131</v>
      </c>
      <c r="L8" s="3">
        <f t="shared" si="0"/>
        <v>91.846416109276134</v>
      </c>
    </row>
    <row r="9" spans="1:18" x14ac:dyDescent="0.2">
      <c r="A9" t="s">
        <v>7</v>
      </c>
      <c r="B9">
        <v>168.55388252944601</v>
      </c>
    </row>
    <row r="10" spans="1:18" x14ac:dyDescent="0.2">
      <c r="A10" t="s">
        <v>8</v>
      </c>
      <c r="B10">
        <v>310.59396100065101</v>
      </c>
    </row>
    <row r="11" spans="1:18" x14ac:dyDescent="0.2">
      <c r="A11" t="s">
        <v>9</v>
      </c>
      <c r="B11">
        <v>806.45851992072005</v>
      </c>
    </row>
    <row r="12" spans="1:18" x14ac:dyDescent="0.2">
      <c r="A12" t="s">
        <v>10</v>
      </c>
      <c r="B12">
        <v>70.192292659124107</v>
      </c>
    </row>
    <row r="13" spans="1:18" x14ac:dyDescent="0.2">
      <c r="A13" t="s">
        <v>11</v>
      </c>
      <c r="B13">
        <v>188.27550210761001</v>
      </c>
    </row>
    <row r="14" spans="1:18" x14ac:dyDescent="0.2">
      <c r="A14" t="s">
        <v>12</v>
      </c>
      <c r="B14">
        <v>306.74646584075902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8" x14ac:dyDescent="0.2">
      <c r="A15" t="s">
        <v>13</v>
      </c>
      <c r="B15">
        <v>786.43377894826199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8" x14ac:dyDescent="0.2">
      <c r="A16" t="s">
        <v>14</v>
      </c>
      <c r="B16">
        <v>70.439457308611196</v>
      </c>
      <c r="C16" s="2" t="s">
        <v>37</v>
      </c>
      <c r="D16" s="3">
        <v>2.2839445848676942</v>
      </c>
      <c r="E16" s="3">
        <v>-3.8775342424735286</v>
      </c>
      <c r="F16" s="3">
        <v>1.5776421008081207</v>
      </c>
      <c r="G16" s="3">
        <v>5.5557992343828824</v>
      </c>
      <c r="H16" s="3">
        <v>-1.2139122395529007</v>
      </c>
      <c r="I16" t="s">
        <v>35</v>
      </c>
    </row>
    <row r="17" spans="1:11" x14ac:dyDescent="0.2">
      <c r="A17" t="s">
        <v>15</v>
      </c>
      <c r="B17">
        <v>195.56835272301899</v>
      </c>
      <c r="C17" s="2" t="s">
        <v>38</v>
      </c>
      <c r="D17" s="3">
        <v>0.80392118639426791</v>
      </c>
      <c r="E17" s="3">
        <v>-8.5449354022421158</v>
      </c>
      <c r="F17" s="3">
        <v>3.1006533082663976</v>
      </c>
      <c r="G17" s="3">
        <v>17.906338335170901</v>
      </c>
      <c r="H17" s="3">
        <v>-2.9744701824884716</v>
      </c>
    </row>
    <row r="18" spans="1:11" x14ac:dyDescent="0.2">
      <c r="A18" t="s">
        <v>16</v>
      </c>
      <c r="B18">
        <v>303.22251495535102</v>
      </c>
      <c r="C18" s="2" t="s">
        <v>39</v>
      </c>
      <c r="D18" s="3">
        <v>-0.44479143381656999</v>
      </c>
      <c r="E18" s="3">
        <v>-10.815807287096845</v>
      </c>
      <c r="F18" s="3">
        <v>3.4636965409554952</v>
      </c>
      <c r="G18" s="3">
        <v>22.473439750185609</v>
      </c>
      <c r="H18" s="3">
        <v>-4.1265014616847351</v>
      </c>
    </row>
    <row r="19" spans="1:11" x14ac:dyDescent="0.2">
      <c r="A19" t="s">
        <v>17</v>
      </c>
      <c r="B19">
        <v>767.06122989245296</v>
      </c>
      <c r="C19" s="2" t="s">
        <v>40</v>
      </c>
      <c r="D19" s="3">
        <v>-1.5884970814503554</v>
      </c>
      <c r="E19" s="3">
        <v>-13.012718450607672</v>
      </c>
      <c r="F19" s="3">
        <v>3.5949475427204591</v>
      </c>
      <c r="G19" s="3">
        <v>22.473439750185609</v>
      </c>
      <c r="H19" s="3">
        <v>-5.5217786829632063</v>
      </c>
    </row>
    <row r="20" spans="1:11" x14ac:dyDescent="0.2">
      <c r="A20" t="s">
        <v>18</v>
      </c>
      <c r="B20">
        <v>70.528814731984099</v>
      </c>
      <c r="C20" s="2" t="s">
        <v>41</v>
      </c>
      <c r="D20" s="3">
        <v>-4.3718259832302637</v>
      </c>
      <c r="E20" s="3">
        <v>-16.891208577287333</v>
      </c>
      <c r="F20" s="3">
        <v>4.492266130808404</v>
      </c>
      <c r="G20" s="3">
        <v>38.789289698711485</v>
      </c>
      <c r="H20" s="3">
        <v>-6.8717778460571894</v>
      </c>
    </row>
    <row r="21" spans="1:11" x14ac:dyDescent="0.2">
      <c r="A21" t="s">
        <v>19</v>
      </c>
      <c r="B21">
        <v>198.59480337879299</v>
      </c>
      <c r="C21" s="2" t="s">
        <v>42</v>
      </c>
      <c r="D21" s="3">
        <v>-6.1962797608584061</v>
      </c>
      <c r="E21" s="3">
        <v>-20.2569065474048</v>
      </c>
      <c r="F21" s="3">
        <v>5.171230155293415</v>
      </c>
      <c r="G21" s="3">
        <v>49.22638562663731</v>
      </c>
      <c r="H21" s="3">
        <v>-8.1535838907238674</v>
      </c>
    </row>
    <row r="22" spans="1:11" x14ac:dyDescent="0.2">
      <c r="A22" t="s">
        <v>20</v>
      </c>
      <c r="B22">
        <v>294.64660701251501</v>
      </c>
    </row>
    <row r="23" spans="1:11" x14ac:dyDescent="0.2">
      <c r="A23" t="s">
        <v>21</v>
      </c>
      <c r="B23">
        <v>732.86037485127804</v>
      </c>
    </row>
    <row r="24" spans="1:11" x14ac:dyDescent="0.2">
      <c r="A24" t="s">
        <v>22</v>
      </c>
      <c r="B24">
        <v>71.139721131919501</v>
      </c>
      <c r="E24" t="str" cm="1">
        <f t="array" ref="E24:K24">TRANSPOSE(C15:C21)</f>
        <v>LR0.1</v>
      </c>
      <c r="F24" t="str">
        <v>LR0.15</v>
      </c>
      <c r="G24" t="str">
        <v>LR0.21</v>
      </c>
      <c r="H24" t="str">
        <v>LR0.25</v>
      </c>
      <c r="I24" t="str">
        <v>LR0.3</v>
      </c>
      <c r="J24" t="str">
        <v>LR0.35</v>
      </c>
      <c r="K24" t="str">
        <v>LR0.4</v>
      </c>
    </row>
    <row r="25" spans="1:11" x14ac:dyDescent="0.2">
      <c r="A25" t="s">
        <v>23</v>
      </c>
      <c r="B25">
        <v>221.62187015682099</v>
      </c>
      <c r="D25" t="s">
        <v>30</v>
      </c>
      <c r="E25" cm="1">
        <f t="array" ref="E25:K25">TRANSPOSE(D15:D21)</f>
        <v>0</v>
      </c>
      <c r="F25">
        <v>2.2839445848676942</v>
      </c>
      <c r="G25">
        <v>0.80392118639426791</v>
      </c>
      <c r="H25">
        <v>-0.44479143381656999</v>
      </c>
      <c r="I25">
        <v>-1.5884970814503554</v>
      </c>
      <c r="J25">
        <v>-4.3718259832302637</v>
      </c>
      <c r="K25">
        <v>-6.1962797608584061</v>
      </c>
    </row>
    <row r="26" spans="1:11" x14ac:dyDescent="0.2">
      <c r="A26" t="s">
        <v>24</v>
      </c>
      <c r="B26">
        <v>289.02515579527198</v>
      </c>
      <c r="D26" t="str" cm="1">
        <f t="array" ref="D26:D29">TRANSPOSE(E14:H14)</f>
        <v>Renewables</v>
      </c>
      <c r="E26" cm="1">
        <f t="array" ref="E26:K26">TRANSPOSE(E15:E21)</f>
        <v>0</v>
      </c>
      <c r="F26">
        <v>-3.8775342424735286</v>
      </c>
      <c r="G26">
        <v>-8.5449354022421158</v>
      </c>
      <c r="H26">
        <v>-10.815807287096845</v>
      </c>
      <c r="I26">
        <v>-13.012718450607672</v>
      </c>
      <c r="J26">
        <v>-16.891208577287333</v>
      </c>
      <c r="K26">
        <v>-20.2569065474048</v>
      </c>
    </row>
    <row r="27" spans="1:11" x14ac:dyDescent="0.2">
      <c r="A27" t="s">
        <v>25</v>
      </c>
      <c r="B27">
        <v>703.18136455896399</v>
      </c>
      <c r="D27" t="str">
        <v>Fossil</v>
      </c>
      <c r="E27" cm="1">
        <f t="array" ref="E27:K27">TRANSPOSE(F15:F21)</f>
        <v>0</v>
      </c>
      <c r="F27">
        <v>1.5776421008081207</v>
      </c>
      <c r="G27">
        <v>3.1006533082663976</v>
      </c>
      <c r="H27">
        <v>3.4636965409554952</v>
      </c>
      <c r="I27">
        <v>3.5949475427204591</v>
      </c>
      <c r="J27">
        <v>4.492266130808404</v>
      </c>
      <c r="K27">
        <v>5.171230155293415</v>
      </c>
    </row>
    <row r="28" spans="1:11" x14ac:dyDescent="0.2">
      <c r="A28" t="s">
        <v>26</v>
      </c>
      <c r="B28">
        <v>71.601968847937101</v>
      </c>
      <c r="D28" t="str">
        <v>Marginal</v>
      </c>
      <c r="E28" cm="1">
        <f t="array" ref="E28:K28">TRANSPOSE(G15:G21)</f>
        <v>0</v>
      </c>
      <c r="F28">
        <v>5.5557992343828824</v>
      </c>
      <c r="G28">
        <v>17.906338335170901</v>
      </c>
      <c r="H28">
        <v>22.473439750185609</v>
      </c>
      <c r="I28">
        <v>22.473439750185609</v>
      </c>
      <c r="J28">
        <v>38.789289698711485</v>
      </c>
      <c r="K28">
        <v>49.22638562663731</v>
      </c>
    </row>
    <row r="29" spans="1:11" x14ac:dyDescent="0.2">
      <c r="A29" t="s">
        <v>27</v>
      </c>
      <c r="B29">
        <v>238.28806049164001</v>
      </c>
      <c r="D29" t="str">
        <v>Sum of system costs</v>
      </c>
      <c r="E29" cm="1">
        <f t="array" ref="E29:K29">TRANSPOSE(H15:H21)</f>
        <v>0</v>
      </c>
      <c r="F29">
        <v>-1.2139122395529007</v>
      </c>
      <c r="G29">
        <v>-2.9744701824884716</v>
      </c>
      <c r="H29">
        <v>-4.1265014616847351</v>
      </c>
      <c r="I29">
        <v>-5.5217786829632063</v>
      </c>
      <c r="J29">
        <v>-6.8717778460571894</v>
      </c>
      <c r="K29">
        <v>-8.1535838907238674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33FD-DCE8-9A44-B732-036CEC31E01B}">
  <dimension ref="A1:K29"/>
  <sheetViews>
    <sheetView zoomScale="75" workbookViewId="0">
      <selection activeCell="J31" sqref="J31"/>
    </sheetView>
  </sheetViews>
  <sheetFormatPr baseColWidth="10" defaultRowHeight="16" x14ac:dyDescent="0.2"/>
  <sheetData>
    <row r="1" spans="1:11" x14ac:dyDescent="0.2">
      <c r="C1" t="s">
        <v>34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J1" t="s">
        <v>28</v>
      </c>
      <c r="K1" t="s">
        <v>29</v>
      </c>
    </row>
    <row r="2" spans="1:11" x14ac:dyDescent="0.2">
      <c r="A2" t="s">
        <v>0</v>
      </c>
      <c r="B2">
        <v>240.226189217648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J2">
        <v>0.1</v>
      </c>
      <c r="K2">
        <f>SUM(B2:B5)</f>
        <v>1498.4998129762541</v>
      </c>
    </row>
    <row r="3" spans="1:11" x14ac:dyDescent="0.2">
      <c r="A3" t="s">
        <v>1</v>
      </c>
      <c r="B3">
        <v>834.53004454040899</v>
      </c>
      <c r="C3" s="2" t="s">
        <v>37</v>
      </c>
      <c r="D3" s="3">
        <f>($B6-$B$2)/$B$2*100</f>
        <v>-3.2499384212911804</v>
      </c>
      <c r="E3" s="3">
        <f>($B7-$B$3)/$B$3*100</f>
        <v>-3.1012836332019891</v>
      </c>
      <c r="F3" s="3">
        <f>($B8-$B$4)/$B$4*100</f>
        <v>-1.6185199852158296</v>
      </c>
      <c r="G3" s="3">
        <f>($B9-$B$5)/$B$5*100</f>
        <v>9.5915050702241356</v>
      </c>
      <c r="H3" s="3">
        <f>($K3-$K$2)/$K$2*100</f>
        <v>-1.1146999522310108</v>
      </c>
      <c r="J3" s="1">
        <v>0.15</v>
      </c>
      <c r="K3">
        <f>SUM(B6:B9)</f>
        <v>1481.796036276826</v>
      </c>
    </row>
    <row r="4" spans="1:11" x14ac:dyDescent="0.2">
      <c r="A4" t="s">
        <v>2</v>
      </c>
      <c r="B4">
        <v>211.05052451721801</v>
      </c>
      <c r="C4" s="2" t="s">
        <v>38</v>
      </c>
      <c r="D4" s="3">
        <f>($B10-$B$2)/$B$2*100</f>
        <v>-2.4686726157005281</v>
      </c>
      <c r="E4" s="3">
        <f>($B11-$B$3)/$B$3*100</f>
        <v>-7.6830973114070211</v>
      </c>
      <c r="F4" s="3">
        <f>($B12-$B$4)/$B$4*100</f>
        <v>-1.6913972935612249</v>
      </c>
      <c r="G4" s="3">
        <f>($B13-$B$5)/$B$5*100</f>
        <v>16.389976752875398</v>
      </c>
      <c r="H4" s="3">
        <f t="shared" ref="H4:H7" si="0">($K4-$K$2)/$K$2*100</f>
        <v>-2.5864210237174903</v>
      </c>
      <c r="J4">
        <v>0.21</v>
      </c>
      <c r="K4">
        <f>SUM(B10:B13)</f>
        <v>1459.742298773069</v>
      </c>
    </row>
    <row r="5" spans="1:11" x14ac:dyDescent="0.2">
      <c r="A5" t="s">
        <v>3</v>
      </c>
      <c r="B5">
        <v>212.69305470097899</v>
      </c>
      <c r="C5" s="2" t="s">
        <v>39</v>
      </c>
      <c r="D5" s="3">
        <f>($B14-$B$2)/$B$2*100</f>
        <v>-3.3202818414875144</v>
      </c>
      <c r="E5" s="3">
        <f>($B15-$B$3)/$B$3*100</f>
        <v>-7.6804006933627518</v>
      </c>
      <c r="F5" s="3">
        <f>($B16-$B$4)/$B$4*100</f>
        <v>-7.9905864245877281</v>
      </c>
      <c r="G5" s="3">
        <f>($B17-$B$5)/$B$5*100</f>
        <v>15.653416615879637</v>
      </c>
      <c r="H5" s="3">
        <f t="shared" si="0"/>
        <v>-3.7131724662340022</v>
      </c>
      <c r="J5">
        <v>0.25</v>
      </c>
      <c r="K5">
        <f>SUM(B14:B17)</f>
        <v>1442.8579305142518</v>
      </c>
    </row>
    <row r="6" spans="1:11" x14ac:dyDescent="0.2">
      <c r="A6" t="s">
        <v>4</v>
      </c>
      <c r="B6">
        <v>232.41898599626001</v>
      </c>
      <c r="C6" s="2" t="s">
        <v>40</v>
      </c>
      <c r="D6" s="3">
        <f>($B18-$B$2)/$B$2*100</f>
        <v>-5.8082816504200547</v>
      </c>
      <c r="E6" s="3">
        <f>($B19-$B$3)/$B$3*100</f>
        <v>-9.2117602637082303</v>
      </c>
      <c r="F6" s="3">
        <f>($B20-$B$4)/$B$4*100</f>
        <v>-10.238017121431612</v>
      </c>
      <c r="G6" s="3">
        <f>($B17-$B$5)/$B$5*100</f>
        <v>15.653416615879637</v>
      </c>
      <c r="H6" s="3">
        <f t="shared" si="0"/>
        <v>-5.2306775450785663</v>
      </c>
      <c r="J6">
        <v>0.3</v>
      </c>
      <c r="K6">
        <f>SUM(B18:B21)</f>
        <v>1420.1181197458609</v>
      </c>
    </row>
    <row r="7" spans="1:11" x14ac:dyDescent="0.2">
      <c r="A7" t="s">
        <v>5</v>
      </c>
      <c r="B7">
        <v>808.64890085492402</v>
      </c>
      <c r="C7" s="2" t="s">
        <v>41</v>
      </c>
      <c r="D7" s="3">
        <f>($B22-$B$2)/$B$2*100</f>
        <v>-4.8644617674381054</v>
      </c>
      <c r="E7" s="3">
        <f>($B23-$B$3)/$B$3*100</f>
        <v>-9.8544691790266494</v>
      </c>
      <c r="F7" s="3">
        <f>($B24-$B$4)/$B$4*100</f>
        <v>-19.117568184017163</v>
      </c>
      <c r="G7" s="3">
        <f>($B25-$B$5)/$B$5*100</f>
        <v>13.053150252380211</v>
      </c>
      <c r="H7" s="3">
        <f t="shared" si="0"/>
        <v>-7.1076953201671618</v>
      </c>
      <c r="J7">
        <v>0.35</v>
      </c>
      <c r="K7">
        <f>SUM(B22:B25)</f>
        <v>1391.9910118966272</v>
      </c>
    </row>
    <row r="8" spans="1:11" x14ac:dyDescent="0.2">
      <c r="A8" t="s">
        <v>6</v>
      </c>
      <c r="B8">
        <v>207.634629599004</v>
      </c>
      <c r="C8" s="2" t="s">
        <v>42</v>
      </c>
      <c r="D8" s="3">
        <f>($B26-$B$2)/$B$2*100</f>
        <v>-8.6748281446867548</v>
      </c>
      <c r="E8" s="3">
        <f>($B27-$B$3)/$B$3*100</f>
        <v>-13.670380906232069</v>
      </c>
      <c r="F8" s="3">
        <f>($B28-$B$4)/$B$4*100</f>
        <v>-23.601573452299711</v>
      </c>
      <c r="G8" s="3">
        <f>($B29-$B$5)/$B$5*100</f>
        <v>23.486084900030875</v>
      </c>
      <c r="H8" s="3">
        <f>($K8-$K$2)/$K$2*100</f>
        <v>-8.9943700315145101</v>
      </c>
      <c r="J8">
        <v>0.4</v>
      </c>
      <c r="K8">
        <f>SUM(B26:B29)</f>
        <v>1363.7191948756169</v>
      </c>
    </row>
    <row r="9" spans="1:11" x14ac:dyDescent="0.2">
      <c r="A9" t="s">
        <v>7</v>
      </c>
      <c r="B9">
        <v>233.09351982663799</v>
      </c>
    </row>
    <row r="10" spans="1:11" x14ac:dyDescent="0.2">
      <c r="A10" t="s">
        <v>8</v>
      </c>
      <c r="B10">
        <v>234.29579106869099</v>
      </c>
    </row>
    <row r="11" spans="1:11" x14ac:dyDescent="0.2">
      <c r="A11" t="s">
        <v>9</v>
      </c>
      <c r="B11">
        <v>770.41228912544102</v>
      </c>
    </row>
    <row r="12" spans="1:11" x14ac:dyDescent="0.2">
      <c r="A12" t="s">
        <v>10</v>
      </c>
      <c r="B12">
        <v>207.48082165748701</v>
      </c>
    </row>
    <row r="13" spans="1:11" x14ac:dyDescent="0.2">
      <c r="A13" t="s">
        <v>11</v>
      </c>
      <c r="B13">
        <v>247.55339692145</v>
      </c>
    </row>
    <row r="14" spans="1:11" x14ac:dyDescent="0.2">
      <c r="A14" t="s">
        <v>12</v>
      </c>
      <c r="B14">
        <v>232.250002678557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1" x14ac:dyDescent="0.2">
      <c r="A15" t="s">
        <v>13</v>
      </c>
      <c r="B15">
        <v>770.43479321320694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1" x14ac:dyDescent="0.2">
      <c r="A16" t="s">
        <v>14</v>
      </c>
      <c r="B16">
        <v>194.18634995612399</v>
      </c>
      <c r="C16" s="2" t="s">
        <v>37</v>
      </c>
      <c r="D16" s="3">
        <v>-3.2499384212911804</v>
      </c>
      <c r="E16" s="3">
        <v>-3.1012836332019891</v>
      </c>
      <c r="F16" s="3">
        <v>-1.6185199852158296</v>
      </c>
      <c r="G16" s="3">
        <v>9.5915050702241356</v>
      </c>
      <c r="H16" s="3">
        <v>-1.1146999522310108</v>
      </c>
      <c r="I16" t="s">
        <v>35</v>
      </c>
    </row>
    <row r="17" spans="1:11" x14ac:dyDescent="0.2">
      <c r="A17" t="s">
        <v>15</v>
      </c>
      <c r="B17">
        <v>245.986784666364</v>
      </c>
      <c r="C17" s="2" t="s">
        <v>38</v>
      </c>
      <c r="D17" s="3">
        <v>-2.4686726157005281</v>
      </c>
      <c r="E17" s="3">
        <v>-7.6830973114070211</v>
      </c>
      <c r="F17" s="3">
        <v>-1.6913972935612249</v>
      </c>
      <c r="G17" s="3">
        <v>16.389976752875398</v>
      </c>
      <c r="H17" s="3">
        <v>-2.5864210237174903</v>
      </c>
    </row>
    <row r="18" spans="1:11" x14ac:dyDescent="0.2">
      <c r="A18" t="s">
        <v>16</v>
      </c>
      <c r="B18">
        <v>226.27317554981599</v>
      </c>
      <c r="C18" s="2" t="s">
        <v>39</v>
      </c>
      <c r="D18" s="3">
        <v>-3.3202818414875144</v>
      </c>
      <c r="E18" s="3">
        <v>-7.6804006933627518</v>
      </c>
      <c r="F18" s="3">
        <v>-7.9905864245877281</v>
      </c>
      <c r="G18" s="3">
        <v>15.653416615879637</v>
      </c>
      <c r="H18" s="3">
        <v>-3.7131724662340022</v>
      </c>
    </row>
    <row r="19" spans="1:11" x14ac:dyDescent="0.2">
      <c r="A19" t="s">
        <v>17</v>
      </c>
      <c r="B19">
        <v>757.65513750872901</v>
      </c>
      <c r="C19" s="2" t="s">
        <v>40</v>
      </c>
      <c r="D19" s="3">
        <v>-5.8082816504200547</v>
      </c>
      <c r="E19" s="3">
        <v>-9.2117602637082303</v>
      </c>
      <c r="F19" s="3">
        <v>-10.238017121431612</v>
      </c>
      <c r="G19" s="3">
        <v>15.653416615879637</v>
      </c>
      <c r="H19" s="3">
        <v>-5.2306775450785663</v>
      </c>
    </row>
    <row r="20" spans="1:11" x14ac:dyDescent="0.2">
      <c r="A20" t="s">
        <v>18</v>
      </c>
      <c r="B20">
        <v>189.443135682274</v>
      </c>
      <c r="C20" s="2" t="s">
        <v>41</v>
      </c>
      <c r="D20" s="3">
        <v>-4.8644617674381054</v>
      </c>
      <c r="E20" s="3">
        <v>-9.8544691790266494</v>
      </c>
      <c r="F20" s="3">
        <v>-19.117568184017163</v>
      </c>
      <c r="G20" s="3">
        <v>13.053150252380211</v>
      </c>
      <c r="H20" s="3">
        <v>-7.1076953201671618</v>
      </c>
    </row>
    <row r="21" spans="1:11" x14ac:dyDescent="0.2">
      <c r="A21" t="s">
        <v>19</v>
      </c>
      <c r="B21">
        <v>246.746671005042</v>
      </c>
      <c r="C21" s="2" t="s">
        <v>42</v>
      </c>
      <c r="D21" s="3">
        <v>-8.6748281446867548</v>
      </c>
      <c r="E21" s="3">
        <v>-13.670380906232069</v>
      </c>
      <c r="F21" s="3">
        <v>-23.601573452299711</v>
      </c>
      <c r="G21" s="3">
        <v>23.486084900030875</v>
      </c>
      <c r="H21" s="3">
        <v>-8.9943700315145101</v>
      </c>
    </row>
    <row r="22" spans="1:11" x14ac:dyDescent="0.2">
      <c r="A22" t="s">
        <v>20</v>
      </c>
      <c r="B22">
        <v>228.54047808778199</v>
      </c>
    </row>
    <row r="23" spans="1:11" x14ac:dyDescent="0.2">
      <c r="A23" t="s">
        <v>21</v>
      </c>
      <c r="B23">
        <v>752.29153851145702</v>
      </c>
    </row>
    <row r="24" spans="1:11" x14ac:dyDescent="0.2">
      <c r="A24" t="s">
        <v>22</v>
      </c>
      <c r="B24">
        <v>170.70279658991299</v>
      </c>
      <c r="E24" t="str" cm="1">
        <f t="array" ref="E24:K24">TRANSPOSE(C15:C21)</f>
        <v>LR0.1</v>
      </c>
      <c r="F24" t="str">
        <v>LR0.15</v>
      </c>
      <c r="G24" t="str">
        <v>LR0.21</v>
      </c>
      <c r="H24" t="str">
        <v>LR0.25</v>
      </c>
      <c r="I24" t="str">
        <v>LR0.3</v>
      </c>
      <c r="J24" t="str">
        <v>LR0.35</v>
      </c>
      <c r="K24" t="str">
        <v>LR0.4</v>
      </c>
    </row>
    <row r="25" spans="1:11" x14ac:dyDescent="0.2">
      <c r="A25" t="s">
        <v>23</v>
      </c>
      <c r="B25">
        <v>240.45619870747501</v>
      </c>
      <c r="D25" t="s">
        <v>30</v>
      </c>
      <c r="E25" cm="1">
        <f t="array" ref="E25:K25">TRANSPOSE(D15:D21)</f>
        <v>0</v>
      </c>
      <c r="F25">
        <v>-3.2499384212911804</v>
      </c>
      <c r="G25">
        <v>-2.4686726157005281</v>
      </c>
      <c r="H25">
        <v>-3.3202818414875144</v>
      </c>
      <c r="I25">
        <v>-5.8082816504200547</v>
      </c>
      <c r="J25">
        <v>-4.8644617674381054</v>
      </c>
      <c r="K25">
        <v>-8.6748281446867548</v>
      </c>
    </row>
    <row r="26" spans="1:11" x14ac:dyDescent="0.2">
      <c r="A26" t="s">
        <v>24</v>
      </c>
      <c r="B26">
        <v>219.38698014448701</v>
      </c>
      <c r="D26" t="str" cm="1">
        <f t="array" ref="D26:D29">TRANSPOSE(E14:H14)</f>
        <v>Renewables</v>
      </c>
      <c r="E26" cm="1">
        <f t="array" ref="E26:K26">TRANSPOSE(E15:E21)</f>
        <v>0</v>
      </c>
      <c r="F26">
        <v>-3.1012836332019891</v>
      </c>
      <c r="G26">
        <v>-7.6830973114070211</v>
      </c>
      <c r="H26">
        <v>-7.6804006933627518</v>
      </c>
      <c r="I26">
        <v>-9.2117602637082303</v>
      </c>
      <c r="J26">
        <v>-9.8544691790266494</v>
      </c>
      <c r="K26">
        <v>-13.670380906232069</v>
      </c>
    </row>
    <row r="27" spans="1:11" x14ac:dyDescent="0.2">
      <c r="A27" t="s">
        <v>25</v>
      </c>
      <c r="B27">
        <v>720.44660867478694</v>
      </c>
      <c r="D27" t="str">
        <v>Fossil</v>
      </c>
      <c r="E27" cm="1">
        <f t="array" ref="E27:K27">TRANSPOSE(F15:F21)</f>
        <v>0</v>
      </c>
      <c r="F27">
        <v>-1.6185199852158296</v>
      </c>
      <c r="G27">
        <v>-1.6913972935612249</v>
      </c>
      <c r="H27">
        <v>-7.9905864245877281</v>
      </c>
      <c r="I27">
        <v>-10.238017121431612</v>
      </c>
      <c r="J27">
        <v>-19.117568184017163</v>
      </c>
      <c r="K27">
        <v>-23.601573452299711</v>
      </c>
    </row>
    <row r="28" spans="1:11" x14ac:dyDescent="0.2">
      <c r="A28" t="s">
        <v>26</v>
      </c>
      <c r="B28">
        <v>161.23927995182299</v>
      </c>
      <c r="D28" t="str">
        <v>Marginal</v>
      </c>
      <c r="E28" cm="1">
        <f t="array" ref="E28:K28">TRANSPOSE(G15:G21)</f>
        <v>0</v>
      </c>
      <c r="F28">
        <v>9.5915050702241356</v>
      </c>
      <c r="G28">
        <v>16.389976752875398</v>
      </c>
      <c r="H28">
        <v>15.653416615879637</v>
      </c>
      <c r="I28">
        <v>15.653416615879637</v>
      </c>
      <c r="J28">
        <v>13.053150252380211</v>
      </c>
      <c r="K28">
        <v>23.486084900030875</v>
      </c>
    </row>
    <row r="29" spans="1:11" x14ac:dyDescent="0.2">
      <c r="A29" t="s">
        <v>27</v>
      </c>
      <c r="B29">
        <v>262.64632610452003</v>
      </c>
      <c r="D29" t="str">
        <v>Sum of system costs</v>
      </c>
      <c r="E29" cm="1">
        <f t="array" ref="E29:K29">TRANSPOSE(H15:H21)</f>
        <v>0</v>
      </c>
      <c r="F29">
        <v>-1.1146999522310108</v>
      </c>
      <c r="G29">
        <v>-2.5864210237174903</v>
      </c>
      <c r="H29">
        <v>-3.7131724662340022</v>
      </c>
      <c r="I29">
        <v>-5.2306775450785663</v>
      </c>
      <c r="J29">
        <v>-7.1076953201671618</v>
      </c>
      <c r="K29">
        <v>-8.9943700315145101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D342-001E-9541-81D6-00FEB4D6933D}">
  <dimension ref="A1"/>
  <sheetViews>
    <sheetView workbookViewId="0">
      <selection activeCell="D17" sqref="D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battery_update (2)</vt:lpstr>
      <vt:lpstr>battery_update</vt:lpstr>
      <vt:lpstr>New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2022-05-08T10:35:06Z</dcterms:created>
  <dcterms:modified xsi:type="dcterms:W3CDTF">2022-05-14T09:56:58Z</dcterms:modified>
</cp:coreProperties>
</file>