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66895_uni_au_dk/Documents/Mekanik/Master/Git/Master_Thesis/Results/Exp1/data/"/>
    </mc:Choice>
  </mc:AlternateContent>
  <xr:revisionPtr revIDLastSave="343" documentId="8_{457E87A9-C3CE-BE4E-9FB8-50B439F8D036}" xr6:coauthVersionLast="47" xr6:coauthVersionMax="47" xr10:uidLastSave="{A96E5D91-5B29-244A-B3EA-4C2FCA13951E}"/>
  <bookViews>
    <workbookView xWindow="2540" yWindow="-19700" windowWidth="27640" windowHeight="16940" xr2:uid="{29D6E571-1ABB-5241-9E1C-49595C0D4F6F}"/>
  </bookViews>
  <sheets>
    <sheet name="Sheet1 (2)" sheetId="5" r:id="rId1"/>
    <sheet name="Sheet1" sheetId="1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5" l="1"/>
  <c r="C16" i="5"/>
  <c r="C17" i="5" s="1"/>
  <c r="D16" i="5"/>
  <c r="D17" i="5" s="1"/>
  <c r="E16" i="5"/>
  <c r="E17" i="5" s="1"/>
  <c r="D25" i="3"/>
  <c r="D22" i="3" s="1"/>
  <c r="O20" i="5"/>
  <c r="R16" i="5"/>
  <c r="N14" i="5"/>
  <c r="N15" i="5" s="1"/>
  <c r="N16" i="5" s="1"/>
  <c r="N17" i="5" s="1"/>
  <c r="N18" i="5" s="1"/>
  <c r="N19" i="5" s="1"/>
  <c r="E10" i="5"/>
  <c r="D10" i="5"/>
  <c r="C10" i="5"/>
  <c r="H6" i="5"/>
  <c r="H7" i="5" s="1"/>
  <c r="B6" i="5" l="1"/>
  <c r="E6" i="5"/>
  <c r="D6" i="5"/>
  <c r="C6" i="5"/>
  <c r="H6" i="1"/>
  <c r="B6" i="1"/>
  <c r="O20" i="1"/>
  <c r="N14" i="1"/>
  <c r="N15" i="1" s="1"/>
  <c r="N16" i="1" s="1"/>
  <c r="N17" i="1" s="1"/>
  <c r="N18" i="1" s="1"/>
  <c r="N19" i="1" s="1"/>
  <c r="H7" i="1"/>
  <c r="E16" i="1" s="1"/>
  <c r="E10" i="1"/>
  <c r="D10" i="1"/>
  <c r="C10" i="1"/>
  <c r="R16" i="1"/>
  <c r="C7" i="5" l="1"/>
  <c r="D7" i="5"/>
  <c r="E7" i="5"/>
  <c r="E17" i="1"/>
  <c r="D16" i="1"/>
  <c r="D17" i="1" s="1"/>
  <c r="B16" i="1"/>
  <c r="C16" i="1"/>
  <c r="C17" i="1" s="1"/>
  <c r="C6" i="1"/>
  <c r="C7" i="1" s="1"/>
  <c r="E6" i="1"/>
  <c r="E7" i="1" s="1"/>
  <c r="D6" i="1"/>
  <c r="D7" i="1" s="1"/>
</calcChain>
</file>

<file path=xl/sharedStrings.xml><?xml version="1.0" encoding="utf-8"?>
<sst xmlns="http://schemas.openxmlformats.org/spreadsheetml/2006/main" count="111" uniqueCount="44">
  <si>
    <t>EXP1</t>
  </si>
  <si>
    <t>Scenario</t>
  </si>
  <si>
    <t>No LR</t>
  </si>
  <si>
    <t>Low LR</t>
  </si>
  <si>
    <t>Nominal LR</t>
  </si>
  <si>
    <t>High LR</t>
  </si>
  <si>
    <t>CO2 emitted Gt</t>
  </si>
  <si>
    <t xml:space="preserve">GtCO2 limit </t>
  </si>
  <si>
    <t>Year</t>
  </si>
  <si>
    <t>Sum</t>
  </si>
  <si>
    <t>Technology</t>
  </si>
  <si>
    <t>Installed capacity 2019</t>
  </si>
  <si>
    <t>Offshore wind</t>
  </si>
  <si>
    <t>Onshore wind</t>
  </si>
  <si>
    <t>Solar PV</t>
  </si>
  <si>
    <t>CCGT</t>
  </si>
  <si>
    <t>OCGT</t>
  </si>
  <si>
    <t>coal</t>
  </si>
  <si>
    <t>Coal</t>
  </si>
  <si>
    <t>Nuclear</t>
  </si>
  <si>
    <t>Time</t>
  </si>
  <si>
    <t>Demand4d3h</t>
  </si>
  <si>
    <t>Total</t>
  </si>
  <si>
    <t>GWh</t>
  </si>
  <si>
    <t>2050demand</t>
  </si>
  <si>
    <t>MWh</t>
  </si>
  <si>
    <t>EUR/MWh</t>
  </si>
  <si>
    <t>Rel. total cost [%]</t>
  </si>
  <si>
    <t xml:space="preserve">Total cost </t>
  </si>
  <si>
    <t>Storage</t>
  </si>
  <si>
    <t>Renewables</t>
  </si>
  <si>
    <t>Fossil and nuclear</t>
  </si>
  <si>
    <t>Marginal costs</t>
  </si>
  <si>
    <t>New battery function:</t>
  </si>
  <si>
    <t>offshore_wind</t>
  </si>
  <si>
    <t>onshore_wind</t>
  </si>
  <si>
    <t>solar_PV</t>
  </si>
  <si>
    <t>nuclear</t>
  </si>
  <si>
    <t>battery_store</t>
  </si>
  <si>
    <t>Case</t>
  </si>
  <si>
    <t xml:space="preserve">sum(model.storage_built[tech,year] * model.fixed_costs_storage[tech,year]/1e9 * </t>
  </si>
  <si>
    <t xml:space="preserve">                                sum(1/(1+r)**(yearb-years[0]) for yearb in years </t>
  </si>
  <si>
    <t xml:space="preserve">                                    if ((yearb&gt;=year) and (yearb &lt; year + store_param.at['lifetime',tech])))</t>
  </si>
  <si>
    <t xml:space="preserve">                                for tech in storage_techs for year in years))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</si>
</sst>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'Sheet1 (2)'!$A$6</c:f>
              <c:strCache>
                <c:ptCount val="1"/>
                <c:pt idx="0">
                  <c:v>EUR/MWh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2-3E48-92D0-FE69CA365E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2-3E48-92D0-FE69CA365E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2-3E48-92D0-FE69CA365E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02-3E48-92D0-FE69CA365EA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02-3E48-92D0-FE69CA365E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-2.1%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002-3E48-92D0-FE69CA365EA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-4.9%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87153910507395"/>
                      <c:h val="8.694832072934313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6002-3E48-92D0-FE69CA365EA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-12%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002-3E48-92D0-FE69CA365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(2)'!$B$4:$E$4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'Sheet1 (2)'!$B$6:$E$6</c:f>
              <c:numCache>
                <c:formatCode>0.00</c:formatCode>
                <c:ptCount val="4"/>
                <c:pt idx="0">
                  <c:v>86.799732581354021</c:v>
                </c:pt>
                <c:pt idx="1">
                  <c:v>84.987629604707806</c:v>
                </c:pt>
                <c:pt idx="2">
                  <c:v>82.541290586235405</c:v>
                </c:pt>
                <c:pt idx="3">
                  <c:v>76.380140465638249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2-3E48-92D0-FE69CA365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335613807"/>
        <c:axId val="1326255999"/>
      </c:barChart>
      <c:catAx>
        <c:axId val="13356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6255999"/>
        <c:crosses val="autoZero"/>
        <c:auto val="1"/>
        <c:lblAlgn val="ctr"/>
        <c:lblOffset val="100"/>
        <c:noMultiLvlLbl val="0"/>
      </c:catAx>
      <c:valAx>
        <c:axId val="13262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2022€/MWh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356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(2)'!$A$22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'Sheet1 (2)'!$B$22:$E$22</c:f>
              <c:numCache>
                <c:formatCode>0.0</c:formatCode>
                <c:ptCount val="4"/>
                <c:pt idx="0">
                  <c:v>392.64387116860502</c:v>
                </c:pt>
                <c:pt idx="1">
                  <c:v>237.655543247765</c:v>
                </c:pt>
                <c:pt idx="2">
                  <c:v>234.389577212158</c:v>
                </c:pt>
                <c:pt idx="3">
                  <c:v>120.51986586533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7-3A40-923D-10849E15D288}"/>
            </c:ext>
          </c:extLst>
        </c:ser>
        <c:ser>
          <c:idx val="1"/>
          <c:order val="1"/>
          <c:tx>
            <c:strRef>
              <c:f>'Sheet1 (2)'!$A$23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'Sheet1 (2)'!$B$23:$E$23</c:f>
              <c:numCache>
                <c:formatCode>0.0</c:formatCode>
                <c:ptCount val="4"/>
                <c:pt idx="0">
                  <c:v>879.57003029357702</c:v>
                </c:pt>
                <c:pt idx="1">
                  <c:v>851.88130859644502</c:v>
                </c:pt>
                <c:pt idx="2">
                  <c:v>779.18729533933003</c:v>
                </c:pt>
                <c:pt idx="3">
                  <c:v>644.55059259394898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7-3A40-923D-10849E15D288}"/>
            </c:ext>
          </c:extLst>
        </c:ser>
        <c:ser>
          <c:idx val="2"/>
          <c:order val="2"/>
          <c:tx>
            <c:strRef>
              <c:f>'Sheet1 (2)'!$A$25</c:f>
              <c:strCache>
                <c:ptCount val="1"/>
                <c:pt idx="0">
                  <c:v>Fossil and nuclear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'Sheet1 (2)'!$B$25:$E$25</c:f>
              <c:numCache>
                <c:formatCode>0.0</c:formatCode>
                <c:ptCount val="4"/>
                <c:pt idx="0">
                  <c:v>192.64413631210701</c:v>
                </c:pt>
                <c:pt idx="1">
                  <c:v>193.73897188249299</c:v>
                </c:pt>
                <c:pt idx="2">
                  <c:v>194.542038905228</c:v>
                </c:pt>
                <c:pt idx="3">
                  <c:v>170.50871303181401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7-3A40-923D-10849E15D288}"/>
            </c:ext>
          </c:extLst>
        </c:ser>
        <c:ser>
          <c:idx val="3"/>
          <c:order val="3"/>
          <c:tx>
            <c:strRef>
              <c:f>'Sheet1 (2)'!$A$24</c:f>
              <c:strCache>
                <c:ptCount val="1"/>
                <c:pt idx="0">
                  <c:v>Marginal costs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'Sheet1 (2)'!$B$24:$E$24</c:f>
              <c:numCache>
                <c:formatCode>0.0</c:formatCode>
                <c:ptCount val="4"/>
                <c:pt idx="0">
                  <c:v>190.68969291105901</c:v>
                </c:pt>
                <c:pt idx="1">
                  <c:v>226.313504352287</c:v>
                </c:pt>
                <c:pt idx="2">
                  <c:v>243.36152441744699</c:v>
                </c:pt>
                <c:pt idx="3">
                  <c:v>277.57633421072399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7-3A40-923D-10849E15D2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5626079"/>
        <c:axId val="571243600"/>
      </c:barChart>
      <c:catAx>
        <c:axId val="13256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1243600"/>
        <c:crosses val="autoZero"/>
        <c:auto val="1"/>
        <c:lblAlgn val="ctr"/>
        <c:lblOffset val="100"/>
        <c:noMultiLvlLbl val="0"/>
      </c:catAx>
      <c:valAx>
        <c:axId val="57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2022€</a:t>
                </a:r>
              </a:p>
            </c:rich>
          </c:tx>
          <c:layout>
            <c:manualLayout>
              <c:xMode val="edge"/>
              <c:yMode val="edge"/>
              <c:x val="0.11944444444444445"/>
              <c:y val="0.22501662497966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562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Sheet1!$A$16</c:f>
              <c:strCache>
                <c:ptCount val="1"/>
                <c:pt idx="0">
                  <c:v>EUR/MWh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22-184F-93E0-B71D7718488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2-184F-93E0-B71D7718488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22-184F-93E0-B71D7718488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2-184F-93E0-B71D7718488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22-184F-93E0-B71D77184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-11.2%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422-184F-93E0-B71D771848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-15.2%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422-184F-93E0-B71D771848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-24.5%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422-184F-93E0-B71D7718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Sheet1!$B$6:$E$6</c:f>
              <c:numCache>
                <c:formatCode>0.00</c:formatCode>
                <c:ptCount val="4"/>
                <c:pt idx="0">
                  <c:v>168.32624550066754</c:v>
                </c:pt>
                <c:pt idx="1">
                  <c:v>149.407890424481</c:v>
                </c:pt>
                <c:pt idx="2">
                  <c:v>142.75747250018935</c:v>
                </c:pt>
                <c:pt idx="3">
                  <c:v>127.11902381173246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2-184F-93E0-B71D77184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335613807"/>
        <c:axId val="1326255999"/>
      </c:barChart>
      <c:catAx>
        <c:axId val="13356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6255999"/>
        <c:crosses val="autoZero"/>
        <c:auto val="1"/>
        <c:lblAlgn val="ctr"/>
        <c:lblOffset val="100"/>
        <c:noMultiLvlLbl val="0"/>
      </c:catAx>
      <c:valAx>
        <c:axId val="13262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2022€/MWh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3561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Sheet1!$B$22:$E$22</c:f>
              <c:numCache>
                <c:formatCode>0.0</c:formatCode>
                <c:ptCount val="4"/>
                <c:pt idx="0">
                  <c:v>392.64387116860502</c:v>
                </c:pt>
                <c:pt idx="1">
                  <c:v>237.655543247765</c:v>
                </c:pt>
                <c:pt idx="2">
                  <c:v>234.389577212158</c:v>
                </c:pt>
                <c:pt idx="3">
                  <c:v>120.51986586533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D749-AB99-8DE1F40ACA88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Sheet1!$B$23:$E$23</c:f>
              <c:numCache>
                <c:formatCode>0.0</c:formatCode>
                <c:ptCount val="4"/>
                <c:pt idx="0">
                  <c:v>879.57003029357702</c:v>
                </c:pt>
                <c:pt idx="1">
                  <c:v>851.88130859644502</c:v>
                </c:pt>
                <c:pt idx="2">
                  <c:v>779.18729533933003</c:v>
                </c:pt>
                <c:pt idx="3">
                  <c:v>644.55059259394898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D749-AB99-8DE1F40ACA88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Fossil and nuclear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Sheet1!$B$25:$E$25</c:f>
              <c:numCache>
                <c:formatCode>0.0</c:formatCode>
                <c:ptCount val="4"/>
                <c:pt idx="0">
                  <c:v>192.64413631210701</c:v>
                </c:pt>
                <c:pt idx="1">
                  <c:v>193.73897188249299</c:v>
                </c:pt>
                <c:pt idx="2">
                  <c:v>194.542038905228</c:v>
                </c:pt>
                <c:pt idx="3">
                  <c:v>170.50871303181401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DA-D749-AB99-8DE1F40ACA88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Marginal costs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Sheet1!$B$21:$E$21</c:f>
              <c:strCache>
                <c:ptCount val="4"/>
                <c:pt idx="0">
                  <c:v>No LR</c:v>
                </c:pt>
                <c:pt idx="1">
                  <c:v>Low LR</c:v>
                </c:pt>
                <c:pt idx="2">
                  <c:v>Nominal LR</c:v>
                </c:pt>
                <c:pt idx="3">
                  <c:v>High LR</c:v>
                </c:pt>
              </c:strCache>
            </c:strRef>
          </c:cat>
          <c:val>
            <c:numRef>
              <c:f>Sheet1!$B$24:$E$24</c:f>
              <c:numCache>
                <c:formatCode>0.0</c:formatCode>
                <c:ptCount val="4"/>
                <c:pt idx="0">
                  <c:v>190.68969291105901</c:v>
                </c:pt>
                <c:pt idx="1">
                  <c:v>226.313504352287</c:v>
                </c:pt>
                <c:pt idx="2">
                  <c:v>243.36152441744699</c:v>
                </c:pt>
                <c:pt idx="3">
                  <c:v>277.57633421072399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DA-D749-AB99-8DE1F40ACA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25626079"/>
        <c:axId val="571243600"/>
      </c:barChart>
      <c:catAx>
        <c:axId val="13256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71243600"/>
        <c:crosses val="autoZero"/>
        <c:auto val="1"/>
        <c:lblAlgn val="ctr"/>
        <c:lblOffset val="100"/>
        <c:noMultiLvlLbl val="0"/>
      </c:catAx>
      <c:valAx>
        <c:axId val="57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2022€</a:t>
                </a:r>
              </a:p>
            </c:rich>
          </c:tx>
          <c:layout>
            <c:manualLayout>
              <c:xMode val="edge"/>
              <c:yMode val="edge"/>
              <c:x val="0.11944444444444445"/>
              <c:y val="0.22501662497966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2562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199234</xdr:colOff>
      <xdr:row>10</xdr:row>
      <xdr:rowOff>163328</xdr:rowOff>
    </xdr:from>
    <xdr:to>
      <xdr:col>10</xdr:col>
      <xdr:colOff>450971</xdr:colOff>
      <xdr:row>19</xdr:row>
      <xdr:rowOff>47924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0DB09-0A61-9A4A-84AB-0B09D7333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128198</xdr:colOff>
      <xdr:row>20</xdr:row>
      <xdr:rowOff>35944</xdr:rowOff>
    </xdr:from>
    <xdr:to>
      <xdr:col>11</xdr:col>
      <xdr:colOff>195292</xdr:colOff>
      <xdr:row>32</xdr:row>
      <xdr:rowOff>167736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9D9640-6B10-8B47-899B-DAACA0408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199234</xdr:colOff>
      <xdr:row>10</xdr:row>
      <xdr:rowOff>163328</xdr:rowOff>
    </xdr:from>
    <xdr:to>
      <xdr:col>10</xdr:col>
      <xdr:colOff>450971</xdr:colOff>
      <xdr:row>19</xdr:row>
      <xdr:rowOff>47924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AE0E4-7507-CAB3-244E-93C3CBE49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128198</xdr:colOff>
      <xdr:row>20</xdr:row>
      <xdr:rowOff>35944</xdr:rowOff>
    </xdr:from>
    <xdr:to>
      <xdr:col>11</xdr:col>
      <xdr:colOff>195292</xdr:colOff>
      <xdr:row>32</xdr:row>
      <xdr:rowOff>167736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22C16-19E0-EBB4-EDE7-E23EECA5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5422-09AE-044C-B1F5-46FDD17EB7E0}">
  <dimension ref="A1:R48"/>
  <sheetViews>
    <sheetView tabSelected="1" zoomScale="131" workbookViewId="0">
      <selection activeCell="B17" sqref="B17"/>
    </sheetView>
  </sheetViews>
  <sheetFormatPr baseColWidth="10" defaultRowHeight="16" x14ac:dyDescent="0.2"/>
  <cols>
    <col min="1" max="1" width="15.83203125" bestFit="1" customWidth="1"/>
    <col min="2" max="5" width="11" bestFit="1" customWidth="1"/>
    <col min="7" max="7" width="12" bestFit="1" customWidth="1"/>
    <col min="8" max="8" width="14.6640625" customWidth="1"/>
    <col min="9" max="9" width="13.6640625" bestFit="1" customWidth="1"/>
    <col min="14" max="15" width="11" bestFit="1" customWidth="1"/>
    <col min="18" max="18" width="11" bestFit="1" customWidth="1"/>
  </cols>
  <sheetData>
    <row r="1" spans="1:18" x14ac:dyDescent="0.2">
      <c r="A1" t="s">
        <v>0</v>
      </c>
    </row>
    <row r="3" spans="1:18" x14ac:dyDescent="0.2">
      <c r="A3" s="5" t="s">
        <v>1</v>
      </c>
      <c r="B3" s="5"/>
      <c r="C3" s="5"/>
      <c r="D3" s="5"/>
      <c r="E3" s="5"/>
      <c r="I3">
        <v>10000000000</v>
      </c>
    </row>
    <row r="4" spans="1:1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8" x14ac:dyDescent="0.2">
      <c r="A5" t="s">
        <v>28</v>
      </c>
      <c r="B5">
        <v>958</v>
      </c>
      <c r="C5">
        <v>938</v>
      </c>
      <c r="D5">
        <v>911</v>
      </c>
      <c r="E5">
        <v>843</v>
      </c>
      <c r="G5" t="s">
        <v>21</v>
      </c>
      <c r="H5">
        <v>80893.963172000003</v>
      </c>
      <c r="I5" t="s">
        <v>23</v>
      </c>
    </row>
    <row r="6" spans="1:18" x14ac:dyDescent="0.2">
      <c r="A6" t="s">
        <v>26</v>
      </c>
      <c r="B6" s="1">
        <f>B5*10000000000/$H$7</f>
        <v>86.799732581354021</v>
      </c>
      <c r="C6" s="1">
        <f>C5*10000000000/$H$7</f>
        <v>84.987629604707806</v>
      </c>
      <c r="D6" s="1">
        <f t="shared" ref="D6:E6" si="0">D5*10000000000/$H$7</f>
        <v>82.541290586235405</v>
      </c>
      <c r="E6" s="1">
        <f t="shared" si="0"/>
        <v>76.380140465638249</v>
      </c>
      <c r="G6" t="s">
        <v>22</v>
      </c>
      <c r="H6">
        <f>H5*3*364/4*5-H8*4</f>
        <v>110369003.62591599</v>
      </c>
      <c r="I6" t="s">
        <v>23</v>
      </c>
    </row>
    <row r="7" spans="1:18" x14ac:dyDescent="0.2">
      <c r="A7" t="s">
        <v>27</v>
      </c>
      <c r="B7">
        <v>100</v>
      </c>
      <c r="C7" s="1">
        <f>-(100-C6/$B$6*100)</f>
        <v>-2.0876826722338109</v>
      </c>
      <c r="D7" s="1">
        <f>-(100-D6/$B$6*100)</f>
        <v>-4.9060542797494691</v>
      </c>
      <c r="E7" s="1">
        <f>-(100-E6/$B$6*100)</f>
        <v>-12.004175365344466</v>
      </c>
      <c r="G7" t="s">
        <v>22</v>
      </c>
      <c r="H7">
        <f>H6*1000</f>
        <v>110369003625.91599</v>
      </c>
      <c r="I7" t="s">
        <v>25</v>
      </c>
    </row>
    <row r="8" spans="1:18" x14ac:dyDescent="0.2">
      <c r="A8" t="s">
        <v>6</v>
      </c>
      <c r="B8">
        <v>0.18</v>
      </c>
      <c r="C8">
        <v>0.115</v>
      </c>
      <c r="D8">
        <v>0.12</v>
      </c>
      <c r="E8">
        <v>0.63</v>
      </c>
      <c r="G8" t="s">
        <v>24</v>
      </c>
      <c r="H8">
        <v>12814.025965999999</v>
      </c>
    </row>
    <row r="9" spans="1:18" x14ac:dyDescent="0.2">
      <c r="A9" t="s">
        <v>20</v>
      </c>
    </row>
    <row r="10" spans="1:18" x14ac:dyDescent="0.2">
      <c r="B10">
        <v>1803</v>
      </c>
      <c r="C10">
        <f>-(B10-C5)</f>
        <v>-865</v>
      </c>
      <c r="D10">
        <f>-(C5-D5)</f>
        <v>-27</v>
      </c>
      <c r="E10">
        <f>-(D5-E5)</f>
        <v>-68</v>
      </c>
    </row>
    <row r="11" spans="1:18" x14ac:dyDescent="0.2">
      <c r="O11">
        <v>10.5</v>
      </c>
    </row>
    <row r="12" spans="1:18" x14ac:dyDescent="0.2">
      <c r="N12" t="s">
        <v>8</v>
      </c>
      <c r="O12" t="s">
        <v>7</v>
      </c>
      <c r="Q12" t="s">
        <v>10</v>
      </c>
      <c r="R12" t="s">
        <v>11</v>
      </c>
    </row>
    <row r="13" spans="1:18" x14ac:dyDescent="0.2">
      <c r="A13" t="s">
        <v>33</v>
      </c>
      <c r="N13">
        <v>2020</v>
      </c>
      <c r="O13">
        <v>2500</v>
      </c>
      <c r="Q13" t="s">
        <v>12</v>
      </c>
      <c r="R13">
        <v>25</v>
      </c>
    </row>
    <row r="14" spans="1:18" x14ac:dyDescent="0.2">
      <c r="A14" t="s">
        <v>1</v>
      </c>
      <c r="B14" t="s">
        <v>2</v>
      </c>
      <c r="C14" t="s">
        <v>3</v>
      </c>
      <c r="D14" t="s">
        <v>4</v>
      </c>
      <c r="E14" t="s">
        <v>5</v>
      </c>
      <c r="N14">
        <f>N13+5</f>
        <v>2025</v>
      </c>
      <c r="O14">
        <v>2500</v>
      </c>
      <c r="Q14" t="s">
        <v>13</v>
      </c>
      <c r="R14">
        <v>174</v>
      </c>
    </row>
    <row r="15" spans="1:18" x14ac:dyDescent="0.2">
      <c r="A15" t="s">
        <v>28</v>
      </c>
      <c r="B15">
        <v>1655.6</v>
      </c>
      <c r="C15">
        <v>1509.6</v>
      </c>
      <c r="D15">
        <v>1451.5</v>
      </c>
      <c r="E15">
        <v>1213.2</v>
      </c>
      <c r="N15">
        <f t="shared" ref="N15:N19" si="1">N14+5</f>
        <v>2030</v>
      </c>
      <c r="O15">
        <v>2000</v>
      </c>
      <c r="Q15" t="s">
        <v>14</v>
      </c>
      <c r="R15">
        <v>141</v>
      </c>
    </row>
    <row r="16" spans="1:18" x14ac:dyDescent="0.2">
      <c r="A16" t="s">
        <v>26</v>
      </c>
      <c r="B16" s="1">
        <f>B15*10000000000/$H$7</f>
        <v>150.00588440677424</v>
      </c>
      <c r="C16" s="1">
        <f>C15*10000000000/$H$7</f>
        <v>136.77753267725683</v>
      </c>
      <c r="D16" s="1">
        <f t="shared" ref="D16:E16" si="2">D15*10000000000/$H$7</f>
        <v>131.51337353009956</v>
      </c>
      <c r="E16" s="1">
        <f t="shared" si="2"/>
        <v>109.92216656335981</v>
      </c>
      <c r="N16">
        <f t="shared" si="1"/>
        <v>2035</v>
      </c>
      <c r="O16">
        <v>1500</v>
      </c>
      <c r="Q16" t="s">
        <v>15</v>
      </c>
      <c r="R16">
        <f>192/2</f>
        <v>96</v>
      </c>
    </row>
    <row r="17" spans="1:18" x14ac:dyDescent="0.2">
      <c r="A17" t="s">
        <v>27</v>
      </c>
      <c r="B17">
        <v>100</v>
      </c>
      <c r="C17" s="1">
        <f>-(100-C16/$B$6*100)</f>
        <v>57.578288100208766</v>
      </c>
      <c r="D17" s="1">
        <f>-(100-D16/$B$6*100)</f>
        <v>51.513569937369539</v>
      </c>
      <c r="E17" s="1">
        <f>-(100-E16/$B$6*100)</f>
        <v>26.638830897703556</v>
      </c>
      <c r="N17">
        <f t="shared" si="1"/>
        <v>2040</v>
      </c>
      <c r="O17">
        <v>1000</v>
      </c>
      <c r="Q17" t="s">
        <v>16</v>
      </c>
      <c r="R17">
        <v>96</v>
      </c>
    </row>
    <row r="18" spans="1:18" x14ac:dyDescent="0.2">
      <c r="A18" t="s">
        <v>6</v>
      </c>
      <c r="B18">
        <v>1866</v>
      </c>
      <c r="C18">
        <v>3.7</v>
      </c>
      <c r="D18">
        <v>4.0999999999999996</v>
      </c>
      <c r="E18">
        <v>4</v>
      </c>
      <c r="N18">
        <f t="shared" si="1"/>
        <v>2045</v>
      </c>
      <c r="O18">
        <v>1000</v>
      </c>
      <c r="Q18" t="s">
        <v>18</v>
      </c>
      <c r="R18">
        <v>94</v>
      </c>
    </row>
    <row r="19" spans="1:18" x14ac:dyDescent="0.2">
      <c r="N19">
        <f t="shared" si="1"/>
        <v>2050</v>
      </c>
      <c r="O19">
        <v>0</v>
      </c>
      <c r="Q19" t="s">
        <v>19</v>
      </c>
      <c r="R19">
        <v>117</v>
      </c>
    </row>
    <row r="20" spans="1:18" x14ac:dyDescent="0.2">
      <c r="N20" t="s">
        <v>9</v>
      </c>
      <c r="O20">
        <f>SUM(O13:O19)</f>
        <v>10500</v>
      </c>
    </row>
    <row r="21" spans="1:18" x14ac:dyDescent="0.2">
      <c r="B21" t="s">
        <v>2</v>
      </c>
      <c r="C21" t="s">
        <v>3</v>
      </c>
      <c r="D21" t="s">
        <v>4</v>
      </c>
      <c r="E21" t="s">
        <v>5</v>
      </c>
    </row>
    <row r="22" spans="1:18" x14ac:dyDescent="0.2">
      <c r="A22" t="s">
        <v>29</v>
      </c>
      <c r="B22" s="2">
        <v>392.64387116860502</v>
      </c>
      <c r="C22" s="2">
        <v>237.655543247765</v>
      </c>
      <c r="D22" s="2">
        <v>234.389577212158</v>
      </c>
      <c r="E22" s="2">
        <v>120.51986586533</v>
      </c>
    </row>
    <row r="23" spans="1:18" x14ac:dyDescent="0.2">
      <c r="A23" t="s">
        <v>30</v>
      </c>
      <c r="B23" s="2">
        <v>879.57003029357702</v>
      </c>
      <c r="C23" s="2">
        <v>851.88130859644502</v>
      </c>
      <c r="D23" s="2">
        <v>779.18729533933003</v>
      </c>
      <c r="E23" s="2">
        <v>644.55059259394898</v>
      </c>
    </row>
    <row r="24" spans="1:18" x14ac:dyDescent="0.2">
      <c r="A24" t="s">
        <v>32</v>
      </c>
      <c r="B24" s="2">
        <v>190.68969291105901</v>
      </c>
      <c r="C24" s="2">
        <v>226.313504352287</v>
      </c>
      <c r="D24" s="2">
        <v>243.36152441744699</v>
      </c>
      <c r="E24" s="2">
        <v>277.57633421072399</v>
      </c>
    </row>
    <row r="25" spans="1:18" x14ac:dyDescent="0.2">
      <c r="A25" t="s">
        <v>31</v>
      </c>
      <c r="B25" s="2">
        <v>192.64413631210701</v>
      </c>
      <c r="C25" s="2">
        <v>193.73897188249299</v>
      </c>
      <c r="D25" s="2">
        <v>194.542038905228</v>
      </c>
      <c r="E25" s="2">
        <v>170.50871303181401</v>
      </c>
    </row>
    <row r="45" spans="2:5" x14ac:dyDescent="0.2">
      <c r="B45" s="2"/>
      <c r="C45" s="2"/>
      <c r="D45" s="2"/>
      <c r="E45" s="2"/>
    </row>
    <row r="46" spans="2:5" x14ac:dyDescent="0.2">
      <c r="B46" s="2"/>
      <c r="C46" s="2"/>
      <c r="D46" s="2"/>
      <c r="E46" s="2"/>
    </row>
    <row r="47" spans="2:5" x14ac:dyDescent="0.2">
      <c r="B47" s="2"/>
      <c r="C47" s="2"/>
      <c r="D47" s="2"/>
      <c r="E47" s="2"/>
    </row>
    <row r="48" spans="2:5" x14ac:dyDescent="0.2">
      <c r="B48" s="2"/>
      <c r="C48" s="2"/>
      <c r="D48" s="2"/>
      <c r="E48" s="2"/>
    </row>
  </sheetData>
  <mergeCells count="1"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1362-68CF-C941-8305-BBF17CBCAE22}">
  <dimension ref="A1:R48"/>
  <sheetViews>
    <sheetView zoomScale="106" workbookViewId="0">
      <selection activeCell="B6" sqref="B6"/>
    </sheetView>
  </sheetViews>
  <sheetFormatPr baseColWidth="10" defaultRowHeight="16" x14ac:dyDescent="0.2"/>
  <cols>
    <col min="1" max="1" width="15.83203125" bestFit="1" customWidth="1"/>
    <col min="7" max="7" width="12" bestFit="1" customWidth="1"/>
    <col min="8" max="8" width="14.6640625" customWidth="1"/>
  </cols>
  <sheetData>
    <row r="1" spans="1:18" x14ac:dyDescent="0.2">
      <c r="A1" t="s">
        <v>0</v>
      </c>
    </row>
    <row r="3" spans="1:18" x14ac:dyDescent="0.2">
      <c r="A3" s="5" t="s">
        <v>1</v>
      </c>
      <c r="B3" s="5"/>
      <c r="C3" s="5"/>
      <c r="D3" s="5"/>
      <c r="E3" s="5"/>
      <c r="I3">
        <v>10000000000</v>
      </c>
    </row>
    <row r="4" spans="1:1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8" x14ac:dyDescent="0.2">
      <c r="A5" t="s">
        <v>28</v>
      </c>
      <c r="B5">
        <v>1857.8</v>
      </c>
      <c r="C5">
        <v>1649</v>
      </c>
      <c r="D5">
        <v>1575.6</v>
      </c>
      <c r="E5">
        <v>1403</v>
      </c>
      <c r="G5" t="s">
        <v>21</v>
      </c>
      <c r="H5">
        <v>80893.963172000003</v>
      </c>
      <c r="I5" t="s">
        <v>23</v>
      </c>
    </row>
    <row r="6" spans="1:18" x14ac:dyDescent="0.2">
      <c r="A6" t="s">
        <v>26</v>
      </c>
      <c r="B6" s="1">
        <f>B5*10000000000/$H$7</f>
        <v>168.32624550066754</v>
      </c>
      <c r="C6" s="1">
        <f>C5*10000000000/$H$7</f>
        <v>149.407890424481</v>
      </c>
      <c r="D6" s="1">
        <f t="shared" ref="D6:E6" si="0">D5*10000000000/$H$7</f>
        <v>142.75747250018935</v>
      </c>
      <c r="E6" s="1">
        <f t="shared" si="0"/>
        <v>127.11902381173246</v>
      </c>
      <c r="G6" t="s">
        <v>22</v>
      </c>
      <c r="H6">
        <f>H5*3*364/4*5-H8*4</f>
        <v>110369003.62591599</v>
      </c>
      <c r="I6" t="s">
        <v>23</v>
      </c>
    </row>
    <row r="7" spans="1:18" x14ac:dyDescent="0.2">
      <c r="A7" t="s">
        <v>27</v>
      </c>
      <c r="B7">
        <v>100</v>
      </c>
      <c r="C7" s="1">
        <f>-(100-C6/$B$6*100)</f>
        <v>-11.239100010765412</v>
      </c>
      <c r="D7" s="1">
        <f>-(100-D6/$B$6*100)</f>
        <v>-15.190009688879329</v>
      </c>
      <c r="E7" s="1">
        <f>-(100-E6/$B$6*100)</f>
        <v>-24.480568414253412</v>
      </c>
      <c r="G7" t="s">
        <v>22</v>
      </c>
      <c r="H7">
        <f>H6*1000</f>
        <v>110369003625.91599</v>
      </c>
      <c r="I7" t="s">
        <v>25</v>
      </c>
    </row>
    <row r="8" spans="1:18" x14ac:dyDescent="0.2">
      <c r="A8" t="s">
        <v>6</v>
      </c>
      <c r="B8">
        <v>3.8</v>
      </c>
      <c r="C8">
        <v>6.2</v>
      </c>
      <c r="D8">
        <v>6</v>
      </c>
      <c r="E8">
        <v>4.7</v>
      </c>
      <c r="G8" t="s">
        <v>24</v>
      </c>
      <c r="H8">
        <v>12814.025965999999</v>
      </c>
    </row>
    <row r="9" spans="1:18" x14ac:dyDescent="0.2">
      <c r="A9" t="s">
        <v>20</v>
      </c>
    </row>
    <row r="10" spans="1:18" x14ac:dyDescent="0.2">
      <c r="B10">
        <v>1803</v>
      </c>
      <c r="C10">
        <f>-(B10-C5)</f>
        <v>-154</v>
      </c>
      <c r="D10">
        <f>-(C5-D5)</f>
        <v>-73.400000000000091</v>
      </c>
      <c r="E10">
        <f>-(D5-E5)</f>
        <v>-172.59999999999991</v>
      </c>
    </row>
    <row r="11" spans="1:18" x14ac:dyDescent="0.2">
      <c r="O11">
        <v>10.5</v>
      </c>
    </row>
    <row r="12" spans="1:18" x14ac:dyDescent="0.2">
      <c r="N12" t="s">
        <v>8</v>
      </c>
      <c r="O12" t="s">
        <v>7</v>
      </c>
      <c r="Q12" t="s">
        <v>10</v>
      </c>
      <c r="R12" t="s">
        <v>11</v>
      </c>
    </row>
    <row r="13" spans="1:18" x14ac:dyDescent="0.2">
      <c r="A13" t="s">
        <v>33</v>
      </c>
      <c r="N13">
        <v>2020</v>
      </c>
      <c r="O13">
        <v>2500</v>
      </c>
      <c r="Q13" t="s">
        <v>12</v>
      </c>
      <c r="R13">
        <v>25</v>
      </c>
    </row>
    <row r="14" spans="1:18" x14ac:dyDescent="0.2">
      <c r="A14" t="s">
        <v>1</v>
      </c>
      <c r="B14" t="s">
        <v>2</v>
      </c>
      <c r="C14" t="s">
        <v>3</v>
      </c>
      <c r="D14" t="s">
        <v>4</v>
      </c>
      <c r="E14" t="s">
        <v>5</v>
      </c>
      <c r="N14">
        <f>N13+5</f>
        <v>2025</v>
      </c>
      <c r="O14">
        <v>2500</v>
      </c>
      <c r="Q14" t="s">
        <v>13</v>
      </c>
      <c r="R14">
        <v>174</v>
      </c>
    </row>
    <row r="15" spans="1:18" x14ac:dyDescent="0.2">
      <c r="A15" t="s">
        <v>28</v>
      </c>
      <c r="B15">
        <v>1655.6</v>
      </c>
      <c r="C15">
        <v>1509.6</v>
      </c>
      <c r="D15">
        <v>1451.5</v>
      </c>
      <c r="E15">
        <v>1213.2</v>
      </c>
      <c r="N15">
        <f t="shared" ref="N15:N19" si="1">N14+5</f>
        <v>2030</v>
      </c>
      <c r="O15">
        <v>2000</v>
      </c>
      <c r="Q15" t="s">
        <v>14</v>
      </c>
      <c r="R15">
        <v>141</v>
      </c>
    </row>
    <row r="16" spans="1:18" x14ac:dyDescent="0.2">
      <c r="A16" t="s">
        <v>26</v>
      </c>
      <c r="B16" s="1">
        <f>B15*10000000000/$H$7</f>
        <v>150.00588440677424</v>
      </c>
      <c r="C16" s="1">
        <f>C15*10000000000/$H$7</f>
        <v>136.77753267725683</v>
      </c>
      <c r="D16" s="1">
        <f t="shared" ref="D16" si="2">D15*10000000000/$H$7</f>
        <v>131.51337353009956</v>
      </c>
      <c r="E16" s="1">
        <f t="shared" ref="E16" si="3">E15*10000000000/$H$7</f>
        <v>109.92216656335981</v>
      </c>
      <c r="N16">
        <f t="shared" si="1"/>
        <v>2035</v>
      </c>
      <c r="O16">
        <v>1500</v>
      </c>
      <c r="Q16" t="s">
        <v>15</v>
      </c>
      <c r="R16">
        <f>192/2</f>
        <v>96</v>
      </c>
    </row>
    <row r="17" spans="1:18" x14ac:dyDescent="0.2">
      <c r="A17" t="s">
        <v>27</v>
      </c>
      <c r="B17">
        <v>100</v>
      </c>
      <c r="C17" s="1">
        <f>-(100-C16/$B$6*100)</f>
        <v>-18.742598772741943</v>
      </c>
      <c r="D17" s="1">
        <f>-(100-D16/$B$6*100)</f>
        <v>-21.869953708687689</v>
      </c>
      <c r="E17" s="1">
        <f>-(100-E16/$B$6*100)</f>
        <v>-34.696953385725052</v>
      </c>
      <c r="N17">
        <f t="shared" si="1"/>
        <v>2040</v>
      </c>
      <c r="O17">
        <v>1000</v>
      </c>
      <c r="Q17" t="s">
        <v>16</v>
      </c>
      <c r="R17">
        <v>96</v>
      </c>
    </row>
    <row r="18" spans="1:18" x14ac:dyDescent="0.2">
      <c r="A18" t="s">
        <v>6</v>
      </c>
      <c r="B18">
        <v>1866</v>
      </c>
      <c r="C18">
        <v>3.7</v>
      </c>
      <c r="D18">
        <v>4.0999999999999996</v>
      </c>
      <c r="E18">
        <v>4</v>
      </c>
      <c r="N18">
        <f t="shared" si="1"/>
        <v>2045</v>
      </c>
      <c r="O18">
        <v>1000</v>
      </c>
      <c r="Q18" t="s">
        <v>18</v>
      </c>
      <c r="R18">
        <v>94</v>
      </c>
    </row>
    <row r="19" spans="1:18" x14ac:dyDescent="0.2">
      <c r="N19">
        <f t="shared" si="1"/>
        <v>2050</v>
      </c>
      <c r="O19">
        <v>0</v>
      </c>
      <c r="Q19" t="s">
        <v>19</v>
      </c>
      <c r="R19">
        <v>117</v>
      </c>
    </row>
    <row r="20" spans="1:18" x14ac:dyDescent="0.2">
      <c r="N20" t="s">
        <v>9</v>
      </c>
      <c r="O20">
        <f>SUM(O13:O19)</f>
        <v>10500</v>
      </c>
    </row>
    <row r="21" spans="1:18" x14ac:dyDescent="0.2">
      <c r="B21" t="s">
        <v>2</v>
      </c>
      <c r="C21" t="s">
        <v>3</v>
      </c>
      <c r="D21" t="s">
        <v>4</v>
      </c>
      <c r="E21" t="s">
        <v>5</v>
      </c>
    </row>
    <row r="22" spans="1:18" x14ac:dyDescent="0.2">
      <c r="A22" t="s">
        <v>29</v>
      </c>
      <c r="B22" s="2">
        <v>392.64387116860502</v>
      </c>
      <c r="C22" s="2">
        <v>237.655543247765</v>
      </c>
      <c r="D22" s="2">
        <v>234.389577212158</v>
      </c>
      <c r="E22" s="2">
        <v>120.51986586533</v>
      </c>
    </row>
    <row r="23" spans="1:18" x14ac:dyDescent="0.2">
      <c r="A23" t="s">
        <v>30</v>
      </c>
      <c r="B23" s="2">
        <v>879.57003029357702</v>
      </c>
      <c r="C23" s="2">
        <v>851.88130859644502</v>
      </c>
      <c r="D23" s="2">
        <v>779.18729533933003</v>
      </c>
      <c r="E23" s="2">
        <v>644.55059259394898</v>
      </c>
    </row>
    <row r="24" spans="1:18" x14ac:dyDescent="0.2">
      <c r="A24" t="s">
        <v>32</v>
      </c>
      <c r="B24" s="2">
        <v>190.68969291105901</v>
      </c>
      <c r="C24" s="2">
        <v>226.313504352287</v>
      </c>
      <c r="D24" s="2">
        <v>243.36152441744699</v>
      </c>
      <c r="E24" s="2">
        <v>277.57633421072399</v>
      </c>
    </row>
    <row r="25" spans="1:18" x14ac:dyDescent="0.2">
      <c r="A25" t="s">
        <v>31</v>
      </c>
      <c r="B25" s="2">
        <v>192.64413631210701</v>
      </c>
      <c r="C25" s="2">
        <v>193.73897188249299</v>
      </c>
      <c r="D25" s="2">
        <v>194.542038905228</v>
      </c>
      <c r="E25" s="2">
        <v>170.50871303181401</v>
      </c>
    </row>
    <row r="45" spans="2:5" x14ac:dyDescent="0.2">
      <c r="B45" s="2"/>
      <c r="C45" s="2"/>
      <c r="D45" s="2"/>
      <c r="E45" s="2"/>
    </row>
    <row r="46" spans="2:5" x14ac:dyDescent="0.2">
      <c r="B46" s="2"/>
      <c r="C46" s="2"/>
      <c r="D46" s="2"/>
      <c r="E46" s="2"/>
    </row>
    <row r="47" spans="2:5" x14ac:dyDescent="0.2">
      <c r="B47" s="2"/>
      <c r="C47" s="2"/>
      <c r="D47" s="2"/>
      <c r="E47" s="2"/>
    </row>
    <row r="48" spans="2:5" x14ac:dyDescent="0.2">
      <c r="B48" s="2"/>
      <c r="C48" s="2"/>
      <c r="D48" s="2"/>
      <c r="E48" s="2"/>
    </row>
  </sheetData>
  <mergeCells count="1">
    <mergeCell ref="A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2513-5CB5-D147-8DF0-CD83B592F9F5}">
  <dimension ref="A2:J58"/>
  <sheetViews>
    <sheetView workbookViewId="0">
      <selection activeCell="L20" sqref="L20"/>
    </sheetView>
  </sheetViews>
  <sheetFormatPr baseColWidth="10" defaultRowHeight="16" x14ac:dyDescent="0.2"/>
  <cols>
    <col min="2" max="2" width="13" bestFit="1" customWidth="1"/>
    <col min="3" max="3" width="12.6640625" bestFit="1" customWidth="1"/>
    <col min="4" max="5" width="8.33203125" bestFit="1" customWidth="1"/>
    <col min="6" max="6" width="12.1640625" bestFit="1" customWidth="1"/>
    <col min="7" max="7" width="4.5" bestFit="1" customWidth="1"/>
    <col min="8" max="9" width="12.1640625" bestFit="1" customWidth="1"/>
  </cols>
  <sheetData>
    <row r="2" spans="1:10" x14ac:dyDescent="0.2">
      <c r="B2" t="s">
        <v>34</v>
      </c>
      <c r="C2" t="s">
        <v>35</v>
      </c>
      <c r="D2" t="s">
        <v>36</v>
      </c>
      <c r="E2" t="s">
        <v>15</v>
      </c>
      <c r="F2" t="s">
        <v>16</v>
      </c>
      <c r="G2" t="s">
        <v>17</v>
      </c>
      <c r="H2" t="s">
        <v>37</v>
      </c>
      <c r="I2" t="s">
        <v>38</v>
      </c>
      <c r="J2" t="s">
        <v>39</v>
      </c>
    </row>
    <row r="3" spans="1:10" x14ac:dyDescent="0.2">
      <c r="A3">
        <v>2020</v>
      </c>
      <c r="B3" s="3">
        <v>1.2868498570043599E-6</v>
      </c>
      <c r="C3">
        <v>487.52365061820598</v>
      </c>
      <c r="D3" s="3">
        <v>2.4377016804466997E-13</v>
      </c>
      <c r="E3" s="3">
        <v>3.8641840890052401E-6</v>
      </c>
      <c r="F3">
        <v>93.830122759468495</v>
      </c>
      <c r="G3">
        <v>32.469810025092997</v>
      </c>
      <c r="H3">
        <v>230.56995848035399</v>
      </c>
      <c r="I3">
        <v>151.90856184215301</v>
      </c>
      <c r="J3">
        <v>1</v>
      </c>
    </row>
    <row r="4" spans="1:10" x14ac:dyDescent="0.2">
      <c r="A4">
        <v>2025</v>
      </c>
      <c r="B4" s="3">
        <v>5.7318597307131903E-8</v>
      </c>
      <c r="C4">
        <v>124.191654132707</v>
      </c>
      <c r="D4" s="3">
        <v>1.95617612551147E-14</v>
      </c>
      <c r="E4" s="3">
        <v>5.5832554984477598E-9</v>
      </c>
      <c r="F4" s="3">
        <v>5.3114016308811199E-9</v>
      </c>
      <c r="G4">
        <v>0</v>
      </c>
      <c r="H4">
        <v>0</v>
      </c>
      <c r="I4">
        <v>523.40099397905999</v>
      </c>
      <c r="J4">
        <v>1</v>
      </c>
    </row>
    <row r="5" spans="1:10" x14ac:dyDescent="0.2">
      <c r="A5">
        <v>2030</v>
      </c>
      <c r="B5" s="3">
        <v>5.6407215673294601E-8</v>
      </c>
      <c r="C5">
        <v>61.623418918686902</v>
      </c>
      <c r="D5">
        <v>0</v>
      </c>
      <c r="E5">
        <v>0</v>
      </c>
      <c r="F5" s="3">
        <v>7.7223705442552102E-9</v>
      </c>
      <c r="G5">
        <v>0</v>
      </c>
      <c r="H5">
        <v>0</v>
      </c>
      <c r="I5">
        <v>269.03484502556501</v>
      </c>
      <c r="J5">
        <v>1</v>
      </c>
    </row>
    <row r="6" spans="1:10" x14ac:dyDescent="0.2">
      <c r="A6">
        <v>2035</v>
      </c>
      <c r="B6" s="3">
        <v>8.0235373004104397E-8</v>
      </c>
      <c r="C6">
        <v>19.740334673988102</v>
      </c>
      <c r="D6" s="3">
        <v>3.0703315735761202E-13</v>
      </c>
      <c r="E6" s="3">
        <v>1.08611277682434E-10</v>
      </c>
      <c r="F6" s="3">
        <v>1.72162498454569E-8</v>
      </c>
      <c r="G6">
        <v>0</v>
      </c>
      <c r="H6">
        <v>0</v>
      </c>
      <c r="I6" s="3">
        <v>9.4792621438353998E-7</v>
      </c>
      <c r="J6">
        <v>1</v>
      </c>
    </row>
    <row r="7" spans="1:10" x14ac:dyDescent="0.2">
      <c r="A7">
        <v>2040</v>
      </c>
      <c r="B7" s="3">
        <v>1.15577022462935E-7</v>
      </c>
      <c r="C7">
        <v>26.900670026597499</v>
      </c>
      <c r="D7" s="3">
        <v>7.1623873943176003E-15</v>
      </c>
      <c r="E7" s="3">
        <v>1.0786495909719199E-8</v>
      </c>
      <c r="F7" s="3">
        <v>4.5509433558646998E-8</v>
      </c>
      <c r="G7" s="3">
        <v>4.38058624244134E-10</v>
      </c>
      <c r="H7">
        <v>0</v>
      </c>
      <c r="I7">
        <v>207.56416952356301</v>
      </c>
      <c r="J7">
        <v>1</v>
      </c>
    </row>
    <row r="8" spans="1:10" x14ac:dyDescent="0.2">
      <c r="A8">
        <v>2045</v>
      </c>
      <c r="B8" s="3">
        <v>2.5250195787338199E-7</v>
      </c>
      <c r="C8">
        <v>17.801883512601702</v>
      </c>
      <c r="D8">
        <v>0</v>
      </c>
      <c r="E8" s="3">
        <v>6.2118566687325104E-6</v>
      </c>
      <c r="F8" s="3">
        <v>5.0894954493397204E-6</v>
      </c>
      <c r="G8">
        <v>7.7140664552202702</v>
      </c>
      <c r="H8" s="3">
        <v>9.6386548017185203E-8</v>
      </c>
      <c r="I8">
        <v>486.56487215727202</v>
      </c>
      <c r="J8">
        <v>1</v>
      </c>
    </row>
    <row r="9" spans="1:10" x14ac:dyDescent="0.2">
      <c r="A9">
        <v>2050</v>
      </c>
      <c r="B9" s="3">
        <v>1.0900928814969399E-6</v>
      </c>
      <c r="C9">
        <v>387.95587820103901</v>
      </c>
      <c r="D9">
        <v>453.929211957044</v>
      </c>
      <c r="E9" s="3">
        <v>1.1766405516724999E-8</v>
      </c>
      <c r="F9" s="3">
        <v>9.1351250416427604E-8</v>
      </c>
      <c r="G9" s="3">
        <v>1.0920328325129E-9</v>
      </c>
      <c r="H9">
        <v>0</v>
      </c>
      <c r="I9" s="3">
        <v>2.3929623028039503E-7</v>
      </c>
      <c r="J9">
        <v>1</v>
      </c>
    </row>
    <row r="10" spans="1:10" x14ac:dyDescent="0.2">
      <c r="A10">
        <v>2020</v>
      </c>
      <c r="B10" s="3">
        <v>1.28684981617151E-6</v>
      </c>
      <c r="C10">
        <v>487.52517909129102</v>
      </c>
      <c r="D10">
        <v>0</v>
      </c>
      <c r="E10" s="3">
        <v>3.8640399015062703E-6</v>
      </c>
      <c r="F10">
        <v>93.830109588621397</v>
      </c>
      <c r="G10">
        <v>32.469784187999998</v>
      </c>
      <c r="H10">
        <v>230.56995527611701</v>
      </c>
      <c r="I10">
        <v>151.91503985489501</v>
      </c>
      <c r="J10">
        <v>2</v>
      </c>
    </row>
    <row r="11" spans="1:10" x14ac:dyDescent="0.2">
      <c r="A11">
        <v>2025</v>
      </c>
      <c r="B11" s="3">
        <v>5.7318653772093802E-8</v>
      </c>
      <c r="C11">
        <v>124.190166593127</v>
      </c>
      <c r="D11">
        <v>0</v>
      </c>
      <c r="E11" s="3">
        <v>5.5831782164987799E-9</v>
      </c>
      <c r="F11" s="3">
        <v>5.31140749133374E-9</v>
      </c>
      <c r="G11">
        <v>0</v>
      </c>
      <c r="H11">
        <v>0</v>
      </c>
      <c r="I11">
        <v>523.394727276862</v>
      </c>
      <c r="J11">
        <v>2</v>
      </c>
    </row>
    <row r="12" spans="1:10" x14ac:dyDescent="0.2">
      <c r="A12">
        <v>2030</v>
      </c>
      <c r="B12" s="3">
        <v>5.64073891743533E-8</v>
      </c>
      <c r="C12">
        <v>61.623609777018501</v>
      </c>
      <c r="D12" s="3">
        <v>8.12162886160521E-12</v>
      </c>
      <c r="E12">
        <v>0</v>
      </c>
      <c r="F12" s="3">
        <v>7.7223695988404698E-9</v>
      </c>
      <c r="G12">
        <v>0</v>
      </c>
      <c r="H12">
        <v>0</v>
      </c>
      <c r="I12">
        <v>269.03663491996002</v>
      </c>
      <c r="J12">
        <v>2</v>
      </c>
    </row>
    <row r="13" spans="1:10" x14ac:dyDescent="0.2">
      <c r="A13">
        <v>2035</v>
      </c>
      <c r="B13" s="3">
        <v>8.0235367167184502E-8</v>
      </c>
      <c r="C13">
        <v>19.740334674020598</v>
      </c>
      <c r="D13">
        <v>0</v>
      </c>
      <c r="E13" s="3">
        <v>1.08677137943627E-10</v>
      </c>
      <c r="F13" s="3">
        <v>1.7216248814596102E-8</v>
      </c>
      <c r="G13">
        <v>0</v>
      </c>
      <c r="H13">
        <v>0</v>
      </c>
      <c r="I13" s="3">
        <v>9.4794307433310496E-7</v>
      </c>
      <c r="J13">
        <v>2</v>
      </c>
    </row>
    <row r="14" spans="1:10" x14ac:dyDescent="0.2">
      <c r="A14">
        <v>2040</v>
      </c>
      <c r="B14" s="3">
        <v>1.15577079717575E-7</v>
      </c>
      <c r="C14">
        <v>26.900438041582799</v>
      </c>
      <c r="D14" s="3">
        <v>3.0747602239407498E-12</v>
      </c>
      <c r="E14" s="3">
        <v>1.07866356994778E-8</v>
      </c>
      <c r="F14" s="3">
        <v>4.5509432181174603E-8</v>
      </c>
      <c r="G14" s="3">
        <v>4.3806245863410802E-10</v>
      </c>
      <c r="H14">
        <v>0</v>
      </c>
      <c r="I14">
        <v>207.568646334986</v>
      </c>
      <c r="J14">
        <v>2</v>
      </c>
    </row>
    <row r="15" spans="1:10" x14ac:dyDescent="0.2">
      <c r="A15">
        <v>2045</v>
      </c>
      <c r="B15" s="3">
        <v>2.5250173912399898E-7</v>
      </c>
      <c r="C15">
        <v>17.801883824777399</v>
      </c>
      <c r="D15" s="3">
        <v>2.2654281472981501E-13</v>
      </c>
      <c r="E15" s="3">
        <v>6.2118499353467803E-6</v>
      </c>
      <c r="F15" s="3">
        <v>5.0894931852920496E-6</v>
      </c>
      <c r="G15">
        <v>7.7140954913895703</v>
      </c>
      <c r="H15" s="3">
        <v>9.6386546807944503E-8</v>
      </c>
      <c r="I15">
        <v>486.55860545241001</v>
      </c>
      <c r="J15">
        <v>2</v>
      </c>
    </row>
    <row r="16" spans="1:10" x14ac:dyDescent="0.2">
      <c r="A16">
        <v>2050</v>
      </c>
      <c r="B16" s="3">
        <v>1.0900928241813999E-6</v>
      </c>
      <c r="C16">
        <v>387.957385448803</v>
      </c>
      <c r="D16">
        <v>453.93035380772199</v>
      </c>
      <c r="E16" s="3">
        <v>1.17664081505883E-8</v>
      </c>
      <c r="F16" s="3">
        <v>9.1351276197877303E-8</v>
      </c>
      <c r="G16" s="3">
        <v>1.0920328325129E-9</v>
      </c>
      <c r="H16">
        <v>0</v>
      </c>
      <c r="I16" s="3">
        <v>2.3929623941558702E-7</v>
      </c>
      <c r="J16">
        <v>2</v>
      </c>
    </row>
    <row r="17" spans="1:9" x14ac:dyDescent="0.2">
      <c r="A17">
        <v>2020</v>
      </c>
      <c r="B17" s="3">
        <v>1.2868498584655701E-6</v>
      </c>
      <c r="C17">
        <v>487.523649931352</v>
      </c>
      <c r="D17">
        <v>0</v>
      </c>
      <c r="E17" s="3">
        <v>3.86418413349658E-6</v>
      </c>
      <c r="F17">
        <v>93.830122765386903</v>
      </c>
      <c r="G17">
        <v>32.469810036673501</v>
      </c>
      <c r="H17">
        <v>230.56995848182399</v>
      </c>
      <c r="I17">
        <v>151.908558931112</v>
      </c>
    </row>
    <row r="18" spans="1:9" x14ac:dyDescent="0.2">
      <c r="A18">
        <v>2025</v>
      </c>
      <c r="B18" s="3">
        <v>5.7318597306458399E-8</v>
      </c>
      <c r="C18">
        <v>124.191654785382</v>
      </c>
      <c r="D18" s="3">
        <v>5.0016579474177105E-13</v>
      </c>
      <c r="E18" s="3">
        <v>5.5832558382849404E-9</v>
      </c>
      <c r="F18" s="3">
        <v>5.3114019382293103E-9</v>
      </c>
      <c r="G18">
        <v>0</v>
      </c>
      <c r="H18">
        <v>0</v>
      </c>
      <c r="I18">
        <v>523.40099671428504</v>
      </c>
    </row>
    <row r="19" spans="1:9" x14ac:dyDescent="0.2">
      <c r="A19">
        <v>2030</v>
      </c>
      <c r="B19" s="3">
        <v>5.6407216076908202E-8</v>
      </c>
      <c r="C19">
        <v>61.623419183035701</v>
      </c>
      <c r="D19" s="3">
        <v>2.6736883788203399E-15</v>
      </c>
      <c r="E19">
        <v>0</v>
      </c>
      <c r="F19" s="3">
        <v>7.72237054431148E-9</v>
      </c>
      <c r="G19">
        <v>0</v>
      </c>
      <c r="H19">
        <v>0</v>
      </c>
      <c r="I19">
        <v>269.03484718615698</v>
      </c>
    </row>
    <row r="20" spans="1:9" x14ac:dyDescent="0.2">
      <c r="A20">
        <v>2035</v>
      </c>
      <c r="B20" s="3">
        <v>8.0235372314759895E-8</v>
      </c>
      <c r="C20">
        <v>19.740334673988102</v>
      </c>
      <c r="D20" s="3">
        <v>9.7216882060319203E-16</v>
      </c>
      <c r="E20" s="3">
        <v>1.0861125656536901E-10</v>
      </c>
      <c r="F20" s="3">
        <v>1.7216249845603099E-8</v>
      </c>
      <c r="G20">
        <v>0</v>
      </c>
      <c r="H20">
        <v>0</v>
      </c>
      <c r="I20" s="3">
        <v>9.4792619749001704E-7</v>
      </c>
    </row>
    <row r="21" spans="1:9" x14ac:dyDescent="0.2">
      <c r="A21">
        <v>2040</v>
      </c>
      <c r="B21" s="3">
        <v>1.15577022006405E-7</v>
      </c>
      <c r="C21">
        <v>26.900669796305799</v>
      </c>
      <c r="D21">
        <v>0</v>
      </c>
      <c r="E21" s="3">
        <v>1.0786495870435201E-8</v>
      </c>
      <c r="F21" s="3">
        <v>4.5509433558875101E-8</v>
      </c>
      <c r="G21" s="3">
        <v>4.3805863026764399E-10</v>
      </c>
      <c r="H21">
        <v>0</v>
      </c>
      <c r="I21">
        <v>207.56416462592699</v>
      </c>
    </row>
    <row r="22" spans="1:9" x14ac:dyDescent="0.2">
      <c r="A22">
        <v>2045</v>
      </c>
      <c r="B22" s="3">
        <v>2.5250195683382799E-7</v>
      </c>
      <c r="C22">
        <v>17.8018835124338</v>
      </c>
      <c r="D22" s="3">
        <v>1.92374151663277E-14</v>
      </c>
      <c r="E22" s="3">
        <v>6.2118566716414096E-6</v>
      </c>
      <c r="F22" s="3">
        <v>5.0894954493682104E-6</v>
      </c>
      <c r="G22">
        <v>7.7140664423447198</v>
      </c>
      <c r="H22" s="3">
        <v>9.6386548017818201E-8</v>
      </c>
      <c r="I22">
        <v>486.56487489265299</v>
      </c>
    </row>
    <row r="23" spans="1:9" x14ac:dyDescent="0.2">
      <c r="A23">
        <v>2050</v>
      </c>
      <c r="B23" s="3">
        <v>1.09009288309248E-6</v>
      </c>
      <c r="C23">
        <v>387.95587748983598</v>
      </c>
      <c r="D23">
        <v>453.92921330528702</v>
      </c>
      <c r="E23" s="3">
        <v>1.17664055156027E-8</v>
      </c>
      <c r="F23" s="3">
        <v>9.1351250406475893E-8</v>
      </c>
      <c r="G23" s="3">
        <v>1.0920328325113001E-9</v>
      </c>
      <c r="H23">
        <v>0</v>
      </c>
      <c r="I23" s="3">
        <v>2.3929623027305199E-7</v>
      </c>
    </row>
    <row r="24" spans="1:9" x14ac:dyDescent="0.2">
      <c r="A24">
        <v>2020</v>
      </c>
      <c r="B24" s="3">
        <v>1.2868498317322999E-6</v>
      </c>
      <c r="C24">
        <v>487.52441461317102</v>
      </c>
      <c r="D24" s="3">
        <v>1.19367893535675E-13</v>
      </c>
      <c r="E24" s="3">
        <v>3.8641120241256103E-6</v>
      </c>
      <c r="F24">
        <v>93.830116176352306</v>
      </c>
      <c r="G24">
        <v>32.469797110574497</v>
      </c>
      <c r="H24">
        <v>230.56995687879501</v>
      </c>
      <c r="I24">
        <v>151.911799824068</v>
      </c>
    </row>
    <row r="25" spans="1:9" x14ac:dyDescent="0.2">
      <c r="A25">
        <v>2025</v>
      </c>
      <c r="B25" s="3">
        <v>5.7318627614595197E-8</v>
      </c>
      <c r="C25">
        <v>124.19091058755301</v>
      </c>
      <c r="D25" s="3">
        <v>1.54085852984174E-14</v>
      </c>
      <c r="E25" s="3">
        <v>5.5832135779733298E-9</v>
      </c>
      <c r="F25" s="3">
        <v>5.3114012725136403E-9</v>
      </c>
      <c r="G25">
        <v>0</v>
      </c>
      <c r="H25">
        <v>0</v>
      </c>
      <c r="I25">
        <v>523.39786156536002</v>
      </c>
    </row>
    <row r="26" spans="1:9" x14ac:dyDescent="0.2">
      <c r="A26">
        <v>2030</v>
      </c>
      <c r="B26" s="3">
        <v>5.6407304107241102E-8</v>
      </c>
      <c r="C26">
        <v>61.623514550125002</v>
      </c>
      <c r="D26">
        <v>0</v>
      </c>
      <c r="E26">
        <v>0</v>
      </c>
      <c r="F26" s="3">
        <v>7.7223704852765807E-9</v>
      </c>
      <c r="G26">
        <v>0</v>
      </c>
      <c r="H26">
        <v>0</v>
      </c>
      <c r="I26">
        <v>269.03574165826001</v>
      </c>
    </row>
    <row r="27" spans="1:9" x14ac:dyDescent="0.2">
      <c r="A27">
        <v>2035</v>
      </c>
      <c r="B27" s="3">
        <v>8.0235370706219102E-8</v>
      </c>
      <c r="C27">
        <v>19.740334674003702</v>
      </c>
      <c r="D27">
        <v>0</v>
      </c>
      <c r="E27" s="3">
        <v>1.08644610412966E-10</v>
      </c>
      <c r="F27" s="3">
        <v>1.7216249743778599E-8</v>
      </c>
      <c r="G27">
        <v>0</v>
      </c>
      <c r="H27">
        <v>0</v>
      </c>
      <c r="I27" s="3">
        <v>9.4793463542480102E-7</v>
      </c>
    </row>
    <row r="28" spans="1:9" x14ac:dyDescent="0.2">
      <c r="A28">
        <v>2040</v>
      </c>
      <c r="B28" s="3">
        <v>1.15577051903408E-7</v>
      </c>
      <c r="C28">
        <v>26.900553848417001</v>
      </c>
      <c r="D28" s="3">
        <v>2.3118169614147901E-13</v>
      </c>
      <c r="E28" s="3">
        <v>1.0786566194487299E-8</v>
      </c>
      <c r="F28" s="3">
        <v>4.5509433283769897E-8</v>
      </c>
      <c r="G28" s="3">
        <v>4.3806006667001698E-10</v>
      </c>
      <c r="H28">
        <v>0</v>
      </c>
      <c r="I28">
        <v>207.56640530274001</v>
      </c>
    </row>
    <row r="29" spans="1:9" x14ac:dyDescent="0.2">
      <c r="A29">
        <v>2045</v>
      </c>
      <c r="B29" s="3">
        <v>2.5250184912426101E-7</v>
      </c>
      <c r="C29">
        <v>17.801883668550001</v>
      </c>
      <c r="D29">
        <v>0</v>
      </c>
      <c r="E29" s="3">
        <v>6.2118533034932598E-6</v>
      </c>
      <c r="F29" s="3">
        <v>5.0894943186395599E-6</v>
      </c>
      <c r="G29">
        <v>7.7140809691226702</v>
      </c>
      <c r="H29" s="3">
        <v>9.6386547410523702E-8</v>
      </c>
      <c r="I29">
        <v>486.56173974260503</v>
      </c>
    </row>
    <row r="30" spans="1:9" x14ac:dyDescent="0.2">
      <c r="A30">
        <v>2050</v>
      </c>
      <c r="B30" s="3">
        <v>1.09009284545772E-6</v>
      </c>
      <c r="C30">
        <v>387.95663156455902</v>
      </c>
      <c r="D30">
        <v>453.92978393898198</v>
      </c>
      <c r="E30" s="3">
        <v>1.1766406830123699E-8</v>
      </c>
      <c r="F30" s="3">
        <v>9.1351263647166494E-8</v>
      </c>
      <c r="G30" s="3">
        <v>1.0920328325129E-9</v>
      </c>
      <c r="H30">
        <v>0</v>
      </c>
      <c r="I30" s="3">
        <v>2.3929623500461202E-7</v>
      </c>
    </row>
    <row r="31" spans="1:9" x14ac:dyDescent="0.2">
      <c r="A31">
        <v>2020</v>
      </c>
      <c r="B31" s="3">
        <v>1.2868498587676301E-6</v>
      </c>
      <c r="C31">
        <v>487.52365018151698</v>
      </c>
      <c r="D31" s="3">
        <v>3.4423890864530501E-14</v>
      </c>
      <c r="E31" s="3">
        <v>3.8641841160721001E-6</v>
      </c>
      <c r="F31">
        <v>93.830122763231202</v>
      </c>
      <c r="G31">
        <v>32.469810032474903</v>
      </c>
      <c r="H31">
        <v>230.569958481269</v>
      </c>
      <c r="I31">
        <v>151.90855999137099</v>
      </c>
    </row>
    <row r="32" spans="1:9" x14ac:dyDescent="0.2">
      <c r="A32">
        <v>2025</v>
      </c>
      <c r="B32" s="3">
        <v>5.7318597310185397E-8</v>
      </c>
      <c r="C32">
        <v>124.191654545985</v>
      </c>
      <c r="D32">
        <v>0</v>
      </c>
      <c r="E32" s="3">
        <v>5.5832558280501304E-9</v>
      </c>
      <c r="F32" s="3">
        <v>5.3114019334540703E-9</v>
      </c>
      <c r="G32">
        <v>0</v>
      </c>
      <c r="H32">
        <v>0</v>
      </c>
      <c r="I32">
        <v>523.40099570946199</v>
      </c>
    </row>
    <row r="33" spans="1:9" x14ac:dyDescent="0.2">
      <c r="A33">
        <v>2030</v>
      </c>
      <c r="B33" s="3">
        <v>5.64072161063234E-8</v>
      </c>
      <c r="C33">
        <v>61.623419123990203</v>
      </c>
      <c r="D33">
        <v>0</v>
      </c>
      <c r="E33">
        <v>0</v>
      </c>
      <c r="F33" s="3">
        <v>7.7223705442868697E-9</v>
      </c>
      <c r="G33">
        <v>0</v>
      </c>
      <c r="H33">
        <v>0</v>
      </c>
      <c r="I33">
        <v>269.03484671454498</v>
      </c>
    </row>
    <row r="34" spans="1:9" x14ac:dyDescent="0.2">
      <c r="A34">
        <v>2035</v>
      </c>
      <c r="B34" s="3">
        <v>8.0235372318017094E-8</v>
      </c>
      <c r="C34">
        <v>19.740334673988102</v>
      </c>
      <c r="D34">
        <v>0</v>
      </c>
      <c r="E34" s="3">
        <v>1.0861126501781399E-10</v>
      </c>
      <c r="F34" s="3">
        <v>1.72162498455102E-8</v>
      </c>
      <c r="G34">
        <v>0</v>
      </c>
      <c r="H34">
        <v>0</v>
      </c>
      <c r="I34" s="3">
        <v>9.4792620265712004E-7</v>
      </c>
    </row>
    <row r="35" spans="1:9" x14ac:dyDescent="0.2">
      <c r="A35">
        <v>2040</v>
      </c>
      <c r="B35" s="3">
        <v>1.1557702185512201E-7</v>
      </c>
      <c r="C35">
        <v>26.900669844760898</v>
      </c>
      <c r="D35" s="3">
        <v>2.3124777701734398E-15</v>
      </c>
      <c r="E35" s="3">
        <v>1.0786495883016901E-8</v>
      </c>
      <c r="F35" s="3">
        <v>4.5509433558784098E-8</v>
      </c>
      <c r="G35" s="3">
        <v>4.3805862316005601E-10</v>
      </c>
      <c r="H35">
        <v>0</v>
      </c>
      <c r="I35">
        <v>207.564166104181</v>
      </c>
    </row>
    <row r="36" spans="1:9" x14ac:dyDescent="0.2">
      <c r="A36">
        <v>2045</v>
      </c>
      <c r="B36" s="3">
        <v>2.5250195738556E-7</v>
      </c>
      <c r="C36">
        <v>17.8018835125126</v>
      </c>
      <c r="D36" s="3">
        <v>1.39743376112201E-13</v>
      </c>
      <c r="E36" s="3">
        <v>6.2118566704860304E-6</v>
      </c>
      <c r="F36" s="3">
        <v>5.0894954498160002E-6</v>
      </c>
      <c r="G36">
        <v>7.7140664469241598</v>
      </c>
      <c r="H36" s="3">
        <v>9.6386548017587702E-8</v>
      </c>
      <c r="I36">
        <v>486.56487388767499</v>
      </c>
    </row>
    <row r="37" spans="1:9" x14ac:dyDescent="0.2">
      <c r="A37">
        <v>2050</v>
      </c>
      <c r="B37" s="3">
        <v>1.09009288279963E-6</v>
      </c>
      <c r="C37">
        <v>387.9558777451</v>
      </c>
      <c r="D37">
        <v>453.92921301154098</v>
      </c>
      <c r="E37" s="3">
        <v>1.17664055160343E-8</v>
      </c>
      <c r="F37" s="3">
        <v>9.1351250410916397E-8</v>
      </c>
      <c r="G37" s="3">
        <v>1.0920328325128899E-9</v>
      </c>
      <c r="H37">
        <v>0</v>
      </c>
      <c r="I37" s="3">
        <v>2.3929623027537403E-7</v>
      </c>
    </row>
    <row r="38" spans="1:9" x14ac:dyDescent="0.2">
      <c r="A38">
        <v>2020</v>
      </c>
      <c r="B38" s="3">
        <v>1.28684984173588E-6</v>
      </c>
      <c r="C38">
        <v>487.52406135308399</v>
      </c>
      <c r="D38">
        <v>0</v>
      </c>
      <c r="E38" s="3">
        <v>3.8641453315223002E-6</v>
      </c>
      <c r="F38">
        <v>93.830119221815494</v>
      </c>
      <c r="G38">
        <v>32.469803082803097</v>
      </c>
      <c r="H38">
        <v>230.56995762137799</v>
      </c>
      <c r="I38">
        <v>151.9103026125</v>
      </c>
    </row>
    <row r="39" spans="1:9" x14ac:dyDescent="0.2">
      <c r="A39">
        <v>2025</v>
      </c>
      <c r="B39" s="3">
        <v>5.7318613896235302E-8</v>
      </c>
      <c r="C39">
        <v>124.19125439862</v>
      </c>
      <c r="D39" s="3">
        <v>6.9131104496654701E-15</v>
      </c>
      <c r="E39" s="3">
        <v>5.5832332660758898E-9</v>
      </c>
      <c r="F39" s="3">
        <v>5.31140174015903E-9</v>
      </c>
      <c r="G39">
        <v>0</v>
      </c>
      <c r="H39">
        <v>0</v>
      </c>
      <c r="I39">
        <v>523.39930997782096</v>
      </c>
    </row>
    <row r="40" spans="1:9" x14ac:dyDescent="0.2">
      <c r="A40">
        <v>2030</v>
      </c>
      <c r="B40" s="3">
        <v>5.64072630949673E-8</v>
      </c>
      <c r="C40">
        <v>61.623470273369399</v>
      </c>
      <c r="D40">
        <v>0</v>
      </c>
      <c r="E40">
        <v>0</v>
      </c>
      <c r="F40" s="3">
        <v>7.7223705125614194E-9</v>
      </c>
      <c r="G40">
        <v>0</v>
      </c>
      <c r="H40">
        <v>0</v>
      </c>
      <c r="I40">
        <v>269.03532657595002</v>
      </c>
    </row>
    <row r="41" spans="1:9" x14ac:dyDescent="0.2">
      <c r="A41">
        <v>2035</v>
      </c>
      <c r="B41" s="3">
        <v>8.0235372366106304E-8</v>
      </c>
      <c r="C41">
        <v>19.740334673998301</v>
      </c>
      <c r="D41">
        <v>0</v>
      </c>
      <c r="E41" s="3">
        <v>1.0862920415946599E-10</v>
      </c>
      <c r="F41" s="3">
        <v>1.7216249790817501E-8</v>
      </c>
      <c r="G41">
        <v>0</v>
      </c>
      <c r="H41">
        <v>0</v>
      </c>
      <c r="I41" s="3">
        <v>9.47930743125086E-7</v>
      </c>
    </row>
    <row r="42" spans="1:9" x14ac:dyDescent="0.2">
      <c r="A42">
        <v>2040</v>
      </c>
      <c r="B42" s="3">
        <v>1.1557703900888999E-7</v>
      </c>
      <c r="C42">
        <v>26.900607622858399</v>
      </c>
      <c r="D42">
        <v>0</v>
      </c>
      <c r="E42" s="3">
        <v>1.07865337091632E-8</v>
      </c>
      <c r="F42" s="3">
        <v>4.55094334109359E-8</v>
      </c>
      <c r="G42" s="3">
        <v>4.38059407003367E-10</v>
      </c>
      <c r="H42">
        <v>0</v>
      </c>
      <c r="I42">
        <v>207.56537197259399</v>
      </c>
    </row>
    <row r="43" spans="1:9" x14ac:dyDescent="0.2">
      <c r="A43">
        <v>2045</v>
      </c>
      <c r="B43" s="3">
        <v>2.5250189949182002E-7</v>
      </c>
      <c r="C43">
        <v>17.8018835964088</v>
      </c>
      <c r="D43" s="3">
        <v>1.9379882872980899E-15</v>
      </c>
      <c r="E43" s="3">
        <v>6.2118548607088996E-6</v>
      </c>
      <c r="F43" s="3">
        <v>5.08949484174661E-6</v>
      </c>
      <c r="G43">
        <v>7.7140742583882602</v>
      </c>
      <c r="H43" s="3">
        <v>9.6386547660819397E-8</v>
      </c>
      <c r="I43">
        <v>486.56318815587099</v>
      </c>
    </row>
    <row r="44" spans="1:9" x14ac:dyDescent="0.2">
      <c r="A44">
        <v>2050</v>
      </c>
      <c r="B44" s="3">
        <v>1.09009286064339E-6</v>
      </c>
      <c r="C44">
        <v>387.95628322247001</v>
      </c>
      <c r="D44">
        <v>453.929519142255</v>
      </c>
      <c r="E44" s="3">
        <v>1.1766406222347401E-8</v>
      </c>
      <c r="F44" s="3">
        <v>9.1351257526087599E-8</v>
      </c>
      <c r="G44" s="3">
        <v>1.0920328325129E-9</v>
      </c>
      <c r="H44">
        <v>0</v>
      </c>
      <c r="I44" s="3">
        <v>2.3929623264832502E-7</v>
      </c>
    </row>
    <row r="45" spans="1:9" x14ac:dyDescent="0.2">
      <c r="A45">
        <v>2020</v>
      </c>
      <c r="B45" s="3">
        <v>1.28684981714073E-6</v>
      </c>
      <c r="C45">
        <v>487.52516699868301</v>
      </c>
      <c r="D45">
        <v>0</v>
      </c>
      <c r="E45" s="3">
        <v>3.8640410520998203E-6</v>
      </c>
      <c r="F45">
        <v>93.830109693271098</v>
      </c>
      <c r="G45">
        <v>32.469784392361099</v>
      </c>
      <c r="H45">
        <v>230.569955301514</v>
      </c>
      <c r="I45">
        <v>151.91498860271901</v>
      </c>
    </row>
    <row r="46" spans="1:9" x14ac:dyDescent="0.2">
      <c r="A46">
        <v>2025</v>
      </c>
      <c r="B46" s="3">
        <v>5.7318653468055998E-8</v>
      </c>
      <c r="C46">
        <v>124.19017835896101</v>
      </c>
      <c r="D46" s="3">
        <v>8.47756962034559E-16</v>
      </c>
      <c r="E46" s="3">
        <v>5.5831726050379004E-9</v>
      </c>
      <c r="F46" s="3">
        <v>5.3114012225801398E-9</v>
      </c>
      <c r="G46">
        <v>0</v>
      </c>
      <c r="H46">
        <v>0</v>
      </c>
      <c r="I46">
        <v>523.39477684223402</v>
      </c>
    </row>
    <row r="47" spans="1:9" x14ac:dyDescent="0.2">
      <c r="A47">
        <v>2030</v>
      </c>
      <c r="B47" s="3">
        <v>5.6407387897890702E-8</v>
      </c>
      <c r="C47">
        <v>61.623608332190202</v>
      </c>
      <c r="D47">
        <v>0</v>
      </c>
      <c r="E47">
        <v>0</v>
      </c>
      <c r="F47" s="3">
        <v>7.7223704272169605E-9</v>
      </c>
      <c r="G47">
        <v>0</v>
      </c>
      <c r="H47">
        <v>0</v>
      </c>
      <c r="I47">
        <v>269.03662131092</v>
      </c>
    </row>
    <row r="48" spans="1:9" x14ac:dyDescent="0.2">
      <c r="A48">
        <v>2035</v>
      </c>
      <c r="B48" s="3">
        <v>8.0235367543680496E-8</v>
      </c>
      <c r="C48">
        <v>19.740334674019099</v>
      </c>
      <c r="D48">
        <v>0</v>
      </c>
      <c r="E48" s="3">
        <v>1.0867743732130399E-10</v>
      </c>
      <c r="F48" s="3">
        <v>1.72162496437464E-8</v>
      </c>
      <c r="G48">
        <v>0</v>
      </c>
      <c r="H48">
        <v>0</v>
      </c>
      <c r="I48" s="3">
        <v>9.4794293919090902E-7</v>
      </c>
    </row>
    <row r="49" spans="1:9" x14ac:dyDescent="0.2">
      <c r="A49">
        <v>2040</v>
      </c>
      <c r="B49" s="3">
        <v>1.15577080196297E-7</v>
      </c>
      <c r="C49">
        <v>26.9004398143876</v>
      </c>
      <c r="D49" s="3">
        <v>1.7070317122006101E-15</v>
      </c>
      <c r="E49" s="3">
        <v>1.07866354162063E-8</v>
      </c>
      <c r="F49" s="3">
        <v>4.5509433013193501E-8</v>
      </c>
      <c r="G49" s="3">
        <v>4.3806148680646101E-10</v>
      </c>
      <c r="H49">
        <v>0</v>
      </c>
      <c r="I49">
        <v>207.56861037501599</v>
      </c>
    </row>
    <row r="50" spans="1:9" x14ac:dyDescent="0.2">
      <c r="A50">
        <v>2045</v>
      </c>
      <c r="B50" s="3">
        <v>2.5250174146246901E-7</v>
      </c>
      <c r="C50">
        <v>17.801883822183299</v>
      </c>
      <c r="D50">
        <v>0</v>
      </c>
      <c r="E50" s="3">
        <v>6.2118499942239803E-6</v>
      </c>
      <c r="F50" s="3">
        <v>5.0894932057529301E-6</v>
      </c>
      <c r="G50">
        <v>7.7140952621323402</v>
      </c>
      <c r="H50" s="3">
        <v>9.6386546701431301E-8</v>
      </c>
      <c r="I50">
        <v>486.55865501821802</v>
      </c>
    </row>
    <row r="51" spans="1:9" x14ac:dyDescent="0.2">
      <c r="A51">
        <v>2050</v>
      </c>
      <c r="B51" s="3">
        <v>1.09009281926841E-6</v>
      </c>
      <c r="C51">
        <v>387.95737351833498</v>
      </c>
      <c r="D51">
        <v>453.930345122213</v>
      </c>
      <c r="E51" s="3">
        <v>1.1766408121651499E-8</v>
      </c>
      <c r="F51" s="3">
        <v>9.1351276659249995E-8</v>
      </c>
      <c r="G51" s="3">
        <v>1.09203283251299E-9</v>
      </c>
      <c r="H51">
        <v>0</v>
      </c>
      <c r="I51" s="3">
        <v>2.39296239024311E-7</v>
      </c>
    </row>
    <row r="52" spans="1:9" x14ac:dyDescent="0.2">
      <c r="A52">
        <v>2020</v>
      </c>
      <c r="B52" s="3">
        <v>1.2868499420748599E-6</v>
      </c>
      <c r="C52">
        <v>487.523649803279</v>
      </c>
      <c r="D52" s="3">
        <v>3.64741529230572E-14</v>
      </c>
      <c r="E52" s="3">
        <v>3.8641841506480697E-6</v>
      </c>
      <c r="F52">
        <v>93.830122766490206</v>
      </c>
      <c r="G52">
        <v>32.4698100389583</v>
      </c>
      <c r="H52">
        <v>230.569958481973</v>
      </c>
      <c r="I52">
        <v>151.90855838884201</v>
      </c>
    </row>
    <row r="53" spans="1:9" x14ac:dyDescent="0.2">
      <c r="A53">
        <v>2025</v>
      </c>
      <c r="B53" s="3">
        <v>5.7318591457523699E-8</v>
      </c>
      <c r="C53">
        <v>124.191654909942</v>
      </c>
      <c r="D53">
        <v>0</v>
      </c>
      <c r="E53" s="3">
        <v>5.5832476071093897E-9</v>
      </c>
      <c r="F53" s="3">
        <v>5.3114016313226301E-9</v>
      </c>
      <c r="G53">
        <v>0</v>
      </c>
      <c r="H53">
        <v>0</v>
      </c>
      <c r="I53">
        <v>523.400997238488</v>
      </c>
    </row>
    <row r="54" spans="1:9" x14ac:dyDescent="0.2">
      <c r="A54">
        <v>2030</v>
      </c>
      <c r="B54" s="3">
        <v>5.6407209846301998E-8</v>
      </c>
      <c r="C54">
        <v>61.623419168621197</v>
      </c>
      <c r="D54">
        <v>0</v>
      </c>
      <c r="E54">
        <v>0</v>
      </c>
      <c r="F54" s="3">
        <v>7.7223705443232293E-9</v>
      </c>
      <c r="G54">
        <v>0</v>
      </c>
      <c r="H54">
        <v>0</v>
      </c>
      <c r="I54">
        <v>269.03484704949699</v>
      </c>
    </row>
    <row r="55" spans="1:9" x14ac:dyDescent="0.2">
      <c r="A55">
        <v>2035</v>
      </c>
      <c r="B55" s="3">
        <v>8.0235373971105903E-8</v>
      </c>
      <c r="C55">
        <v>19.7403346739775</v>
      </c>
      <c r="D55">
        <v>0</v>
      </c>
      <c r="E55" s="3">
        <v>1.08611248531805E-10</v>
      </c>
      <c r="F55" s="3">
        <v>1.72162498456246E-8</v>
      </c>
      <c r="G55">
        <v>0</v>
      </c>
      <c r="H55">
        <v>0</v>
      </c>
      <c r="I55" s="3">
        <v>9.4792619523693397E-7</v>
      </c>
    </row>
    <row r="56" spans="1:9" x14ac:dyDescent="0.2">
      <c r="A56">
        <v>2040</v>
      </c>
      <c r="B56" s="3">
        <v>1.1557702366138E-7</v>
      </c>
      <c r="C56">
        <v>26.900669815095998</v>
      </c>
      <c r="D56" s="3">
        <v>6.5708520346925796E-15</v>
      </c>
      <c r="E56" s="3">
        <v>1.0786495797920599E-8</v>
      </c>
      <c r="F56" s="3">
        <v>4.5509433564203097E-8</v>
      </c>
      <c r="G56" s="3">
        <v>4.3805862739810399E-10</v>
      </c>
      <c r="H56">
        <v>0</v>
      </c>
      <c r="I56">
        <v>207.56416424566001</v>
      </c>
    </row>
    <row r="57" spans="1:9" x14ac:dyDescent="0.2">
      <c r="A57">
        <v>2045</v>
      </c>
      <c r="B57" s="3">
        <v>2.5250196116740001E-7</v>
      </c>
      <c r="C57">
        <v>17.801883512518401</v>
      </c>
      <c r="D57" s="3">
        <v>1.4515701752154401E-14</v>
      </c>
      <c r="E57" s="3">
        <v>6.2118566758320297E-6</v>
      </c>
      <c r="F57" s="3">
        <v>5.0894954426073103E-6</v>
      </c>
      <c r="G57">
        <v>7.71406643921976</v>
      </c>
      <c r="H57" s="3">
        <v>9.6386548017926396E-8</v>
      </c>
      <c r="I57">
        <v>486.56487541623602</v>
      </c>
    </row>
    <row r="58" spans="1:9" x14ac:dyDescent="0.2">
      <c r="A58">
        <v>2050</v>
      </c>
      <c r="B58" s="3">
        <v>1.09009289313424E-6</v>
      </c>
      <c r="C58">
        <v>387.95587736249797</v>
      </c>
      <c r="D58">
        <v>453.92921321448898</v>
      </c>
      <c r="E58" s="3">
        <v>1.1766405516445999E-8</v>
      </c>
      <c r="F58" s="3">
        <v>9.1351250402318801E-8</v>
      </c>
      <c r="G58" s="3">
        <v>1.0920328325129999E-9</v>
      </c>
      <c r="H58">
        <v>0</v>
      </c>
      <c r="I58" s="3">
        <v>2.3929622944511402E-7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722E-7C35-EE48-9A57-03670F5DC84F}">
  <dimension ref="B2:L52"/>
  <sheetViews>
    <sheetView zoomScale="75" workbookViewId="0">
      <selection activeCell="D26" sqref="D26"/>
    </sheetView>
  </sheetViews>
  <sheetFormatPr baseColWidth="10" defaultRowHeight="16" x14ac:dyDescent="0.2"/>
  <sheetData>
    <row r="2" spans="2:10" x14ac:dyDescent="0.2">
      <c r="B2" s="3"/>
      <c r="E2" s="3"/>
    </row>
    <row r="3" spans="2:10" x14ac:dyDescent="0.2">
      <c r="B3" s="3"/>
      <c r="C3" s="3"/>
      <c r="E3" s="3"/>
      <c r="G3" s="3"/>
      <c r="H3" s="3"/>
      <c r="J3" s="3"/>
    </row>
    <row r="4" spans="2:10" x14ac:dyDescent="0.2">
      <c r="B4" s="3"/>
      <c r="C4" s="3"/>
      <c r="E4" s="3"/>
      <c r="F4" s="3"/>
      <c r="H4" s="3"/>
      <c r="I4" s="3"/>
    </row>
    <row r="5" spans="2:10" x14ac:dyDescent="0.2">
      <c r="B5" s="3"/>
      <c r="C5" s="3"/>
      <c r="E5" s="3"/>
      <c r="F5" s="3"/>
      <c r="H5" s="3"/>
    </row>
    <row r="6" spans="2:10" x14ac:dyDescent="0.2">
      <c r="B6" s="3"/>
      <c r="E6" s="3"/>
      <c r="H6" s="3"/>
    </row>
    <row r="7" spans="2:10" x14ac:dyDescent="0.2">
      <c r="B7" s="3"/>
      <c r="C7" s="3"/>
      <c r="E7" s="3"/>
      <c r="F7" s="3"/>
      <c r="G7" s="3"/>
      <c r="H7" s="3"/>
    </row>
    <row r="8" spans="2:10" x14ac:dyDescent="0.2">
      <c r="B8" s="3"/>
      <c r="E8" s="3"/>
      <c r="H8" s="3"/>
    </row>
    <row r="9" spans="2:10" x14ac:dyDescent="0.2">
      <c r="B9" s="3"/>
      <c r="C9" s="3"/>
      <c r="E9" s="3"/>
      <c r="F9" s="3"/>
      <c r="G9" s="3"/>
    </row>
    <row r="10" spans="2:10" x14ac:dyDescent="0.2">
      <c r="B10" s="3"/>
      <c r="C10" s="3"/>
      <c r="F10" s="3"/>
      <c r="I10" s="3"/>
      <c r="J10" s="3"/>
    </row>
    <row r="11" spans="2:10" x14ac:dyDescent="0.2">
      <c r="B11" s="3"/>
      <c r="C11" s="3"/>
      <c r="E11" s="3"/>
      <c r="F11" s="3"/>
      <c r="G11" s="3"/>
    </row>
    <row r="13" spans="2:10" x14ac:dyDescent="0.2">
      <c r="C13" s="3"/>
    </row>
    <row r="14" spans="2:10" x14ac:dyDescent="0.2">
      <c r="B14" s="3"/>
      <c r="C14" s="3"/>
      <c r="E14" s="3"/>
      <c r="F14" s="3"/>
    </row>
    <row r="15" spans="2:10" x14ac:dyDescent="0.2">
      <c r="C15" s="3"/>
    </row>
    <row r="16" spans="2:10" x14ac:dyDescent="0.2">
      <c r="B16" s="3"/>
      <c r="D16" s="3" t="s">
        <v>40</v>
      </c>
      <c r="F16" s="3"/>
    </row>
    <row r="17" spans="2:10" x14ac:dyDescent="0.2">
      <c r="B17" s="3"/>
      <c r="D17" s="3" t="s">
        <v>41</v>
      </c>
      <c r="F17" s="3"/>
      <c r="J17" s="3"/>
    </row>
    <row r="18" spans="2:10" x14ac:dyDescent="0.2">
      <c r="B18" s="3"/>
      <c r="C18" s="3"/>
      <c r="D18" s="3" t="s">
        <v>42</v>
      </c>
      <c r="F18" s="3"/>
      <c r="I18" s="3"/>
    </row>
    <row r="19" spans="2:10" x14ac:dyDescent="0.2">
      <c r="D19" s="3" t="s">
        <v>43</v>
      </c>
    </row>
    <row r="20" spans="2:10" x14ac:dyDescent="0.2">
      <c r="C20" s="3"/>
      <c r="D20" s="3"/>
      <c r="F20" s="3"/>
      <c r="G20" s="3"/>
    </row>
    <row r="21" spans="2:10" x14ac:dyDescent="0.2">
      <c r="B21" s="3"/>
      <c r="C21" s="3"/>
      <c r="D21" s="4"/>
      <c r="F21" s="3"/>
      <c r="G21" s="3"/>
    </row>
    <row r="22" spans="2:10" x14ac:dyDescent="0.2">
      <c r="D22" s="4">
        <f>100*200*D25</f>
        <v>20000</v>
      </c>
    </row>
    <row r="23" spans="2:10" x14ac:dyDescent="0.2">
      <c r="B23" s="3"/>
      <c r="D23" s="4">
        <v>0.01</v>
      </c>
      <c r="E23" s="3"/>
      <c r="F23" s="3"/>
      <c r="I23" s="3"/>
    </row>
    <row r="24" spans="2:10" x14ac:dyDescent="0.2">
      <c r="B24" s="3"/>
      <c r="D24" s="4"/>
      <c r="E24" s="3"/>
      <c r="F24" s="3"/>
      <c r="I24" s="3"/>
      <c r="J24" s="3"/>
    </row>
    <row r="25" spans="2:10" x14ac:dyDescent="0.2">
      <c r="B25" s="3"/>
      <c r="D25" s="4">
        <f>1/(1+D23)^(0)</f>
        <v>1</v>
      </c>
      <c r="E25" s="3"/>
      <c r="F25" s="3"/>
      <c r="I25" s="3"/>
    </row>
    <row r="26" spans="2:10" x14ac:dyDescent="0.2">
      <c r="B26" s="3"/>
      <c r="D26" s="3"/>
      <c r="F26" s="3"/>
      <c r="I26" s="3"/>
    </row>
    <row r="27" spans="2:10" x14ac:dyDescent="0.2">
      <c r="B27" s="3"/>
      <c r="F27" s="3"/>
      <c r="I27" s="3"/>
    </row>
    <row r="28" spans="2:10" x14ac:dyDescent="0.2">
      <c r="B28" s="3"/>
      <c r="E28" s="3"/>
      <c r="F28" s="3"/>
      <c r="I28" s="3"/>
    </row>
    <row r="29" spans="2:10" x14ac:dyDescent="0.2">
      <c r="B29" s="3"/>
      <c r="F29" s="3"/>
      <c r="I29" s="3"/>
    </row>
    <row r="30" spans="2:10" x14ac:dyDescent="0.2">
      <c r="B30" s="3"/>
      <c r="E30" s="3"/>
      <c r="F30" s="3"/>
      <c r="H30" s="3"/>
    </row>
    <row r="31" spans="2:10" x14ac:dyDescent="0.2">
      <c r="B31" s="3"/>
      <c r="E31" s="3"/>
      <c r="F31" s="3"/>
      <c r="H31" s="3"/>
      <c r="J31" s="3"/>
    </row>
    <row r="32" spans="2:10" x14ac:dyDescent="0.2">
      <c r="B32" s="3"/>
      <c r="E32" s="3"/>
      <c r="F32" s="3"/>
    </row>
    <row r="33" spans="2:10" x14ac:dyDescent="0.2">
      <c r="B33" s="3"/>
      <c r="F33" s="3"/>
    </row>
    <row r="34" spans="2:10" x14ac:dyDescent="0.2">
      <c r="B34" s="3"/>
      <c r="F34" s="3"/>
    </row>
    <row r="35" spans="2:10" x14ac:dyDescent="0.2">
      <c r="B35" s="3"/>
      <c r="E35" s="3"/>
      <c r="F35" s="3"/>
    </row>
    <row r="36" spans="2:10" x14ac:dyDescent="0.2">
      <c r="B36" s="3"/>
      <c r="F36" s="3"/>
    </row>
    <row r="37" spans="2:10" x14ac:dyDescent="0.2">
      <c r="B37" s="3"/>
      <c r="E37" s="3"/>
      <c r="G37" s="3"/>
      <c r="H37" s="3"/>
    </row>
    <row r="38" spans="2:10" x14ac:dyDescent="0.2">
      <c r="B38" s="3"/>
      <c r="E38" s="3"/>
      <c r="G38" s="3"/>
      <c r="H38" s="3"/>
      <c r="J38" s="3"/>
    </row>
    <row r="39" spans="2:10" x14ac:dyDescent="0.2">
      <c r="B39" s="3"/>
      <c r="E39" s="3"/>
      <c r="G39" s="3"/>
      <c r="H39" s="3"/>
    </row>
    <row r="40" spans="2:10" x14ac:dyDescent="0.2">
      <c r="B40" s="3"/>
      <c r="E40" s="3"/>
      <c r="H40" s="3"/>
    </row>
    <row r="41" spans="2:10" x14ac:dyDescent="0.2">
      <c r="B41" s="3"/>
      <c r="C41" s="3"/>
      <c r="E41" s="3"/>
      <c r="H41" s="3"/>
    </row>
    <row r="42" spans="2:10" x14ac:dyDescent="0.2">
      <c r="B42" s="3"/>
      <c r="E42" s="3"/>
      <c r="G42" s="3"/>
      <c r="H42" s="3"/>
    </row>
    <row r="43" spans="2:10" x14ac:dyDescent="0.2">
      <c r="B43" s="3"/>
      <c r="E43" s="3"/>
    </row>
    <row r="44" spans="2:10" x14ac:dyDescent="0.2">
      <c r="B44" s="3"/>
      <c r="D44" s="3"/>
      <c r="E44" s="3"/>
      <c r="F44" s="3"/>
      <c r="G44" s="3"/>
    </row>
    <row r="45" spans="2:10" x14ac:dyDescent="0.2">
      <c r="B45" s="3"/>
      <c r="E45" s="3"/>
      <c r="F45" s="3"/>
      <c r="G45" s="3"/>
      <c r="J45" s="3"/>
    </row>
    <row r="46" spans="2:10" x14ac:dyDescent="0.2">
      <c r="B46" s="3"/>
      <c r="E46" s="3"/>
      <c r="F46" s="3"/>
      <c r="G46" s="3"/>
    </row>
    <row r="47" spans="2:10" x14ac:dyDescent="0.2">
      <c r="B47" s="3"/>
      <c r="E47" s="3"/>
      <c r="F47" s="3"/>
    </row>
    <row r="48" spans="2:10" x14ac:dyDescent="0.2">
      <c r="B48" s="3"/>
      <c r="D48" s="3"/>
      <c r="E48" s="3"/>
      <c r="F48" s="3"/>
    </row>
    <row r="49" spans="2:12" x14ac:dyDescent="0.2">
      <c r="B49" s="3"/>
      <c r="E49" s="3"/>
      <c r="F49" s="3"/>
      <c r="G49" s="3"/>
    </row>
    <row r="50" spans="2:12" x14ac:dyDescent="0.2">
      <c r="B50" s="3"/>
      <c r="D50" s="3"/>
      <c r="E50" s="3"/>
      <c r="F50" s="3"/>
    </row>
    <row r="52" spans="2:12" x14ac:dyDescent="0.2">
      <c r="L52" s="3"/>
    </row>
  </sheetData>
  <sortState xmlns:xlrd2="http://schemas.microsoft.com/office/spreadsheetml/2017/richdata2" ref="A3:K50">
    <sortCondition ref="A3:A50"/>
    <sortCondition ref="J3:J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Just Melson</dc:creator>
  <cp:lastModifiedBy>Frederik Just Melson</cp:lastModifiedBy>
  <dcterms:created xsi:type="dcterms:W3CDTF">2022-05-03T09:53:04Z</dcterms:created>
  <dcterms:modified xsi:type="dcterms:W3CDTF">2022-05-31T07:56:56Z</dcterms:modified>
</cp:coreProperties>
</file>