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tabRatio="639"/>
  </bookViews>
  <sheets>
    <sheet name="汇总" sheetId="1" r:id="rId1"/>
    <sheet name="付款明细" sheetId="2" r:id="rId2"/>
  </sheets>
  <definedNames>
    <definedName name="_xlnm._FilterDatabase" localSheetId="1" hidden="1">付款明细!$A$1:$BL$6</definedName>
    <definedName name="rngAction">#REF!</definedName>
    <definedName name="rngBlockFactor">#REF!</definedName>
    <definedName name="rngCIName">#REF!</definedName>
    <definedName name="rngCINameHidden">#REF!</definedName>
    <definedName name="rngDataInputCIName">#REF!</definedName>
    <definedName name="rngErrorThreshold">#REF!</definedName>
    <definedName name="rngFileNameHidden">#REF!</definedName>
    <definedName name="rngHTTPPort">#REF!</definedName>
    <definedName name="rngLanguageCD">#REF!</definedName>
    <definedName name="rngMachineName">#REF!</definedName>
    <definedName name="rngNode">#REF!</definedName>
    <definedName name="rngPasswordHidden">#REF!</definedName>
    <definedName name="rngPortal">#REF!</definedName>
    <definedName name="rngProtocol">#REF!</definedName>
    <definedName name="rngPSSiteName">#REF!</definedName>
    <definedName name="rngResHeaders">#REF!</definedName>
    <definedName name="rngURL">#REF!</definedName>
    <definedName name="rngUserIDHidden">#REF!</definedName>
    <definedName name="rngXmlConst">#REF!</definedName>
    <definedName name="txtBoxTitleConnectInfo">"txtBoxTitle"</definedName>
    <definedName name="txtBoxTitleCreateTemplate">"txtBoxTitle"</definedName>
    <definedName name="txtBoxTitleInputData">"txtBoxTitle"</definedName>
    <definedName name="txtBoxTitleStageSubmitData">"txtBoxTitle"</definedName>
  </definedNames>
  <calcPr calcId="144525"/>
</workbook>
</file>

<file path=xl/sharedStrings.xml><?xml version="1.0" encoding="utf-8"?>
<sst xmlns="http://schemas.openxmlformats.org/spreadsheetml/2006/main" count="87">
  <si>
    <t>付款通知书</t>
  </si>
  <si>
    <t>付款单位：上海敏迭网络技术有限公司</t>
  </si>
  <si>
    <t>账单月</t>
  </si>
  <si>
    <t>缴纳地</t>
  </si>
  <si>
    <t>社保小计</t>
  </si>
  <si>
    <t>公积金小计</t>
  </si>
  <si>
    <t>残障金小计</t>
  </si>
  <si>
    <t>其他</t>
  </si>
  <si>
    <t>服务费</t>
  </si>
  <si>
    <t>合计</t>
  </si>
  <si>
    <t>备注</t>
  </si>
  <si>
    <t>上海</t>
  </si>
  <si>
    <t xml:space="preserve">账户全称：薪资通（上海）人力资源服务有限公司 </t>
  </si>
  <si>
    <t>开户银行：招商银行上海分行天山支行</t>
  </si>
  <si>
    <t>银行账号：121920471110902</t>
  </si>
  <si>
    <t>社保顾问：林珏</t>
  </si>
  <si>
    <t>邮箱：linjue@vjoyhr.com</t>
  </si>
  <si>
    <t>联系电话：021-80311266分机号8107</t>
  </si>
  <si>
    <t>序号</t>
  </si>
  <si>
    <t>状态</t>
  </si>
  <si>
    <t>公司全称</t>
  </si>
  <si>
    <t>姓名</t>
  </si>
  <si>
    <t>身份证号码</t>
  </si>
  <si>
    <t>户籍性质</t>
  </si>
  <si>
    <t>社保起做时间</t>
  </si>
  <si>
    <t>公积金起做时间</t>
  </si>
  <si>
    <t>账单月份</t>
  </si>
  <si>
    <t>费用所属月份</t>
  </si>
  <si>
    <t>养老企业基数</t>
  </si>
  <si>
    <t>养老企业比例</t>
  </si>
  <si>
    <t>养老企业汇缴</t>
  </si>
  <si>
    <t>养老个人基数</t>
  </si>
  <si>
    <t>养老个人比例</t>
  </si>
  <si>
    <t>养老个人汇缴</t>
  </si>
  <si>
    <t>养老合计</t>
  </si>
  <si>
    <t>医疗企业基数</t>
  </si>
  <si>
    <t>医疗企业比例</t>
  </si>
  <si>
    <t>医疗企业大病</t>
  </si>
  <si>
    <t>医疗企业汇缴</t>
  </si>
  <si>
    <t>医疗个人基数</t>
  </si>
  <si>
    <t>医疗个人比例</t>
  </si>
  <si>
    <t>医疗个人大病</t>
  </si>
  <si>
    <t>医疗个人汇缴</t>
  </si>
  <si>
    <t>医疗医疗合计</t>
  </si>
  <si>
    <t>失业企业基数</t>
  </si>
  <si>
    <t>失业企业比例</t>
  </si>
  <si>
    <t>失业企业汇缴</t>
  </si>
  <si>
    <t>失业个人基数</t>
  </si>
  <si>
    <t>失业个人比例</t>
  </si>
  <si>
    <t>失业个人汇缴</t>
  </si>
  <si>
    <t>失业合计</t>
  </si>
  <si>
    <t>生育企业基数</t>
  </si>
  <si>
    <t>生育企业比例</t>
  </si>
  <si>
    <t>生育企业汇缴</t>
  </si>
  <si>
    <t>工伤企业基数</t>
  </si>
  <si>
    <t>工伤企业比例</t>
  </si>
  <si>
    <t>工伤企业汇缴</t>
  </si>
  <si>
    <t>单位社保</t>
  </si>
  <si>
    <t>个人社保</t>
  </si>
  <si>
    <t>社保合计</t>
  </si>
  <si>
    <t>公积金企业基数</t>
  </si>
  <si>
    <t>公积金企业比例</t>
  </si>
  <si>
    <t>公积金企业汇缴</t>
  </si>
  <si>
    <t>公积金个人比例</t>
  </si>
  <si>
    <t>公积金个人汇缴</t>
  </si>
  <si>
    <t>公积金合计</t>
  </si>
  <si>
    <t>社保公积金小计</t>
  </si>
  <si>
    <t>残保金企业缴纳</t>
  </si>
  <si>
    <t>滞纳金</t>
  </si>
  <si>
    <t>档案费</t>
  </si>
  <si>
    <t>制卡费</t>
  </si>
  <si>
    <t>工会费</t>
  </si>
  <si>
    <t>采暖费</t>
  </si>
  <si>
    <t>其他费用</t>
  </si>
  <si>
    <t>总计</t>
  </si>
  <si>
    <t>新增</t>
  </si>
  <si>
    <t>上海敏迭网络技术有限公司</t>
  </si>
  <si>
    <t>徐立杰</t>
  </si>
  <si>
    <t>413024197612110019</t>
  </si>
  <si>
    <t>201812</t>
  </si>
  <si>
    <t>补缴</t>
  </si>
  <si>
    <t>增员</t>
  </si>
  <si>
    <t>社保起缴时间</t>
  </si>
  <si>
    <t>公积金起缴时间</t>
  </si>
  <si>
    <t>减员</t>
  </si>
  <si>
    <t>社保缴至时间</t>
  </si>
  <si>
    <t>公积金缴至时间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</si>
</sst>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178" formatCode="_(* #,##0.00_);_(* \(#,##0.00\);_(* &quot;-&quot;??_);_(@_)"/>
    <numFmt numFmtId="179" formatCode="yyyy/mm"/>
    <numFmt numFmtId="180" formatCode="0.00_);[Red]\(0.00\)"/>
  </numFmts>
  <fonts count="75">
    <font>
      <sz val="12"/>
      <name val="宋体"/>
      <charset val="134"/>
    </font>
    <font>
      <b/>
      <sz val="10"/>
      <name val="宋体"/>
      <charset val="134"/>
      <scheme val="major"/>
    </font>
    <font>
      <sz val="10"/>
      <name val="微软雅黑"/>
      <charset val="134"/>
    </font>
    <font>
      <sz val="10"/>
      <name val="宋体"/>
      <charset val="134"/>
      <scheme val="major"/>
    </font>
    <font>
      <sz val="10"/>
      <name val="宋体"/>
      <charset val="134"/>
    </font>
    <font>
      <b/>
      <sz val="14"/>
      <name val="宋体"/>
      <charset val="134"/>
      <scheme val="major"/>
    </font>
    <font>
      <sz val="10"/>
      <color theme="1"/>
      <name val="微软雅黑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sz val="20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0"/>
      <color indexed="8"/>
      <name val="微软雅黑"/>
      <charset val="134"/>
    </font>
    <font>
      <sz val="11"/>
      <name val="微软雅黑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indexed="12"/>
      <name val="宋体"/>
      <charset val="134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sz val="12"/>
      <color indexed="8"/>
      <name val="宋体"/>
      <charset val="134"/>
    </font>
    <font>
      <sz val="10"/>
      <name val="Helv"/>
      <charset val="134"/>
    </font>
    <font>
      <sz val="12"/>
      <name val="Arial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sz val="11"/>
      <color indexed="17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9.9"/>
      <color indexed="12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indexed="23"/>
      <name val="宋体"/>
      <charset val="134"/>
    </font>
    <font>
      <sz val="10"/>
      <color indexed="8"/>
      <name val="Arial"/>
      <charset val="134"/>
    </font>
    <font>
      <sz val="11"/>
      <color indexed="42"/>
      <name val="宋体"/>
      <charset val="134"/>
    </font>
    <font>
      <b/>
      <sz val="13"/>
      <color theme="3"/>
      <name val="宋体"/>
      <charset val="134"/>
      <scheme val="minor"/>
    </font>
    <font>
      <sz val="10"/>
      <color indexed="8"/>
      <name val="Helv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Times New Roman"/>
      <charset val="134"/>
    </font>
    <font>
      <sz val="12"/>
      <color indexed="8"/>
      <name val="Arial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0"/>
      <name val="Geneva"/>
      <charset val="134"/>
    </font>
    <font>
      <sz val="10"/>
      <color indexed="8"/>
      <name val="Geneva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8"/>
      <color indexed="62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</fills>
  <borders count="5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0"/>
      </top>
      <bottom style="medium">
        <color auto="1"/>
      </bottom>
      <diagonal/>
    </border>
    <border>
      <left/>
      <right/>
      <top style="thin">
        <color indexed="0"/>
      </top>
      <bottom style="medium">
        <color auto="1"/>
      </bottom>
      <diagonal/>
    </border>
    <border>
      <left/>
      <right style="medium">
        <color auto="1"/>
      </right>
      <top style="thin">
        <color indexed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522">
    <xf numFmtId="0" fontId="0" fillId="0" borderId="0">
      <alignment horizontal="justify" vertical="justify" textRotation="127" wrapText="1"/>
      <protection hidden="1"/>
    </xf>
    <xf numFmtId="42" fontId="19" fillId="0" borderId="0" applyFont="0" applyFill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0" fillId="0" borderId="0">
      <alignment horizontal="justify" vertical="justify" textRotation="127" wrapText="1"/>
      <protection hidden="1"/>
    </xf>
    <xf numFmtId="44" fontId="19" fillId="0" borderId="0" applyFont="0" applyFill="0" applyBorder="0" applyAlignment="0" applyProtection="0">
      <alignment vertical="center"/>
    </xf>
    <xf numFmtId="0" fontId="34" fillId="0" borderId="0" applyNumberFormat="0" applyBorder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50" fillId="31" borderId="48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39" borderId="0" applyNumberFormat="0" applyBorder="0" applyAlignment="0" applyProtection="0">
      <alignment vertical="center"/>
    </xf>
    <xf numFmtId="0" fontId="17" fillId="11" borderId="37" applyNumberForma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12" borderId="38" applyNumberForma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8" fillId="0" borderId="0" applyNumberFormat="0" applyBorder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3" fillId="19" borderId="0" applyNumberFormat="0" applyBorder="0" applyAlignment="0" applyProtection="0">
      <alignment vertical="center"/>
    </xf>
    <xf numFmtId="0" fontId="19" fillId="23" borderId="47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0" borderId="0" applyNumberFormat="0" applyBorder="0">
      <alignment horizontal="justify" vertical="justify" textRotation="127" wrapText="1"/>
      <protection hidden="1"/>
    </xf>
    <xf numFmtId="0" fontId="18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54" fillId="0" borderId="3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0" borderId="0">
      <alignment horizontal="justify" vertical="justify" textRotation="127" wrapText="1"/>
      <protection hidden="1"/>
    </xf>
    <xf numFmtId="0" fontId="31" fillId="17" borderId="43" applyNumberFormat="0" applyAlignment="0" applyProtection="0">
      <alignment vertical="center"/>
    </xf>
    <xf numFmtId="0" fontId="45" fillId="17" borderId="48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0" fillId="0" borderId="0">
      <alignment horizontal="justify" vertical="justify" textRotation="127" wrapText="1"/>
      <protection hidden="1"/>
    </xf>
    <xf numFmtId="0" fontId="0" fillId="0" borderId="0">
      <alignment vertical="center"/>
    </xf>
    <xf numFmtId="0" fontId="17" fillId="4" borderId="37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6" fillId="40" borderId="50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8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28" fillId="0" borderId="0" applyBorder="0">
      <alignment vertical="center"/>
    </xf>
    <xf numFmtId="0" fontId="29" fillId="29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3" fillId="0" borderId="0">
      <alignment vertical="center"/>
    </xf>
    <xf numFmtId="0" fontId="47" fillId="0" borderId="49" applyNumberFormat="0" applyFill="0" applyAlignment="0" applyProtection="0">
      <alignment vertical="center"/>
    </xf>
    <xf numFmtId="0" fontId="23" fillId="0" borderId="40" applyNumberForma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57" fillId="4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8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28" fillId="0" borderId="0" applyBorder="0">
      <alignment vertical="center"/>
    </xf>
    <xf numFmtId="0" fontId="29" fillId="49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53" fillId="54" borderId="0" applyNumberFormat="0" applyBorder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61" fillId="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8" fillId="0" borderId="0" applyBorder="0">
      <alignment vertical="center"/>
    </xf>
    <xf numFmtId="0" fontId="29" fillId="5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52" fillId="0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43" fillId="0" borderId="0">
      <alignment vertical="center"/>
    </xf>
    <xf numFmtId="0" fontId="35" fillId="0" borderId="0">
      <alignment vertical="center"/>
    </xf>
    <xf numFmtId="0" fontId="27" fillId="59" borderId="0" applyNumberFormat="0" applyBorder="0" applyProtection="0">
      <alignment vertical="center"/>
    </xf>
    <xf numFmtId="0" fontId="0" fillId="0" borderId="0" applyProtection="0">
      <alignment vertical="center"/>
    </xf>
    <xf numFmtId="0" fontId="43" fillId="0" borderId="0">
      <alignment vertical="center"/>
    </xf>
    <xf numFmtId="0" fontId="2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Border="0">
      <alignment vertical="center"/>
    </xf>
    <xf numFmtId="0" fontId="0" fillId="0" borderId="0" applyProtection="0">
      <alignment vertical="center"/>
    </xf>
    <xf numFmtId="0" fontId="0" fillId="0" borderId="0" applyBorder="0">
      <alignment vertical="center"/>
    </xf>
    <xf numFmtId="0" fontId="18" fillId="0" borderId="52" applyNumberFormat="0" applyFont="0" applyFill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0" borderId="0">
      <alignment vertical="center"/>
    </xf>
    <xf numFmtId="0" fontId="28" fillId="0" borderId="0">
      <alignment vertical="center"/>
    </xf>
    <xf numFmtId="0" fontId="0" fillId="0" borderId="0" applyBorder="0">
      <alignment vertical="center"/>
    </xf>
    <xf numFmtId="0" fontId="18" fillId="62" borderId="0" applyNumberFormat="0" applyBorder="0" applyAlignment="0" applyProtection="0">
      <alignment vertical="center"/>
    </xf>
    <xf numFmtId="0" fontId="52" fillId="0" borderId="0" applyNumberFormat="0" applyBorder="0" applyAlignment="0" applyProtection="0">
      <alignment vertical="center"/>
    </xf>
    <xf numFmtId="0" fontId="43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28" fillId="0" borderId="0" applyBorder="0">
      <alignment vertical="center"/>
    </xf>
    <xf numFmtId="0" fontId="0" fillId="12" borderId="38" applyNumberFormat="0" applyFont="0" applyAlignment="0" applyProtection="0">
      <alignment vertical="center"/>
    </xf>
    <xf numFmtId="0" fontId="67" fillId="0" borderId="0">
      <alignment vertical="center"/>
    </xf>
    <xf numFmtId="0" fontId="40" fillId="14" borderId="37" applyNumberForma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67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68" fillId="0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43" fillId="0" borderId="0">
      <alignment vertical="center"/>
    </xf>
    <xf numFmtId="0" fontId="25" fillId="4" borderId="42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8" fillId="0" borderId="0">
      <alignment vertical="center"/>
    </xf>
    <xf numFmtId="0" fontId="55" fillId="0" borderId="0" applyNumberFormat="0" applyBorder="0" applyAlignment="0" applyProtection="0">
      <alignment vertical="center"/>
    </xf>
    <xf numFmtId="0" fontId="66" fillId="0" borderId="54" applyNumberFormat="0" applyFill="0" applyAlignment="0" applyProtection="0">
      <alignment vertical="center"/>
    </xf>
    <xf numFmtId="0" fontId="0" fillId="0" borderId="0">
      <alignment vertical="center"/>
    </xf>
    <xf numFmtId="0" fontId="69" fillId="0" borderId="54" applyNumberFormat="0" applyFill="0" applyAlignment="0" applyProtection="0">
      <alignment vertical="center"/>
    </xf>
    <xf numFmtId="0" fontId="36" fillId="0" borderId="0">
      <alignment vertical="center"/>
    </xf>
    <xf numFmtId="0" fontId="28" fillId="0" borderId="0"/>
    <xf numFmtId="0" fontId="18" fillId="65" borderId="0" applyNumberFormat="0" applyBorder="0" applyAlignment="0" applyProtection="0">
      <alignment vertical="center"/>
    </xf>
    <xf numFmtId="0" fontId="18" fillId="6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65" borderId="0" applyNumberFormat="0" applyBorder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Protection="0">
      <alignment vertical="center"/>
    </xf>
    <xf numFmtId="0" fontId="25" fillId="11" borderId="4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18" fillId="25" borderId="0" applyNumberFormat="0" applyBorder="0" applyProtection="0">
      <alignment vertical="center"/>
    </xf>
    <xf numFmtId="0" fontId="18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34" borderId="0" applyNumberFormat="0" applyBorder="0" applyProtection="0">
      <alignment vertical="center"/>
    </xf>
    <xf numFmtId="0" fontId="28" fillId="60" borderId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62" borderId="0" applyNumberFormat="0" applyBorder="0" applyAlignment="0" applyProtection="0">
      <alignment vertical="center"/>
    </xf>
    <xf numFmtId="0" fontId="18" fillId="62" borderId="0" applyNumberFormat="0" applyBorder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18" fillId="14" borderId="0" applyNumberFormat="0" applyBorder="0" applyProtection="0">
      <alignment vertical="center"/>
    </xf>
    <xf numFmtId="0" fontId="36" fillId="0" borderId="0">
      <alignment vertical="center"/>
    </xf>
    <xf numFmtId="0" fontId="61" fillId="0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61" borderId="0" applyNumberFormat="0" applyBorder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4" fillId="0" borderId="0" applyNumberFormat="0" applyBorder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3" fillId="0" borderId="40" applyNumberFormat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12" borderId="38" applyNumberForma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12" borderId="38" applyNumberFormat="0" applyProtection="0">
      <alignment vertical="center"/>
    </xf>
    <xf numFmtId="0" fontId="18" fillId="59" borderId="0" applyNumberFormat="0" applyBorder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24" fillId="13" borderId="41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3" fillId="13" borderId="41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60" fillId="0" borderId="0" applyNumberFormat="0" applyBorder="0" applyAlignment="0" applyProtection="0">
      <alignment vertical="center"/>
    </xf>
    <xf numFmtId="0" fontId="18" fillId="34" borderId="0" applyNumberFormat="0" applyBorder="0" applyProtection="0">
      <alignment vertical="center"/>
    </xf>
    <xf numFmtId="0" fontId="40" fillId="14" borderId="3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34" fillId="0" borderId="0" applyNumberFormat="0" applyBorder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66" fillId="0" borderId="54" applyNumberForma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18" fillId="61" borderId="0" applyNumberFormat="0" applyBorder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8" fillId="64" borderId="0" applyNumberFormat="0" applyBorder="0" applyProtection="0">
      <alignment vertical="center"/>
    </xf>
    <xf numFmtId="0" fontId="23" fillId="0" borderId="40" applyNumberForma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4" borderId="42" applyNumberFormat="0" applyProtection="0">
      <alignment vertical="center"/>
    </xf>
    <xf numFmtId="0" fontId="27" fillId="63" borderId="0" applyNumberFormat="0" applyBorder="0" applyAlignment="0" applyProtection="0">
      <alignment vertical="center"/>
    </xf>
    <xf numFmtId="0" fontId="27" fillId="63" borderId="0" applyNumberFormat="0" applyBorder="0" applyAlignment="0" applyProtection="0">
      <alignment vertical="center"/>
    </xf>
    <xf numFmtId="0" fontId="27" fillId="63" borderId="0" applyNumberFormat="0" applyBorder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37" applyNumberFormat="0" applyProtection="0">
      <alignment vertical="center"/>
    </xf>
    <xf numFmtId="0" fontId="27" fillId="19" borderId="0" applyNumberFormat="0" applyBorder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30" fillId="0" borderId="0" applyNumberFormat="0" applyBorder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27" fillId="58" borderId="0" applyNumberFormat="0" applyBorder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34" fillId="0" borderId="0" applyNumberFormat="0" applyBorder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2" borderId="38" applyNumberForma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61" fillId="0" borderId="0" applyNumberFormat="0" applyBorder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65" fillId="0" borderId="53" applyNumberFormat="0" applyFill="0" applyAlignment="0" applyProtection="0">
      <alignment vertical="center"/>
    </xf>
    <xf numFmtId="0" fontId="65" fillId="0" borderId="53" applyNumberFormat="0" applyFill="0" applyAlignment="0" applyProtection="0">
      <alignment vertical="center"/>
    </xf>
    <xf numFmtId="0" fontId="65" fillId="0" borderId="53" applyNumberForma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66" fillId="0" borderId="54" applyNumberFormat="0" applyFill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63" fillId="0" borderId="55" applyNumberFormat="0" applyFill="0" applyAlignment="0" applyProtection="0">
      <alignment vertical="center"/>
    </xf>
    <xf numFmtId="0" fontId="63" fillId="0" borderId="55" applyNumberFormat="0" applyFill="0" applyAlignment="0" applyProtection="0">
      <alignment vertical="center"/>
    </xf>
    <xf numFmtId="0" fontId="63" fillId="0" borderId="55" applyNumberFormat="0" applyProtection="0">
      <alignment vertical="center"/>
    </xf>
    <xf numFmtId="0" fontId="72" fillId="0" borderId="57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Border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64" fillId="0" borderId="0" applyNumberFormat="0" applyBorder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66" borderId="0" applyNumberFormat="0" applyBorder="0" applyAlignment="0" applyProtection="0">
      <alignment vertical="center"/>
    </xf>
    <xf numFmtId="0" fontId="71" fillId="66" borderId="0" applyNumberFormat="0" applyBorder="0" applyAlignment="0" applyProtection="0">
      <alignment vertical="center"/>
    </xf>
    <xf numFmtId="0" fontId="71" fillId="66" borderId="0" applyNumberFormat="0" applyBorder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34" fillId="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27" fillId="15" borderId="0" applyNumberFormat="0" applyBorder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horizontal="justify" vertical="justify" textRotation="127" wrapText="1"/>
      <protection hidden="1"/>
    </xf>
    <xf numFmtId="0" fontId="18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horizontal="justify" vertical="justify" textRotation="127" wrapText="1"/>
      <protection hidden="1"/>
    </xf>
    <xf numFmtId="0" fontId="0" fillId="12" borderId="38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horizontal="justify" vertical="justify" textRotation="127" wrapText="1"/>
      <protection hidden="1"/>
    </xf>
    <xf numFmtId="0" fontId="0" fillId="0" borderId="0">
      <alignment horizontal="justify" vertical="justify" textRotation="127" wrapText="1"/>
      <protection hidden="1"/>
    </xf>
    <xf numFmtId="0" fontId="18" fillId="0" borderId="0">
      <alignment vertical="center"/>
    </xf>
    <xf numFmtId="0" fontId="0" fillId="0" borderId="0">
      <alignment horizontal="justify" vertical="justify" textRotation="127" wrapText="1"/>
      <protection hidden="1"/>
    </xf>
    <xf numFmtId="0" fontId="28" fillId="0" borderId="0">
      <alignment vertical="center"/>
    </xf>
    <xf numFmtId="0" fontId="0" fillId="0" borderId="0">
      <alignment horizontal="justify" vertical="justify" textRotation="127" wrapText="1"/>
      <protection hidden="1"/>
    </xf>
    <xf numFmtId="0" fontId="19" fillId="0" borderId="0">
      <alignment vertical="center"/>
    </xf>
    <xf numFmtId="0" fontId="0" fillId="0" borderId="0">
      <alignment horizontal="justify" vertical="justify" textRotation="127" wrapText="1"/>
      <protection hidden="1"/>
    </xf>
    <xf numFmtId="0" fontId="18" fillId="0" borderId="0">
      <alignment vertical="center"/>
    </xf>
    <xf numFmtId="0" fontId="0" fillId="0" borderId="0">
      <alignment vertical="center"/>
    </xf>
    <xf numFmtId="0" fontId="53" fillId="36" borderId="0" applyNumberFormat="0" applyBorder="0" applyAlignment="0" applyProtection="0">
      <alignment vertical="center"/>
    </xf>
    <xf numFmtId="0" fontId="34" fillId="0" borderId="0" applyNumberFormat="0" applyBorder="0" applyAlignment="0" applyProtection="0">
      <alignment vertical="center"/>
    </xf>
    <xf numFmtId="0" fontId="0" fillId="0" borderId="0"/>
    <xf numFmtId="0" fontId="0" fillId="0" borderId="0">
      <alignment horizontal="justify" vertical="justify" textRotation="127" wrapText="1"/>
      <protection hidden="1"/>
    </xf>
    <xf numFmtId="0" fontId="0" fillId="0" borderId="0">
      <alignment horizontal="justify" vertical="justify" textRotation="127" wrapText="1"/>
      <protection hidden="1"/>
    </xf>
    <xf numFmtId="0" fontId="0" fillId="0" borderId="0">
      <alignment vertical="center"/>
    </xf>
    <xf numFmtId="0" fontId="0" fillId="0" borderId="0">
      <alignment vertical="center"/>
    </xf>
    <xf numFmtId="0" fontId="25" fillId="11" borderId="42" applyNumberFormat="0" applyAlignment="0" applyProtection="0">
      <alignment vertical="center"/>
    </xf>
    <xf numFmtId="0" fontId="0" fillId="0" borderId="0">
      <alignment vertical="center"/>
    </xf>
    <xf numFmtId="0" fontId="25" fillId="11" borderId="42" applyNumberFormat="0" applyAlignment="0" applyProtection="0">
      <alignment vertical="center"/>
    </xf>
    <xf numFmtId="0" fontId="0" fillId="0" borderId="0">
      <alignment horizontal="justify" vertical="justify" textRotation="127" wrapText="1"/>
      <protection hidden="1"/>
    </xf>
    <xf numFmtId="0" fontId="0" fillId="0" borderId="0">
      <alignment horizontal="justify" vertical="justify" textRotation="127" wrapText="1"/>
      <protection hidden="1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34" fillId="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 applyNumberFormat="0" applyBorder="0" applyProtection="0">
      <alignment vertical="center"/>
    </xf>
    <xf numFmtId="0" fontId="18" fillId="0" borderId="0">
      <alignment vertical="center"/>
    </xf>
    <xf numFmtId="0" fontId="53" fillId="4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14" borderId="37" applyNumberFormat="0" applyAlignment="0" applyProtection="0">
      <alignment vertical="center"/>
    </xf>
    <xf numFmtId="0" fontId="18" fillId="0" borderId="0">
      <alignment vertical="center"/>
    </xf>
    <xf numFmtId="0" fontId="17" fillId="11" borderId="37" applyNumberFormat="0" applyAlignment="0" applyProtection="0">
      <alignment vertical="center"/>
    </xf>
    <xf numFmtId="0" fontId="0" fillId="0" borderId="0">
      <alignment horizontal="justify" vertical="justify" textRotation="127" wrapText="1"/>
      <protection hidden="1"/>
    </xf>
    <xf numFmtId="0" fontId="17" fillId="11" borderId="37" applyNumberFormat="0" applyAlignment="0" applyProtection="0">
      <alignment vertical="center"/>
    </xf>
    <xf numFmtId="0" fontId="0" fillId="0" borderId="0">
      <alignment horizontal="justify" vertical="justify" textRotation="127" wrapText="1"/>
      <protection hidden="1"/>
    </xf>
    <xf numFmtId="0" fontId="0" fillId="0" borderId="0">
      <alignment horizontal="justify" vertical="justify" textRotation="127" wrapText="1"/>
      <protection hidden="1"/>
    </xf>
    <xf numFmtId="0" fontId="17" fillId="11" borderId="37" applyNumberFormat="0" applyAlignment="0" applyProtection="0">
      <alignment vertical="center"/>
    </xf>
    <xf numFmtId="0" fontId="28" fillId="0" borderId="0"/>
    <xf numFmtId="0" fontId="17" fillId="11" borderId="37" applyNumberFormat="0" applyAlignment="0" applyProtection="0">
      <alignment vertical="center"/>
    </xf>
    <xf numFmtId="0" fontId="43" fillId="0" borderId="0">
      <alignment vertical="center"/>
    </xf>
    <xf numFmtId="0" fontId="19" fillId="0" borderId="0">
      <alignment vertical="center"/>
    </xf>
    <xf numFmtId="0" fontId="28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18" fillId="14" borderId="0" applyNumberFormat="0" applyBorder="0" applyProtection="0">
      <alignment vertical="center"/>
    </xf>
    <xf numFmtId="0" fontId="0" fillId="0" borderId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12" borderId="38" applyNumberForma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0" fillId="0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12" borderId="38" applyNumberFormat="0" applyFont="0" applyAlignment="0" applyProtection="0">
      <alignment vertical="center"/>
    </xf>
    <xf numFmtId="0" fontId="27" fillId="30" borderId="0" applyNumberFormat="0" applyBorder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2" fillId="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3" applyNumberFormat="0" applyFill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30" fillId="0" borderId="0" applyNumberFormat="0" applyBorder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4" fillId="13" borderId="41" applyNumberFormat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8" fillId="12" borderId="38" applyNumberForma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53" fillId="38" borderId="0" applyNumberFormat="0" applyBorder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25" fillId="11" borderId="42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34" fillId="0" borderId="0" applyNumberFormat="0" applyBorder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39" fillId="0" borderId="45" applyNumberFormat="0" applyFill="0" applyAlignment="0" applyProtection="0">
      <alignment vertical="center"/>
    </xf>
    <xf numFmtId="0" fontId="39" fillId="0" borderId="45" applyNumberFormat="0" applyFill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53" fillId="30" borderId="0" applyNumberFormat="0" applyBorder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73" fillId="13" borderId="41" applyNumberForma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0" borderId="40" applyNumberForma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8" fillId="12" borderId="38" applyNumberForma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0" borderId="0" applyNumberFormat="0" applyBorder="0">
      <alignment vertical="top"/>
      <protection locked="0"/>
    </xf>
    <xf numFmtId="0" fontId="53" fillId="38" borderId="0" applyNumberFormat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3" fillId="0" borderId="40" applyNumberForma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23" fillId="0" borderId="40" applyNumberFormat="0" applyProtection="0">
      <alignment vertical="center"/>
    </xf>
    <xf numFmtId="0" fontId="23" fillId="0" borderId="40" applyNumberFormat="0" applyProtection="0">
      <alignment vertical="center"/>
    </xf>
    <xf numFmtId="0" fontId="25" fillId="11" borderId="42" applyNumberFormat="0" applyAlignment="0" applyProtection="0">
      <alignment vertical="center"/>
    </xf>
    <xf numFmtId="0" fontId="17" fillId="4" borderId="37" applyNumberFormat="0" applyProtection="0">
      <alignment vertical="center"/>
    </xf>
    <xf numFmtId="0" fontId="17" fillId="4" borderId="37" applyNumberFormat="0" applyProtection="0">
      <alignment vertical="center"/>
    </xf>
    <xf numFmtId="0" fontId="17" fillId="4" borderId="37" applyNumberFormat="0" applyProtection="0">
      <alignment vertical="center"/>
    </xf>
    <xf numFmtId="0" fontId="17" fillId="4" borderId="37" applyNumberForma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37" applyNumberFormat="0" applyProtection="0">
      <alignment vertical="center"/>
    </xf>
    <xf numFmtId="0" fontId="67" fillId="0" borderId="0">
      <alignment vertical="center"/>
    </xf>
    <xf numFmtId="0" fontId="17" fillId="4" borderId="37" applyNumberFormat="0" applyProtection="0">
      <alignment vertical="center"/>
    </xf>
    <xf numFmtId="0" fontId="25" fillId="4" borderId="42" applyNumberFormat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25" fillId="4" borderId="42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53" fillId="30" borderId="0" applyNumberFormat="0" applyBorder="0" applyProtection="0">
      <alignment vertical="center"/>
    </xf>
    <xf numFmtId="0" fontId="40" fillId="14" borderId="37" applyNumberForma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53" fillId="30" borderId="0" applyNumberFormat="0" applyBorder="0" applyProtection="0">
      <alignment vertical="center"/>
    </xf>
    <xf numFmtId="0" fontId="28" fillId="0" borderId="0" applyBorder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 applyNumberFormat="0" applyBorder="0" applyAlignment="0" applyProtection="0">
      <alignment vertical="center"/>
    </xf>
    <xf numFmtId="0" fontId="55" fillId="0" borderId="0" applyNumberFormat="0" applyBorder="0" applyAlignment="0" applyProtection="0">
      <alignment vertical="center"/>
    </xf>
    <xf numFmtId="0" fontId="53" fillId="30" borderId="0" applyNumberFormat="0" applyBorder="0" applyProtection="0">
      <alignment vertical="center"/>
    </xf>
    <xf numFmtId="0" fontId="53" fillId="30" borderId="0" applyNumberFormat="0" applyBorder="0" applyProtection="0">
      <alignment vertical="center"/>
    </xf>
    <xf numFmtId="0" fontId="28" fillId="0" borderId="0" applyBorder="0">
      <alignment vertical="center"/>
    </xf>
    <xf numFmtId="0" fontId="67" fillId="0" borderId="0">
      <alignment vertical="center"/>
    </xf>
    <xf numFmtId="0" fontId="53" fillId="45" borderId="0" applyNumberFormat="0" applyBorder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18" fillId="12" borderId="38" applyNumberFormat="0" applyProtection="0">
      <alignment vertical="center"/>
    </xf>
    <xf numFmtId="0" fontId="18" fillId="12" borderId="38" applyNumberFormat="0" applyProtection="0">
      <alignment vertical="center"/>
    </xf>
    <xf numFmtId="0" fontId="18" fillId="12" borderId="38" applyNumberForma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18" fillId="12" borderId="38" applyNumberFormat="0" applyProtection="0">
      <alignment vertical="center"/>
    </xf>
    <xf numFmtId="0" fontId="18" fillId="12" borderId="38" applyNumberFormat="0" applyProtection="0">
      <alignment vertical="center"/>
    </xf>
    <xf numFmtId="0" fontId="18" fillId="12" borderId="38" applyNumberFormat="0" applyProtection="0">
      <alignment vertical="center"/>
    </xf>
    <xf numFmtId="0" fontId="18" fillId="12" borderId="38" applyNumberFormat="0" applyProtection="0">
      <alignment vertical="center"/>
    </xf>
  </cellStyleXfs>
  <cellXfs count="138">
    <xf numFmtId="0" fontId="0" fillId="0" borderId="0" xfId="0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shrinkToFit="1"/>
    </xf>
    <xf numFmtId="177" fontId="1" fillId="0" borderId="1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176" fontId="3" fillId="0" borderId="1" xfId="0" applyNumberFormat="1" applyFont="1" applyFill="1" applyBorder="1" applyAlignment="1" applyProtection="1">
      <alignment horizontal="center" vertical="center"/>
    </xf>
    <xf numFmtId="10" fontId="3" fillId="0" borderId="1" xfId="0" applyNumberFormat="1" applyFont="1" applyFill="1" applyBorder="1" applyAlignment="1" applyProtection="1">
      <alignment horizontal="center" vertical="center" shrinkToFit="1"/>
    </xf>
    <xf numFmtId="10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179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 shrinkToFit="1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4" fillId="0" borderId="3" xfId="0" applyNumberFormat="1" applyFont="1" applyFill="1" applyBorder="1" applyAlignment="1" applyProtection="1">
      <alignment horizontal="center" vertical="center"/>
    </xf>
    <xf numFmtId="176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177" fontId="1" fillId="3" borderId="6" xfId="0" applyNumberFormat="1" applyFont="1" applyFill="1" applyBorder="1" applyAlignment="1" applyProtection="1">
      <alignment horizontal="center" vertical="center"/>
    </xf>
    <xf numFmtId="177" fontId="1" fillId="3" borderId="3" xfId="0" applyNumberFormat="1" applyFont="1" applyFill="1" applyBorder="1" applyAlignment="1" applyProtection="1">
      <alignment horizontal="center" vertical="center"/>
    </xf>
    <xf numFmtId="177" fontId="1" fillId="3" borderId="7" xfId="0" applyNumberFormat="1" applyFont="1" applyFill="1" applyBorder="1" applyAlignment="1" applyProtection="1">
      <alignment horizontal="center" vertical="center"/>
    </xf>
    <xf numFmtId="176" fontId="5" fillId="4" borderId="3" xfId="0" applyNumberFormat="1" applyFont="1" applyFill="1" applyBorder="1" applyAlignment="1" applyProtection="1">
      <alignment horizontal="center" vertical="center"/>
    </xf>
    <xf numFmtId="10" fontId="3" fillId="4" borderId="3" xfId="0" applyNumberFormat="1" applyFont="1" applyFill="1" applyBorder="1" applyAlignment="1" applyProtection="1">
      <alignment horizontal="center" vertical="center"/>
    </xf>
    <xf numFmtId="49" fontId="3" fillId="4" borderId="3" xfId="0" applyNumberFormat="1" applyFont="1" applyFill="1" applyBorder="1" applyAlignment="1" applyProtection="1">
      <alignment horizontal="center" vertical="center"/>
    </xf>
    <xf numFmtId="176" fontId="1" fillId="4" borderId="3" xfId="0" applyNumberFormat="1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shrinkToFit="1"/>
    </xf>
    <xf numFmtId="10" fontId="1" fillId="4" borderId="3" xfId="0" applyNumberFormat="1" applyFont="1" applyFill="1" applyBorder="1" applyAlignment="1" applyProtection="1">
      <alignment horizontal="center" vertical="center"/>
    </xf>
    <xf numFmtId="49" fontId="1" fillId="4" borderId="3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 wrapText="1"/>
    </xf>
    <xf numFmtId="49" fontId="3" fillId="0" borderId="8" xfId="336" applyNumberFormat="1" applyFont="1" applyFill="1" applyBorder="1" applyAlignment="1">
      <alignment horizontal="center" vertical="center"/>
    </xf>
    <xf numFmtId="49" fontId="3" fillId="0" borderId="3" xfId="311" applyNumberFormat="1" applyFont="1" applyFill="1" applyBorder="1" applyAlignment="1">
      <alignment horizontal="center" vertical="center"/>
    </xf>
    <xf numFmtId="49" fontId="3" fillId="0" borderId="6" xfId="336" applyNumberFormat="1" applyFont="1" applyFill="1" applyBorder="1" applyAlignment="1">
      <alignment horizontal="center" vertical="center"/>
    </xf>
    <xf numFmtId="0" fontId="3" fillId="0" borderId="3" xfId="311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49" fontId="1" fillId="0" borderId="9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10" fontId="6" fillId="0" borderId="3" xfId="24" applyNumberFormat="1" applyFont="1" applyFill="1" applyBorder="1" applyAlignment="1">
      <alignment horizontal="center" vertical="center" shrinkToFit="1"/>
    </xf>
    <xf numFmtId="177" fontId="6" fillId="0" borderId="3" xfId="0" applyNumberFormat="1" applyFont="1" applyFill="1" applyBorder="1" applyAlignment="1" applyProtection="1">
      <alignment horizontal="center" vertical="center"/>
    </xf>
    <xf numFmtId="177" fontId="2" fillId="0" borderId="3" xfId="0" applyNumberFormat="1" applyFont="1" applyFill="1" applyBorder="1" applyAlignment="1" applyProtection="1">
      <alignment horizontal="center" vertical="center"/>
    </xf>
    <xf numFmtId="10" fontId="2" fillId="0" borderId="3" xfId="24" applyNumberFormat="1" applyFont="1" applyFill="1" applyBorder="1" applyAlignment="1">
      <alignment horizontal="center" vertical="center" shrinkToFit="1"/>
    </xf>
    <xf numFmtId="177" fontId="1" fillId="5" borderId="3" xfId="0" applyNumberFormat="1" applyFont="1" applyFill="1" applyBorder="1" applyAlignment="1" applyProtection="1">
      <alignment horizontal="center" vertical="center"/>
    </xf>
    <xf numFmtId="176" fontId="3" fillId="4" borderId="3" xfId="0" applyNumberFormat="1" applyFont="1" applyFill="1" applyBorder="1" applyAlignment="1" applyProtection="1">
      <alignment horizontal="center" vertical="center"/>
    </xf>
    <xf numFmtId="10" fontId="3" fillId="4" borderId="10" xfId="0" applyNumberFormat="1" applyFont="1" applyFill="1" applyBorder="1" applyAlignment="1" applyProtection="1">
      <alignment horizontal="center" vertical="center"/>
    </xf>
    <xf numFmtId="176" fontId="3" fillId="0" borderId="3" xfId="0" applyNumberFormat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49" fontId="1" fillId="6" borderId="9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49" fontId="1" fillId="0" borderId="3" xfId="0" applyNumberFormat="1" applyFont="1" applyFill="1" applyBorder="1" applyAlignment="1" applyProtection="1">
      <alignment horizontal="center" vertical="center" wrapText="1"/>
    </xf>
    <xf numFmtId="177" fontId="6" fillId="0" borderId="3" xfId="24" applyNumberFormat="1" applyFont="1" applyFill="1" applyBorder="1" applyAlignment="1">
      <alignment horizontal="center" vertical="center" shrinkToFit="1"/>
    </xf>
    <xf numFmtId="10" fontId="6" fillId="0" borderId="3" xfId="0" applyNumberFormat="1" applyFont="1" applyFill="1" applyBorder="1" applyAlignment="1" applyProtection="1">
      <alignment horizontal="center" vertical="center"/>
    </xf>
    <xf numFmtId="177" fontId="2" fillId="0" borderId="3" xfId="24" applyNumberFormat="1" applyFont="1" applyFill="1" applyBorder="1" applyAlignment="1">
      <alignment horizontal="center" vertical="center" shrinkToFit="1"/>
    </xf>
    <xf numFmtId="10" fontId="2" fillId="0" borderId="3" xfId="0" applyNumberFormat="1" applyFont="1" applyFill="1" applyBorder="1" applyAlignment="1" applyProtection="1">
      <alignment horizontal="center" vertical="center"/>
    </xf>
    <xf numFmtId="49" fontId="1" fillId="6" borderId="3" xfId="0" applyNumberFormat="1" applyFont="1" applyFill="1" applyBorder="1" applyAlignment="1" applyProtection="1">
      <alignment horizontal="center" vertical="center" wrapText="1"/>
    </xf>
    <xf numFmtId="49" fontId="1" fillId="7" borderId="2" xfId="0" applyNumberFormat="1" applyFont="1" applyFill="1" applyBorder="1" applyAlignment="1" applyProtection="1">
      <alignment horizontal="center" vertical="center" wrapText="1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8" borderId="3" xfId="0" applyNumberFormat="1" applyFont="1" applyFill="1" applyBorder="1" applyAlignment="1" applyProtection="1">
      <alignment horizontal="center" vertical="center"/>
    </xf>
    <xf numFmtId="10" fontId="6" fillId="0" borderId="3" xfId="24" applyNumberFormat="1" applyFont="1" applyFill="1" applyBorder="1" applyAlignment="1" applyProtection="1">
      <alignment horizontal="center" vertical="center"/>
    </xf>
    <xf numFmtId="177" fontId="2" fillId="2" borderId="3" xfId="0" applyNumberFormat="1" applyFont="1" applyFill="1" applyBorder="1" applyAlignment="1" applyProtection="1">
      <alignment horizontal="center" vertical="center"/>
    </xf>
    <xf numFmtId="177" fontId="2" fillId="8" borderId="3" xfId="0" applyNumberFormat="1" applyFont="1" applyFill="1" applyBorder="1" applyAlignment="1" applyProtection="1">
      <alignment horizontal="center" vertical="center"/>
    </xf>
    <xf numFmtId="10" fontId="2" fillId="0" borderId="3" xfId="24" applyNumberFormat="1" applyFont="1" applyFill="1" applyBorder="1" applyAlignment="1" applyProtection="1">
      <alignment horizontal="center" vertical="center"/>
    </xf>
    <xf numFmtId="0" fontId="1" fillId="9" borderId="2" xfId="0" applyFont="1" applyFill="1" applyBorder="1" applyAlignment="1" applyProtection="1">
      <alignment horizontal="center" vertical="center" wrapText="1"/>
    </xf>
    <xf numFmtId="0" fontId="1" fillId="9" borderId="9" xfId="0" applyFont="1" applyFill="1" applyBorder="1" applyAlignment="1" applyProtection="1">
      <alignment horizontal="center" vertical="center" wrapText="1"/>
    </xf>
    <xf numFmtId="0" fontId="1" fillId="7" borderId="2" xfId="0" applyFont="1" applyFill="1" applyBorder="1" applyAlignment="1" applyProtection="1">
      <alignment horizontal="center" vertical="center" wrapText="1"/>
    </xf>
    <xf numFmtId="177" fontId="6" fillId="10" borderId="3" xfId="0" applyNumberFormat="1" applyFont="1" applyFill="1" applyBorder="1" applyAlignment="1" applyProtection="1">
      <alignment horizontal="center" vertical="center"/>
    </xf>
    <xf numFmtId="177" fontId="2" fillId="9" borderId="3" xfId="0" applyNumberFormat="1" applyFont="1" applyFill="1" applyBorder="1" applyAlignment="1" applyProtection="1">
      <alignment horizontal="center" vertical="center"/>
    </xf>
    <xf numFmtId="177" fontId="1" fillId="7" borderId="2" xfId="0" applyNumberFormat="1" applyFont="1" applyFill="1" applyBorder="1" applyAlignment="1" applyProtection="1">
      <alignment horizontal="center" vertical="center" wrapText="1"/>
    </xf>
    <xf numFmtId="49" fontId="1" fillId="0" borderId="9" xfId="0" applyNumberFormat="1" applyFont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shrinkToFit="1"/>
    </xf>
    <xf numFmtId="0" fontId="2" fillId="0" borderId="3" xfId="0" applyFont="1" applyFill="1" applyBorder="1" applyAlignment="1" applyProtection="1">
      <alignment horizontal="center" vertical="center" shrinkToFit="1"/>
    </xf>
    <xf numFmtId="177" fontId="1" fillId="3" borderId="3" xfId="0" applyNumberFormat="1" applyFont="1" applyFill="1" applyBorder="1" applyAlignment="1" applyProtection="1">
      <alignment horizontal="left" vertical="center" shrinkToFit="1"/>
    </xf>
    <xf numFmtId="177" fontId="1" fillId="3" borderId="3" xfId="0" applyNumberFormat="1" applyFont="1" applyFill="1" applyBorder="1" applyAlignment="1" applyProtection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/>
    </xf>
    <xf numFmtId="177" fontId="0" fillId="0" borderId="0" xfId="0" applyNumberFormat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177" fontId="9" fillId="0" borderId="0" xfId="0" applyNumberFormat="1" applyFont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183" applyFont="1" applyFill="1" applyBorder="1" applyAlignment="1">
      <alignment horizontal="center" vertical="center"/>
    </xf>
    <xf numFmtId="177" fontId="10" fillId="0" borderId="0" xfId="183" applyNumberFormat="1" applyFont="1" applyFill="1" applyBorder="1" applyAlignment="1">
      <alignment horizontal="center" vertical="center"/>
    </xf>
    <xf numFmtId="177" fontId="10" fillId="0" borderId="0" xfId="183" applyNumberFormat="1" applyFont="1" applyFill="1" applyBorder="1" applyAlignment="1">
      <alignment vertical="center"/>
    </xf>
    <xf numFmtId="0" fontId="11" fillId="0" borderId="12" xfId="183" applyFont="1" applyFill="1" applyBorder="1" applyAlignment="1">
      <alignment horizontal="left" vertical="center"/>
    </xf>
    <xf numFmtId="0" fontId="11" fillId="0" borderId="13" xfId="183" applyFont="1" applyFill="1" applyBorder="1" applyAlignment="1">
      <alignment horizontal="left" vertical="center"/>
    </xf>
    <xf numFmtId="177" fontId="11" fillId="0" borderId="13" xfId="183" applyNumberFormat="1" applyFont="1" applyFill="1" applyBorder="1" applyAlignment="1">
      <alignment horizontal="left" vertical="center"/>
    </xf>
    <xf numFmtId="177" fontId="11" fillId="0" borderId="14" xfId="183" applyNumberFormat="1" applyFont="1" applyFill="1" applyBorder="1" applyAlignment="1">
      <alignment horizontal="left" vertical="center"/>
    </xf>
    <xf numFmtId="177" fontId="12" fillId="0" borderId="0" xfId="183" applyNumberFormat="1" applyFont="1" applyFill="1" applyBorder="1" applyAlignment="1">
      <alignment horizontal="center" vertical="center"/>
    </xf>
    <xf numFmtId="0" fontId="13" fillId="0" borderId="0" xfId="183" applyFont="1" applyFill="1" applyAlignment="1">
      <alignment horizontal="center" vertical="center"/>
    </xf>
    <xf numFmtId="177" fontId="13" fillId="0" borderId="0" xfId="183" applyNumberFormat="1" applyFont="1" applyFill="1" applyAlignment="1">
      <alignment horizontal="center" vertical="center"/>
    </xf>
    <xf numFmtId="177" fontId="13" fillId="0" borderId="0" xfId="183" applyNumberFormat="1" applyFont="1" applyFill="1" applyBorder="1" applyAlignment="1">
      <alignment horizontal="center" vertical="center"/>
    </xf>
    <xf numFmtId="180" fontId="14" fillId="0" borderId="15" xfId="183" applyNumberFormat="1" applyFont="1" applyFill="1" applyBorder="1" applyAlignment="1">
      <alignment horizontal="center" vertical="center" wrapText="1"/>
    </xf>
    <xf numFmtId="0" fontId="14" fillId="0" borderId="16" xfId="183" applyFont="1" applyFill="1" applyBorder="1" applyAlignment="1">
      <alignment horizontal="center" vertical="center" wrapText="1"/>
    </xf>
    <xf numFmtId="177" fontId="14" fillId="0" borderId="16" xfId="183" applyNumberFormat="1" applyFont="1" applyFill="1" applyBorder="1" applyAlignment="1">
      <alignment horizontal="center" vertical="center" wrapText="1"/>
    </xf>
    <xf numFmtId="177" fontId="14" fillId="0" borderId="17" xfId="183" applyNumberFormat="1" applyFont="1" applyFill="1" applyBorder="1" applyAlignment="1">
      <alignment horizontal="center" vertical="center" wrapText="1"/>
    </xf>
    <xf numFmtId="57" fontId="8" fillId="0" borderId="18" xfId="183" applyNumberFormat="1" applyFont="1" applyFill="1" applyBorder="1" applyAlignment="1">
      <alignment horizontal="center" vertical="center"/>
    </xf>
    <xf numFmtId="0" fontId="8" fillId="0" borderId="3" xfId="183" applyFont="1" applyFill="1" applyBorder="1" applyAlignment="1">
      <alignment horizontal="center" vertical="center"/>
    </xf>
    <xf numFmtId="177" fontId="8" fillId="4" borderId="3" xfId="469" applyNumberFormat="1" applyFont="1" applyFill="1" applyBorder="1" applyAlignment="1">
      <alignment horizontal="center" vertical="center" wrapText="1"/>
    </xf>
    <xf numFmtId="177" fontId="8" fillId="4" borderId="6" xfId="183" applyNumberFormat="1" applyFont="1" applyFill="1" applyBorder="1" applyAlignment="1">
      <alignment horizontal="center" vertical="center"/>
    </xf>
    <xf numFmtId="57" fontId="15" fillId="0" borderId="19" xfId="183" applyNumberFormat="1" applyFont="1" applyFill="1" applyBorder="1" applyAlignment="1">
      <alignment horizontal="center" vertical="center"/>
    </xf>
    <xf numFmtId="0" fontId="8" fillId="0" borderId="2" xfId="183" applyFont="1" applyFill="1" applyBorder="1" applyAlignment="1">
      <alignment horizontal="center" vertical="center"/>
    </xf>
    <xf numFmtId="177" fontId="8" fillId="4" borderId="2" xfId="469" applyNumberFormat="1" applyFont="1" applyFill="1" applyBorder="1" applyAlignment="1">
      <alignment horizontal="center" vertical="center" wrapText="1"/>
    </xf>
    <xf numFmtId="177" fontId="8" fillId="4" borderId="20" xfId="183" applyNumberFormat="1" applyFont="1" applyFill="1" applyBorder="1" applyAlignment="1">
      <alignment horizontal="center" vertical="center"/>
    </xf>
    <xf numFmtId="0" fontId="16" fillId="0" borderId="21" xfId="183" applyFont="1" applyFill="1" applyBorder="1" applyAlignment="1">
      <alignment horizontal="center" vertical="center"/>
    </xf>
    <xf numFmtId="0" fontId="16" fillId="0" borderId="22" xfId="183" applyFont="1" applyFill="1" applyBorder="1" applyAlignment="1">
      <alignment horizontal="center" vertical="center"/>
    </xf>
    <xf numFmtId="177" fontId="14" fillId="0" borderId="22" xfId="183" applyNumberFormat="1" applyFont="1" applyFill="1" applyBorder="1" applyAlignment="1">
      <alignment horizontal="center" vertical="center"/>
    </xf>
    <xf numFmtId="177" fontId="14" fillId="0" borderId="23" xfId="183" applyNumberFormat="1" applyFont="1" applyFill="1" applyBorder="1" applyAlignment="1">
      <alignment horizontal="center" vertical="center"/>
    </xf>
    <xf numFmtId="0" fontId="9" fillId="0" borderId="24" xfId="0" applyFont="1" applyBorder="1" applyAlignment="1" applyProtection="1">
      <alignment horizontal="left" vertical="center"/>
    </xf>
    <xf numFmtId="0" fontId="9" fillId="0" borderId="25" xfId="0" applyFont="1" applyBorder="1" applyAlignment="1" applyProtection="1">
      <alignment horizontal="left" vertical="center"/>
    </xf>
    <xf numFmtId="177" fontId="9" fillId="0" borderId="25" xfId="0" applyNumberFormat="1" applyFont="1" applyBorder="1" applyAlignment="1" applyProtection="1">
      <alignment horizontal="left" vertical="center"/>
    </xf>
    <xf numFmtId="177" fontId="9" fillId="0" borderId="26" xfId="0" applyNumberFormat="1" applyFont="1" applyBorder="1" applyAlignment="1" applyProtection="1">
      <alignment horizontal="left" vertical="center"/>
    </xf>
    <xf numFmtId="0" fontId="16" fillId="0" borderId="18" xfId="183" applyFont="1" applyFill="1" applyBorder="1" applyAlignment="1">
      <alignment horizontal="left" vertical="center"/>
    </xf>
    <xf numFmtId="0" fontId="16" fillId="0" borderId="3" xfId="183" applyFont="1" applyFill="1" applyBorder="1" applyAlignment="1">
      <alignment horizontal="left" vertical="center"/>
    </xf>
    <xf numFmtId="177" fontId="16" fillId="0" borderId="3" xfId="183" applyNumberFormat="1" applyFont="1" applyFill="1" applyBorder="1" applyAlignment="1">
      <alignment horizontal="left" vertical="center"/>
    </xf>
    <xf numFmtId="177" fontId="16" fillId="0" borderId="27" xfId="183" applyNumberFormat="1" applyFont="1" applyFill="1" applyBorder="1" applyAlignment="1">
      <alignment horizontal="left" vertical="center"/>
    </xf>
    <xf numFmtId="0" fontId="16" fillId="0" borderId="28" xfId="183" applyFont="1" applyFill="1" applyBorder="1" applyAlignment="1">
      <alignment horizontal="left" vertical="center"/>
    </xf>
    <xf numFmtId="0" fontId="16" fillId="0" borderId="0" xfId="183" applyFont="1" applyFill="1" applyBorder="1" applyAlignment="1">
      <alignment horizontal="left" vertical="center"/>
    </xf>
    <xf numFmtId="177" fontId="16" fillId="0" borderId="0" xfId="183" applyNumberFormat="1" applyFont="1" applyFill="1" applyBorder="1" applyAlignment="1">
      <alignment horizontal="left" vertical="center"/>
    </xf>
    <xf numFmtId="177" fontId="16" fillId="0" borderId="29" xfId="183" applyNumberFormat="1" applyFont="1" applyFill="1" applyBorder="1" applyAlignment="1">
      <alignment horizontal="left" vertical="center"/>
    </xf>
    <xf numFmtId="0" fontId="16" fillId="0" borderId="30" xfId="183" applyFont="1" applyFill="1" applyBorder="1" applyAlignment="1">
      <alignment horizontal="left" vertical="center"/>
    </xf>
    <xf numFmtId="0" fontId="16" fillId="0" borderId="31" xfId="183" applyFont="1" applyFill="1" applyBorder="1" applyAlignment="1">
      <alignment horizontal="left" vertical="center"/>
    </xf>
    <xf numFmtId="177" fontId="16" fillId="0" borderId="31" xfId="183" applyNumberFormat="1" applyFont="1" applyFill="1" applyBorder="1" applyAlignment="1">
      <alignment horizontal="left" vertical="center"/>
    </xf>
    <xf numFmtId="177" fontId="16" fillId="0" borderId="32" xfId="183" applyNumberFormat="1" applyFont="1" applyFill="1" applyBorder="1" applyAlignment="1">
      <alignment horizontal="left" vertical="center"/>
    </xf>
    <xf numFmtId="0" fontId="9" fillId="0" borderId="33" xfId="0" applyFont="1" applyBorder="1" applyAlignment="1" applyProtection="1">
      <alignment horizontal="center" vertical="center"/>
    </xf>
    <xf numFmtId="0" fontId="8" fillId="4" borderId="34" xfId="0" applyFont="1" applyFill="1" applyBorder="1" applyAlignment="1" applyProtection="1">
      <alignment vertical="center"/>
    </xf>
    <xf numFmtId="0" fontId="8" fillId="4" borderId="35" xfId="0" applyFont="1" applyFill="1" applyBorder="1" applyAlignment="1" applyProtection="1">
      <alignment vertical="center"/>
    </xf>
    <xf numFmtId="0" fontId="9" fillId="0" borderId="36" xfId="0" applyFont="1" applyBorder="1" applyAlignment="1" applyProtection="1">
      <alignment vertical="center"/>
    </xf>
    <xf numFmtId="0" fontId="14" fillId="0" borderId="16" xfId="183" applyFont="1" applyFill="1" applyBorder="1" applyAlignment="1" quotePrefix="1">
      <alignment horizontal="center" vertical="center" wrapText="1"/>
    </xf>
    <xf numFmtId="177" fontId="14" fillId="0" borderId="16" xfId="183" applyNumberFormat="1" applyFont="1" applyFill="1" applyBorder="1" applyAlignment="1" quotePrefix="1">
      <alignment horizontal="center" vertical="center" wrapText="1"/>
    </xf>
    <xf numFmtId="177" fontId="14" fillId="0" borderId="17" xfId="183" applyNumberFormat="1" applyFont="1" applyFill="1" applyBorder="1" applyAlignment="1" quotePrefix="1">
      <alignment horizontal="center" vertical="center" wrapText="1"/>
    </xf>
  </cellXfs>
  <cellStyles count="522">
    <cellStyle name="常规" xfId="0" builtinId="0"/>
    <cellStyle name="货币[0]" xfId="1" builtinId="7"/>
    <cellStyle name="20% - 强调文字颜色 3" xfId="2" builtinId="38"/>
    <cellStyle name="注释 2 3 5" xfId="3"/>
    <cellStyle name="输出 3" xfId="4"/>
    <cellStyle name="常规 39" xfId="5"/>
    <cellStyle name="货币" xfId="6" builtinId="4"/>
    <cellStyle name="常规 2 2 4" xfId="7"/>
    <cellStyle name="输出 2 3 6" xfId="8"/>
    <cellStyle name="输入" xfId="9" builtinId="20"/>
    <cellStyle name="千位分隔[0]" xfId="10" builtinId="6"/>
    <cellStyle name="检查单元格 2 3" xfId="11"/>
    <cellStyle name="汇总 2 3 3" xfId="12"/>
    <cellStyle name="?鹎%U龡&amp;H鼼_x0008__x0001__x001f_?_x0007__x0001__x0001_" xfId="13"/>
    <cellStyle name="常规 31 2" xfId="14"/>
    <cellStyle name="40% - 强调文字颜色 3" xfId="15" builtinId="39"/>
    <cellStyle name="计算 2" xfId="16"/>
    <cellStyle name="千位分隔" xfId="17" builtinId="3"/>
    <cellStyle name="注释 2 2 8" xfId="18"/>
    <cellStyle name="常规 7 3" xfId="19"/>
    <cellStyle name="差" xfId="20" builtinId="27"/>
    <cellStyle name="Percent_Sheet1 2" xfId="21"/>
    <cellStyle name="60% - 强调文字颜色 3" xfId="22" builtinId="40"/>
    <cellStyle name="超链接" xfId="23" builtinId="8"/>
    <cellStyle name="百分比" xfId="24" builtinId="5"/>
    <cellStyle name="样式 1 5" xfId="25"/>
    <cellStyle name="常规 2 7 3" xfId="26"/>
    <cellStyle name="已访问的超链接" xfId="27" builtinId="9"/>
    <cellStyle name="常规 6" xfId="28"/>
    <cellStyle name="60% - 强调文字颜色 2 3" xfId="29"/>
    <cellStyle name="注释" xfId="30" builtinId="10"/>
    <cellStyle name="60% - 强调文字颜色 2" xfId="31" builtinId="36"/>
    <cellStyle name="解释性文本 2 2" xfId="32"/>
    <cellStyle name="标题 4" xfId="33" builtinId="19"/>
    <cellStyle name="_ET_STYLE_NoName_00_ 4" xfId="34"/>
    <cellStyle name="警告文本" xfId="35" builtinId="11"/>
    <cellStyle name="强调文字颜色 1 2 3" xfId="36"/>
    <cellStyle name="常规 5 2" xfId="37"/>
    <cellStyle name="60% - 强调文字颜色 2 2 2" xfId="38"/>
    <cellStyle name="标题" xfId="39" builtinId="15"/>
    <cellStyle name="注释 3 3 3" xfId="40"/>
    <cellStyle name="解释性文本" xfId="41" builtinId="53"/>
    <cellStyle name="标题 1" xfId="42" builtinId="16"/>
    <cellStyle name="常规 5 2 2" xfId="43"/>
    <cellStyle name="0,0_x000d__x000a_NA_x000d__x000a_" xfId="44"/>
    <cellStyle name="标题 2" xfId="45" builtinId="17"/>
    <cellStyle name="60% - 强调文字颜色 1" xfId="46" builtinId="32"/>
    <cellStyle name="标题 3" xfId="47" builtinId="18"/>
    <cellStyle name="注释 3 2 2" xfId="48"/>
    <cellStyle name="60% - 强调文字颜色 4" xfId="49" builtinId="44"/>
    <cellStyle name="_贝因美(福建-宁德)" xfId="50"/>
    <cellStyle name="输出" xfId="51" builtinId="21"/>
    <cellStyle name="计算" xfId="52" builtinId="22"/>
    <cellStyle name="计算 2 3 3" xfId="53"/>
    <cellStyle name="常规 26" xfId="54"/>
    <cellStyle name="常规 31" xfId="55"/>
    <cellStyle name="计算 3 2" xfId="56"/>
    <cellStyle name="40% - 强调文字颜色 4 2" xfId="57"/>
    <cellStyle name="检查单元格" xfId="58" builtinId="23"/>
    <cellStyle name="汇总 3 2 4" xfId="59"/>
    <cellStyle name="常规 8 3" xfId="60"/>
    <cellStyle name="20% - 强调文字颜色 6" xfId="61" builtinId="50"/>
    <cellStyle name="样式 1 2 2" xfId="62"/>
    <cellStyle name="强调文字颜色 2" xfId="63" builtinId="33"/>
    <cellStyle name="注释 2 3" xfId="64"/>
    <cellStyle name="输入 2 3 6" xfId="65"/>
    <cellStyle name="_社保退款明细-汇总" xfId="66"/>
    <cellStyle name="链接单元格" xfId="67" builtinId="24"/>
    <cellStyle name="适中 2 5" xfId="68"/>
    <cellStyle name="汇总" xfId="69" builtinId="25"/>
    <cellStyle name="注释 2 2 2 5" xfId="70"/>
    <cellStyle name="好" xfId="71" builtinId="26"/>
    <cellStyle name="20% - 强调文字颜色 3 3" xfId="72"/>
    <cellStyle name="输出 3 3 8" xfId="73"/>
    <cellStyle name="输出 3 3" xfId="74"/>
    <cellStyle name="适中" xfId="75" builtinId="28"/>
    <cellStyle name="注释 2 3 7" xfId="76"/>
    <cellStyle name="汇总 3 2 3" xfId="77"/>
    <cellStyle name="常规 8 2" xfId="78"/>
    <cellStyle name="20% - 强调文字颜色 5" xfId="79" builtinId="46"/>
    <cellStyle name=" 3]_x000d__x000a_Zoomed=1_x000d__x000a_Row=128_x000d__x000a_Column=101_x000d__x000a_Height=300_x000d__x000a_Width=301_x000d__x000a_FontName=System_x000d__x000a_FontStyle=1_x000d__x000a_FontSize=12_x000d__x000a_PrtFontNa" xfId="80"/>
    <cellStyle name="强调文字颜色 1" xfId="81" builtinId="29"/>
    <cellStyle name="注释 2 3 3" xfId="82"/>
    <cellStyle name="20% - 强调文字颜色 1" xfId="83" builtinId="30"/>
    <cellStyle name="40% - 强调文字颜色 1" xfId="84" builtinId="31"/>
    <cellStyle name="注释 2 3 4" xfId="85"/>
    <cellStyle name="输出 2" xfId="86"/>
    <cellStyle name="20% - 强调文字颜色 2" xfId="87" builtinId="34"/>
    <cellStyle name="40% - 强调文字颜色 2" xfId="88" builtinId="35"/>
    <cellStyle name="样式 1 2 3" xfId="89"/>
    <cellStyle name="强调文字颜色 3" xfId="90" builtinId="37"/>
    <cellStyle name="0,0_x005f_x000d__x000a_NA_x005f_x000d__x000a_" xfId="91"/>
    <cellStyle name="强调文字颜色 4" xfId="92" builtinId="41"/>
    <cellStyle name="注释 2 3 6" xfId="93"/>
    <cellStyle name="汇总 3 2 2" xfId="94"/>
    <cellStyle name="20% - 强调文字颜色 4" xfId="95" builtinId="42"/>
    <cellStyle name="计算 3" xfId="96"/>
    <cellStyle name="40% - 强调文字颜色 4" xfId="97" builtinId="43"/>
    <cellStyle name="常规 31 3" xfId="98"/>
    <cellStyle name="强调文字颜色 5" xfId="99" builtinId="45"/>
    <cellStyle name="40% - 强调文字颜色 5" xfId="100" builtinId="47"/>
    <cellStyle name="注释 3 2 3" xfId="101"/>
    <cellStyle name="_贝因美2010年11月社保费用明细（派遣）-长沙分公司 2" xfId="102"/>
    <cellStyle name="60% - 强调文字颜色 5" xfId="103" builtinId="48"/>
    <cellStyle name="强调文字颜色 6" xfId="104" builtinId="49"/>
    <cellStyle name="输出 3 3 2" xfId="105"/>
    <cellStyle name="适中 2" xfId="106"/>
    <cellStyle name="40% - 强调文字颜色 6" xfId="107" builtinId="51"/>
    <cellStyle name="注释 3 2 4" xfId="108"/>
    <cellStyle name="_贝因美2010年11月社保费用明细（派遣）-长沙分公司 3" xfId="109"/>
    <cellStyle name="60% - 强调文字颜色 6" xfId="110" builtinId="52"/>
    <cellStyle name="标题 4 2 2" xfId="111"/>
    <cellStyle name="_ET_STYLE_NoName_00_" xfId="112"/>
    <cellStyle name="注释 3" xfId="113"/>
    <cellStyle name="常规 6 3" xfId="114"/>
    <cellStyle name="_ET_STYLE_NoName_00_ 2" xfId="115"/>
    <cellStyle name="_ET_STYLE_NoName_00_ 3" xfId="116"/>
    <cellStyle name="60% - 强调文字颜色 3 2 3" xfId="117"/>
    <cellStyle name="%_员工信息表" xfId="118"/>
    <cellStyle name=" 1" xfId="119"/>
    <cellStyle name="强调文字颜色 1 2" xfId="120"/>
    <cellStyle name=" 3]_x000d__x000a_Zoomed=1_x000d__x000a_Row=128_x000d__x000a_Column=101_x000d__x000a_Height=300_x000d__x000a_Width=301_x000d__x000a_FontName=System_x000d__x000a_FontStyle=1_x000d__x000a_FontSize=12_x000d__x000a_PrtFontNa 2" xfId="121"/>
    <cellStyle name="_x000d__x000a_CCAPI200.DLL=C:\WINDOWS\SYSTEM\, Can't find CCAPI200.DLL_x000d__x000a_XLHELP.DLL=C:\MSOFFICE\EXCEL_x000d__x000a_MAI" xfId="122"/>
    <cellStyle name=" 3]_x000d__x000a_Zoomed=1_x000d__x000a_Row=128_x000d__x000a_Column=101_x000d__x000a_Height=300_x000d__x000a_Width=301_x000d__x000a_FontName=System_x000d__x000a_FontStyle=1_x000d__x000a_FontSize=12_x000d__x000a_PrtFontNa_沈阳" xfId="123"/>
    <cellStyle name=" 3]_x005f_x000d__x005f_x000a_Zoomed=1_x005f_x000d__x005f_x000a_Row=128_x005f_x000d__x005f_x000a_Column=101_x005f_x000d__x005f_x000a_Height=300_x005f_x000d__x005f_x000a_Width=301_x005f_x000d__x005f_x000a_FontName=System_x005f_x000d__x005f_x000a_FontStyle=1" xfId="124"/>
    <cellStyle name="%" xfId="125"/>
    <cellStyle name="@ET_Style?#content_right" xfId="126"/>
    <cellStyle name="样式 1 4" xfId="127"/>
    <cellStyle name="_Book1" xfId="128"/>
    <cellStyle name="常规 2 7 2" xfId="129"/>
    <cellStyle name="_Book1 2" xfId="130"/>
    <cellStyle name="3232" xfId="131"/>
    <cellStyle name="20% - 强调文字颜色 5 2 2" xfId="132"/>
    <cellStyle name="_Book1 3" xfId="133"/>
    <cellStyle name="_ET_STYLE_NoName_00__社保基本问题解答" xfId="134"/>
    <cellStyle name="注释 2 2 3 2" xfId="135"/>
    <cellStyle name="_ET_STYLE_NoName_00__收款明细表5月_1" xfId="136"/>
    <cellStyle name="_北京费用明细" xfId="137"/>
    <cellStyle name="_贝因美2010年11月社保费用明细（派遣）-长沙分公司" xfId="138"/>
    <cellStyle name="注释 2 4" xfId="139"/>
    <cellStyle name="_全国减表08年-1-6" xfId="140"/>
    <cellStyle name="输入 2 3 7" xfId="141"/>
    <cellStyle name="注释 2 4 2" xfId="142"/>
    <cellStyle name="_全国减表08年-1-6 2" xfId="143"/>
    <cellStyle name="注释 2 4 3" xfId="144"/>
    <cellStyle name="_全国减表08年-1-6 3" xfId="145"/>
    <cellStyle name="常规 10 2" xfId="146"/>
    <cellStyle name="0,0_x000d__x000a_NA_x000d__x000a__10月付款通知书 社保明细（非直营）" xfId="147"/>
    <cellStyle name="注释 2 2 3" xfId="148"/>
    <cellStyle name="_社保基本问题解答-汇总0108" xfId="149"/>
    <cellStyle name="输出 3 3 5" xfId="150"/>
    <cellStyle name="_智联新增-胡德喜" xfId="151"/>
    <cellStyle name="_智联新增-胡德喜 2" xfId="152"/>
    <cellStyle name="常规 2 12 2" xfId="153"/>
    <cellStyle name="_智联新增-胡德喜 3" xfId="154"/>
    <cellStyle name="标题 2 2" xfId="155"/>
    <cellStyle name="0,0_x000d__x000a_NA_x000d__x000a_ 2" xfId="156"/>
    <cellStyle name="标题 2 3" xfId="157"/>
    <cellStyle name="0,0_x000d__x000a_NA_x000d__x000a_ 3" xfId="158"/>
    <cellStyle name="0,0_x000d__x000a_NA_x000d__x000a_ 4" xfId="159"/>
    <cellStyle name="20% - 强调文字颜色 1 2" xfId="160"/>
    <cellStyle name="20% - 强调文字颜色 1 2 2" xfId="161"/>
    <cellStyle name="40% - 强调文字颜色 2 2" xfId="162"/>
    <cellStyle name="20% - 强调文字颜色 1 2 3" xfId="163"/>
    <cellStyle name="20% - 强调文字颜色 1 3" xfId="164"/>
    <cellStyle name="输出 2 2" xfId="165"/>
    <cellStyle name="20% - 强调文字颜色 2 2" xfId="166"/>
    <cellStyle name="计算 2 2 7" xfId="167"/>
    <cellStyle name="20% - 强调文字颜色 2 2 2" xfId="168"/>
    <cellStyle name="20% - 强调文字颜色 2 2 3" xfId="169"/>
    <cellStyle name="输出 2 3" xfId="170"/>
    <cellStyle name="20% - 强调文字颜色 2 3" xfId="171"/>
    <cellStyle name="20% - 强调文字颜色 3 2" xfId="172"/>
    <cellStyle name="输出 3 3 7" xfId="173"/>
    <cellStyle name="输出 3 2" xfId="174"/>
    <cellStyle name="计算 3 2 7" xfId="175"/>
    <cellStyle name="20% - 强调文字颜色 3 2 2" xfId="176"/>
    <cellStyle name="计算 3 2 8" xfId="177"/>
    <cellStyle name="20% - 强调文字颜色 3 2 3" xfId="178"/>
    <cellStyle name="常规 3" xfId="179"/>
    <cellStyle name="20% - 强调文字颜色 4 2" xfId="180"/>
    <cellStyle name="常规 3 2" xfId="181"/>
    <cellStyle name="20% - 强调文字颜色 4 2 2" xfId="182"/>
    <cellStyle name="常规_to易才全钰" xfId="183"/>
    <cellStyle name="常规 3 3" xfId="184"/>
    <cellStyle name="20% - 强调文字颜色 4 2 3" xfId="185"/>
    <cellStyle name="常规 4" xfId="186"/>
    <cellStyle name="20% - 强调文字颜色 4 3" xfId="187"/>
    <cellStyle name="常规 8 2 2" xfId="188"/>
    <cellStyle name="20% - 强调文字颜色 5 2" xfId="189"/>
    <cellStyle name="20% - 强调文字颜色 5 2 3" xfId="190"/>
    <cellStyle name="20% - 强调文字颜色 6 2" xfId="191"/>
    <cellStyle name="输入 2 2 3" xfId="192"/>
    <cellStyle name="20% - 强调文字颜色 6 2 2" xfId="193"/>
    <cellStyle name="输入 2 2 4" xfId="194"/>
    <cellStyle name="20% - 强调文字颜色 6 2 3" xfId="195"/>
    <cellStyle name="3232 2" xfId="196"/>
    <cellStyle name="3232 3" xfId="197"/>
    <cellStyle name="注释 2 4 6" xfId="198"/>
    <cellStyle name="40% - 强调文字颜色 1 2" xfId="199"/>
    <cellStyle name="40% - 强调文字颜色 1 2 2" xfId="200"/>
    <cellStyle name="40% - 强调文字颜色 1 2 3" xfId="201"/>
    <cellStyle name="注释 2 4 7" xfId="202"/>
    <cellStyle name="40% - 强调文字颜色 1 3" xfId="203"/>
    <cellStyle name="常规 9 2" xfId="204"/>
    <cellStyle name="常规 2_贝因美提供" xfId="205"/>
    <cellStyle name="40% - 强调文字颜色 2 2 2" xfId="206"/>
    <cellStyle name="40% - 强调文字颜色 2 2 3" xfId="207"/>
    <cellStyle name="计算 2 2" xfId="208"/>
    <cellStyle name="40% - 强调文字颜色 3 2" xfId="209"/>
    <cellStyle name="适中 2 9" xfId="210"/>
    <cellStyle name="计算 2 2 2" xfId="211"/>
    <cellStyle name="注释 3 5" xfId="212"/>
    <cellStyle name="40% - 强调文字颜色 3 2 2" xfId="213"/>
    <cellStyle name="计算 2 2 3" xfId="214"/>
    <cellStyle name="注释 3 6" xfId="215"/>
    <cellStyle name="40% - 强调文字颜色 3 2 3" xfId="216"/>
    <cellStyle name="计算 2 3" xfId="217"/>
    <cellStyle name="40% - 强调文字颜色 3 3" xfId="218"/>
    <cellStyle name="检查单元格 2" xfId="219"/>
    <cellStyle name="计算 3 2 2" xfId="220"/>
    <cellStyle name="汇总 2 3" xfId="221"/>
    <cellStyle name="40% - 强调文字颜色 4 2 2" xfId="222"/>
    <cellStyle name="检查单元格 3" xfId="223"/>
    <cellStyle name="计算 3 2 3" xfId="224"/>
    <cellStyle name="汇总 2 4" xfId="225"/>
    <cellStyle name="40% - 强调文字颜色 4 2 3" xfId="226"/>
    <cellStyle name="输入 2 2 2" xfId="227"/>
    <cellStyle name="40% - 强调文字颜色 4 3" xfId="228"/>
    <cellStyle name="40% - 强调文字颜色 5 2" xfId="229"/>
    <cellStyle name="好 2 3" xfId="230"/>
    <cellStyle name="60% - 强调文字颜色 4 3" xfId="231"/>
    <cellStyle name="40% - 强调文字颜色 5 2 2" xfId="232"/>
    <cellStyle name="40% - 强调文字颜色 5 2 2 2 4" xfId="233"/>
    <cellStyle name="标题 2 2 3" xfId="234"/>
    <cellStyle name="超链接 3 2" xfId="235"/>
    <cellStyle name="40% - 强调文字颜色 5 2 3" xfId="236"/>
    <cellStyle name="适中 2 2" xfId="237"/>
    <cellStyle name="40% - 强调文字颜色 6 2" xfId="238"/>
    <cellStyle name="40% - 强调文字颜色 6 2 2" xfId="239"/>
    <cellStyle name="40% - 强调文字颜色 6 2 3" xfId="240"/>
    <cellStyle name="适中 2 3" xfId="241"/>
    <cellStyle name="强调文字颜色 3 2 2" xfId="242"/>
    <cellStyle name="40% - 强调文字颜色 6 3" xfId="243"/>
    <cellStyle name="输出 3 4" xfId="244"/>
    <cellStyle name="60% - 强调文字颜色 1 2" xfId="245"/>
    <cellStyle name="60% - 强调文字颜色 1 2 2" xfId="246"/>
    <cellStyle name="60% - 强调文字颜色 1 2 3" xfId="247"/>
    <cellStyle name="60% - 强调文字颜色 1 3" xfId="248"/>
    <cellStyle name="常规 5" xfId="249"/>
    <cellStyle name="60% - 强调文字颜色 2 2" xfId="250"/>
    <cellStyle name="常规 5 3" xfId="251"/>
    <cellStyle name="输出 2 10" xfId="252"/>
    <cellStyle name="60% - 强调文字颜色 2 2 3" xfId="253"/>
    <cellStyle name="60% - 强调文字颜色 3 2" xfId="254"/>
    <cellStyle name="强调文字颜色 2 2 3" xfId="255"/>
    <cellStyle name="60% - 强调文字颜色 3 2 2" xfId="256"/>
    <cellStyle name="60% - 强调文字颜色 3 3" xfId="257"/>
    <cellStyle name="60% - 强调文字颜色 4 2" xfId="258"/>
    <cellStyle name="60% - 强调文字颜色 5 2" xfId="259"/>
    <cellStyle name="60% - 强调文字颜色 5 3" xfId="260"/>
    <cellStyle name="60% - 强调文字颜色 6 2" xfId="261"/>
    <cellStyle name="强调文字颜色 5 2 3" xfId="262"/>
    <cellStyle name="60% - 强调文字颜色 6 2 2" xfId="263"/>
    <cellStyle name="60% - 强调文字颜色 6 2 3" xfId="264"/>
    <cellStyle name="60% - 强调文字颜色 6 3" xfId="265"/>
    <cellStyle name="警告文本 2 3" xfId="266"/>
    <cellStyle name="Comma_SALARYBJ" xfId="267"/>
    <cellStyle name="汇总 2 3 4" xfId="268"/>
    <cellStyle name="Normal 2" xfId="269"/>
    <cellStyle name="Normal_May 3rd Party In-Out" xfId="270"/>
    <cellStyle name="Style 1" xfId="271"/>
    <cellStyle name="Style 1 2" xfId="272"/>
    <cellStyle name="Style 1 3" xfId="273"/>
    <cellStyle name="百分比 2" xfId="274"/>
    <cellStyle name="注释 2 2 3 3" xfId="275"/>
    <cellStyle name="百分比 2 2" xfId="276"/>
    <cellStyle name="注释 3 10" xfId="277"/>
    <cellStyle name="百分比 2 2 2" xfId="278"/>
    <cellStyle name="注释 2 2 3 4" xfId="279"/>
    <cellStyle name="百分比 2 3" xfId="280"/>
    <cellStyle name="注释 2 2 3 5" xfId="281"/>
    <cellStyle name="百分比 2 4" xfId="282"/>
    <cellStyle name="百分比 3" xfId="283"/>
    <cellStyle name="百分比 3 2" xfId="284"/>
    <cellStyle name="输出 2 3 8" xfId="285"/>
    <cellStyle name="标题 1 2" xfId="286"/>
    <cellStyle name="标题 1 2 2" xfId="287"/>
    <cellStyle name="标题 1 2 3" xfId="288"/>
    <cellStyle name="标题 1 3" xfId="289"/>
    <cellStyle name="标题 2 2 2" xfId="290"/>
    <cellStyle name="注释 2 2 3 8" xfId="291"/>
    <cellStyle name="标题 3 2" xfId="292"/>
    <cellStyle name="标题 3 2 2" xfId="293"/>
    <cellStyle name="标题 3 2 3" xfId="294"/>
    <cellStyle name="标题 3 3" xfId="295"/>
    <cellStyle name="标题 4 2" xfId="296"/>
    <cellStyle name="标题 4 2 3" xfId="297"/>
    <cellStyle name="汇总 2 2" xfId="298"/>
    <cellStyle name="标题 4 3" xfId="299"/>
    <cellStyle name="解释性文本 2 3" xfId="300"/>
    <cellStyle name="标题 5" xfId="301"/>
    <cellStyle name="标题 5 2" xfId="302"/>
    <cellStyle name="汇总 3 2" xfId="303"/>
    <cellStyle name="标题 5 3" xfId="304"/>
    <cellStyle name="标题 6" xfId="305"/>
    <cellStyle name="差 2" xfId="306"/>
    <cellStyle name="差 2 2" xfId="307"/>
    <cellStyle name="差 2 3" xfId="308"/>
    <cellStyle name="常规 10" xfId="309"/>
    <cellStyle name="常规 2 7" xfId="310"/>
    <cellStyle name="常规 10 2 2" xfId="311"/>
    <cellStyle name="注释 2 4 4" xfId="312"/>
    <cellStyle name="常规 10 3" xfId="313"/>
    <cellStyle name="常规 11" xfId="314"/>
    <cellStyle name="常规 11 2" xfId="315"/>
    <cellStyle name="常规 11 3" xfId="316"/>
    <cellStyle name="常规 12" xfId="317"/>
    <cellStyle name="常规 12 2" xfId="318"/>
    <cellStyle name="常规 13" xfId="319"/>
    <cellStyle name="常规 13 2" xfId="320"/>
    <cellStyle name="常规 14" xfId="321"/>
    <cellStyle name="注释 2 2 2 7" xfId="322"/>
    <cellStyle name="常规 14 2" xfId="323"/>
    <cellStyle name="常规 15" xfId="324"/>
    <cellStyle name="常规 20" xfId="325"/>
    <cellStyle name="注释 2 2 3 7" xfId="326"/>
    <cellStyle name="常规 15 2" xfId="327"/>
    <cellStyle name="常规 16" xfId="328"/>
    <cellStyle name="常规 21" xfId="329"/>
    <cellStyle name="常规 17" xfId="330"/>
    <cellStyle name="常规 22" xfId="331"/>
    <cellStyle name="常规 18" xfId="332"/>
    <cellStyle name="常规 23" xfId="333"/>
    <cellStyle name="常规 19" xfId="334"/>
    <cellStyle name="常规 24" xfId="335"/>
    <cellStyle name="常规 2" xfId="336"/>
    <cellStyle name="常规 2 10" xfId="337"/>
    <cellStyle name="强调文字颜色 3 3" xfId="338"/>
    <cellStyle name="常规 2 11" xfId="339"/>
    <cellStyle name="常规 2 12" xfId="340"/>
    <cellStyle name="常规 2 14" xfId="341"/>
    <cellStyle name="常规 2 18" xfId="342"/>
    <cellStyle name="常规 2 2" xfId="343"/>
    <cellStyle name="常规 2 2 2" xfId="344"/>
    <cellStyle name="输出 2 3 4" xfId="345"/>
    <cellStyle name="常规 2 2 3" xfId="346"/>
    <cellStyle name="输出 2 3 5" xfId="347"/>
    <cellStyle name="常规 38" xfId="348"/>
    <cellStyle name="常规 2 2 30" xfId="349"/>
    <cellStyle name="常规 2 3" xfId="350"/>
    <cellStyle name="常规 2 3 2" xfId="351"/>
    <cellStyle name="常规 2 3 3" xfId="352"/>
    <cellStyle name="常规 2 4" xfId="353"/>
    <cellStyle name="常规 2 4 2" xfId="354"/>
    <cellStyle name="常规 2 4 3" xfId="355"/>
    <cellStyle name="强调文字颜色 4 2" xfId="356"/>
    <cellStyle name="常规 2 5" xfId="357"/>
    <cellStyle name="强调文字颜色 4 2 2" xfId="358"/>
    <cellStyle name="常规 2 5 2" xfId="359"/>
    <cellStyle name="强调文字颜色 4 2 3" xfId="360"/>
    <cellStyle name="常规 2 5 3" xfId="361"/>
    <cellStyle name="强调文字颜色 4 3" xfId="362"/>
    <cellStyle name="常规 2 6" xfId="363"/>
    <cellStyle name="常规 2 6 2" xfId="364"/>
    <cellStyle name="常规 2 6 3" xfId="365"/>
    <cellStyle name="常规 2 8" xfId="366"/>
    <cellStyle name="输入 2" xfId="367"/>
    <cellStyle name="常规 2 9" xfId="368"/>
    <cellStyle name="计算 2 3 2" xfId="369"/>
    <cellStyle name="常规 25" xfId="370"/>
    <cellStyle name="计算 2 3 4" xfId="371"/>
    <cellStyle name="常规 27" xfId="372"/>
    <cellStyle name="常规 32" xfId="373"/>
    <cellStyle name="计算 2 3 5" xfId="374"/>
    <cellStyle name="常规 28" xfId="375"/>
    <cellStyle name="计算 2 3 6" xfId="376"/>
    <cellStyle name="常规 29" xfId="377"/>
    <cellStyle name="常规 34" xfId="378"/>
    <cellStyle name="常规 3 4" xfId="379"/>
    <cellStyle name="强调文字颜色 5 2" xfId="380"/>
    <cellStyle name="常规 3 5" xfId="381"/>
    <cellStyle name="常规 4 2" xfId="382"/>
    <cellStyle name="常规 4 3" xfId="383"/>
    <cellStyle name="常规 5 4" xfId="384"/>
    <cellStyle name="注释 2" xfId="385"/>
    <cellStyle name="常规 6 2" xfId="386"/>
    <cellStyle name="常规 7" xfId="387"/>
    <cellStyle name="注释 2 2 7" xfId="388"/>
    <cellStyle name="常规 7 2" xfId="389"/>
    <cellStyle name="常规 8" xfId="390"/>
    <cellStyle name="常规 8 2 3" xfId="391"/>
    <cellStyle name="汇总 3 2 5" xfId="392"/>
    <cellStyle name="强调文字颜色 6 3 2" xfId="393"/>
    <cellStyle name="常规 8 4" xfId="394"/>
    <cellStyle name="常规 9" xfId="395"/>
    <cellStyle name="注释 2 4 8" xfId="396"/>
    <cellStyle name="常规 9 3" xfId="397"/>
    <cellStyle name="超链接 2" xfId="398"/>
    <cellStyle name="超链接 2 2" xfId="399"/>
    <cellStyle name="超链接 2 3" xfId="400"/>
    <cellStyle name="超链接 2 4" xfId="401"/>
    <cellStyle name="超链接 2 5" xfId="402"/>
    <cellStyle name="超链接 3" xfId="403"/>
    <cellStyle name="超链接 4" xfId="404"/>
    <cellStyle name="数据" xfId="405"/>
    <cellStyle name="超链接 4 2" xfId="406"/>
    <cellStyle name="超链接 4 3" xfId="407"/>
    <cellStyle name="好 2" xfId="408"/>
    <cellStyle name="好 2 2" xfId="409"/>
    <cellStyle name="汇总 2" xfId="410"/>
    <cellStyle name="检查单元格 2 2" xfId="411"/>
    <cellStyle name="汇总 2 3 2" xfId="412"/>
    <cellStyle name="汇总 2 3 5" xfId="413"/>
    <cellStyle name="汇总 2 3 6" xfId="414"/>
    <cellStyle name="汇总 2 3 7" xfId="415"/>
    <cellStyle name="注释 2 2 10" xfId="416"/>
    <cellStyle name="汇总 2 3 8" xfId="417"/>
    <cellStyle name="汇总 3" xfId="418"/>
    <cellStyle name="汇总 3 2 6" xfId="419"/>
    <cellStyle name="强调文字颜色 6 3 3" xfId="420"/>
    <cellStyle name="汇总 3 2 7" xfId="421"/>
    <cellStyle name="汇总 3 2 8" xfId="422"/>
    <cellStyle name="计算 2 2 4" xfId="423"/>
    <cellStyle name="计算 2 2 5" xfId="424"/>
    <cellStyle name="计算 2 2 6" xfId="425"/>
    <cellStyle name="输出 2 3 2" xfId="426"/>
    <cellStyle name="计算 2 3 7" xfId="427"/>
    <cellStyle name="输出 2 3 3" xfId="428"/>
    <cellStyle name="计算 2 3 8" xfId="429"/>
    <cellStyle name="计算 2 4" xfId="430"/>
    <cellStyle name="计算 3 2 4" xfId="431"/>
    <cellStyle name="计算 3 2 5" xfId="432"/>
    <cellStyle name="计算 3 2 6" xfId="433"/>
    <cellStyle name="解释性文本 2" xfId="434"/>
    <cellStyle name="警告文本 2" xfId="435"/>
    <cellStyle name="警告文本 2 2" xfId="436"/>
    <cellStyle name="注释 2 3 2" xfId="437"/>
    <cellStyle name="链接单元格 2" xfId="438"/>
    <cellStyle name="链接单元格 2 2" xfId="439"/>
    <cellStyle name="链接单元格 2 3" xfId="440"/>
    <cellStyle name="强调文字颜色 1 2 2" xfId="441"/>
    <cellStyle name="强调文字颜色 1 3" xfId="442"/>
    <cellStyle name="样式 1 6" xfId="443"/>
    <cellStyle name="强调文字颜色 2 2" xfId="444"/>
    <cellStyle name="强调文字颜色 2 2 2" xfId="445"/>
    <cellStyle name="样式 1 7" xfId="446"/>
    <cellStyle name="强调文字颜色 2 3" xfId="447"/>
    <cellStyle name="输入 2 4" xfId="448"/>
    <cellStyle name="强调文字颜色 3 2" xfId="449"/>
    <cellStyle name="适中 2 4" xfId="450"/>
    <cellStyle name="强调文字颜色 3 2 3" xfId="451"/>
    <cellStyle name="强调文字颜色 5 2 2" xfId="452"/>
    <cellStyle name="强调文字颜色 5 3" xfId="453"/>
    <cellStyle name="强调文字颜色 6 2" xfId="454"/>
    <cellStyle name="注释 2 2 9" xfId="455"/>
    <cellStyle name="强调文字颜色 6 2 2" xfId="456"/>
    <cellStyle name="强调文字颜色 6 2 3" xfId="457"/>
    <cellStyle name="强调文字颜色 6 3" xfId="458"/>
    <cellStyle name="注释 3 2" xfId="459"/>
    <cellStyle name="适中 2 6" xfId="460"/>
    <cellStyle name="注释 3 3" xfId="461"/>
    <cellStyle name="适中 2 7" xfId="462"/>
    <cellStyle name="适中 2 8" xfId="463"/>
    <cellStyle name="输出 2 3 7" xfId="464"/>
    <cellStyle name="输出 2 4" xfId="465"/>
    <cellStyle name="输出 2 5" xfId="466"/>
    <cellStyle name="输出 2 6" xfId="467"/>
    <cellStyle name="输出 2 7" xfId="468"/>
    <cellStyle name="样式 1" xfId="469"/>
    <cellStyle name="输出 2 8" xfId="470"/>
    <cellStyle name="样式 2" xfId="471"/>
    <cellStyle name="输出 2 9" xfId="472"/>
    <cellStyle name="输出 3 3 3" xfId="473"/>
    <cellStyle name="输出 3 3 4" xfId="474"/>
    <cellStyle name="输出 3 3 6" xfId="475"/>
    <cellStyle name="输入 2 2" xfId="476"/>
    <cellStyle name="输入 2 2 5" xfId="477"/>
    <cellStyle name="输入 2 2 6" xfId="478"/>
    <cellStyle name="输入 2 2 7" xfId="479"/>
    <cellStyle name="输入 2 3" xfId="480"/>
    <cellStyle name="输入 2 3 2" xfId="481"/>
    <cellStyle name="输入 2 3 3" xfId="482"/>
    <cellStyle name="输入 2 3 4" xfId="483"/>
    <cellStyle name="注释 2 2" xfId="484"/>
    <cellStyle name="输入 2 3 5" xfId="485"/>
    <cellStyle name="注释 2 5" xfId="486"/>
    <cellStyle name="输入 2 3 8" xfId="487"/>
    <cellStyle name="注释 3 2 5" xfId="488"/>
    <cellStyle name="样式 1 10" xfId="489"/>
    <cellStyle name="样式 1 2" xfId="490"/>
    <cellStyle name="样式 1 3" xfId="491"/>
    <cellStyle name="样式 1 3 2" xfId="492"/>
    <cellStyle name="样式 1 3 3" xfId="493"/>
    <cellStyle name="样式 1 3_Sheet1" xfId="494"/>
    <cellStyle name="样式 1 8" xfId="495"/>
    <cellStyle name="样式 1 9" xfId="496"/>
    <cellStyle name="样式 1_10月付款通知书 社保明细（非直营）" xfId="497"/>
    <cellStyle name="样式 2 2" xfId="498"/>
    <cellStyle name="样式 2 3" xfId="499"/>
    <cellStyle name="注释 2 2 2" xfId="500"/>
    <cellStyle name="注释 2 2 2 2" xfId="501"/>
    <cellStyle name="注释 2 2 2 3" xfId="502"/>
    <cellStyle name="注释 2 2 2 4" xfId="503"/>
    <cellStyle name="注释 2 2 2 6" xfId="504"/>
    <cellStyle name="注释 2 2 3 6" xfId="505"/>
    <cellStyle name="注释 2 2 4" xfId="506"/>
    <cellStyle name="注释 2 2 5" xfId="507"/>
    <cellStyle name="注释 2 2 6" xfId="508"/>
    <cellStyle name="注释 2 4 5" xfId="509"/>
    <cellStyle name="注释 3 2 6" xfId="510"/>
    <cellStyle name="注释 3 2 7" xfId="511"/>
    <cellStyle name="注释 3 3 2" xfId="512"/>
    <cellStyle name="注释 3 3 4" xfId="513"/>
    <cellStyle name="注释 3 3 5" xfId="514"/>
    <cellStyle name="注释 3 3 6" xfId="515"/>
    <cellStyle name="注释 3 3 7" xfId="516"/>
    <cellStyle name="注释 3 3 8" xfId="517"/>
    <cellStyle name="注释 3 4" xfId="518"/>
    <cellStyle name="注释 3 7" xfId="519"/>
    <cellStyle name="注释 3 8" xfId="520"/>
    <cellStyle name="注释 3 9" xfId="521"/>
  </cellStyles>
  <tableStyles count="0" defaultTableStyle="TableStyleMedium9"/>
  <colors>
    <mruColors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tabSelected="1" workbookViewId="0">
      <selection activeCell="M14" sqref="M14"/>
    </sheetView>
  </sheetViews>
  <sheetFormatPr defaultColWidth="9" defaultRowHeight="20.1" customHeight="1"/>
  <cols>
    <col min="1" max="1" width="13.875" style="88" customWidth="1"/>
    <col min="2" max="2" width="12.875" style="88" customWidth="1"/>
    <col min="3" max="6" width="12.25" style="89" customWidth="1"/>
    <col min="7" max="7" width="15.625" style="89" customWidth="1"/>
    <col min="8" max="8" width="11.5" style="89" customWidth="1"/>
    <col min="9" max="9" width="15" style="88" customWidth="1"/>
    <col min="10" max="16384" width="9" style="90"/>
  </cols>
  <sheetData>
    <row r="2" ht="39.95" customHeight="1" spans="1:8">
      <c r="A2" s="91" t="s">
        <v>0</v>
      </c>
      <c r="B2" s="91"/>
      <c r="C2" s="92"/>
      <c r="D2" s="92"/>
      <c r="E2" s="92"/>
      <c r="F2" s="92"/>
      <c r="G2" s="92"/>
      <c r="H2" s="93"/>
    </row>
    <row r="3" customHeight="1" spans="1:8">
      <c r="A3" s="94" t="s">
        <v>1</v>
      </c>
      <c r="B3" s="95"/>
      <c r="C3" s="96"/>
      <c r="D3" s="96"/>
      <c r="E3" s="96"/>
      <c r="F3" s="96"/>
      <c r="G3" s="97"/>
      <c r="H3" s="98"/>
    </row>
    <row r="4" customHeight="1" spans="1:8">
      <c r="A4" s="99"/>
      <c r="B4" s="99"/>
      <c r="C4" s="100"/>
      <c r="D4" s="100"/>
      <c r="E4" s="100"/>
      <c r="F4" s="101"/>
      <c r="G4" s="101"/>
      <c r="H4" s="101"/>
    </row>
    <row r="5" customHeight="1" spans="1:9">
      <c r="A5" s="102" t="s">
        <v>2</v>
      </c>
      <c r="B5" s="138" t="s">
        <v>3</v>
      </c>
      <c r="C5" s="104" t="s">
        <v>4</v>
      </c>
      <c r="D5" s="139" t="s">
        <v>5</v>
      </c>
      <c r="E5" s="104" t="s">
        <v>6</v>
      </c>
      <c r="F5" s="139" t="s">
        <v>7</v>
      </c>
      <c r="G5" s="139" t="s">
        <v>8</v>
      </c>
      <c r="H5" s="140" t="s">
        <v>9</v>
      </c>
      <c r="I5" s="134" t="s">
        <v>10</v>
      </c>
    </row>
    <row r="6" s="87" customFormat="1" customHeight="1" spans="1:9">
      <c r="A6" s="106">
        <v>43466</v>
      </c>
      <c r="B6" s="107" t="s">
        <v>11</v>
      </c>
      <c r="C6" s="108">
        <f>SUMIF(付款明细!F:F,B6,付款明细!AQ:AQ)</f>
        <v>12498</v>
      </c>
      <c r="D6" s="108">
        <f>SUMIF(付款明细!F:F,B6,付款明细!AW:AW)</f>
        <v>4200</v>
      </c>
      <c r="E6" s="108">
        <f>SUMIF(付款明细!F:F,B6,付款明细!AY:AY)</f>
        <v>450</v>
      </c>
      <c r="F6" s="108">
        <f>SUMIF(付款明细!F:F,B6,付款明细!AZ:AZ)+SUMIF(付款明细!F:F,B6,付款明细!BA:BA)+SUMIF(付款明细!F:F,B6,付款明细!BB:BB)+SUMIF(付款明细!F:F,B6,付款明细!BC:BC)+SUMIF(付款明细!F:F,B6,付款明细!BD:BD)+SUMIF(付款明细!F:F,B6,付款明细!BE:BE)</f>
        <v>0</v>
      </c>
      <c r="G6" s="108">
        <f>SUMIF(付款明细!F:F,B6,付款明细!BF:BF)</f>
        <v>140</v>
      </c>
      <c r="H6" s="109">
        <f>SUM(C6:G6)</f>
        <v>17288</v>
      </c>
      <c r="I6" s="135"/>
    </row>
    <row r="7" s="87" customFormat="1" customHeight="1" spans="1:9">
      <c r="A7" s="106"/>
      <c r="B7" s="107"/>
      <c r="C7" s="108">
        <f>SUMIF(付款明细!F:F,B7,付款明细!AQ:AQ)</f>
        <v>0</v>
      </c>
      <c r="D7" s="108">
        <f>SUMIF(付款明细!F:F,B7,付款明细!AW:AW)</f>
        <v>0</v>
      </c>
      <c r="E7" s="108">
        <f>SUMIF(付款明细!F:F,B7,付款明细!AY:AY)</f>
        <v>0</v>
      </c>
      <c r="F7" s="108">
        <f>SUMIF(付款明细!F:F,B7,付款明细!AZ:AZ)+SUMIF(付款明细!F:F,B7,付款明细!BA:BA)+SUMIF(付款明细!F:F,B7,付款明细!BB:BB)+SUMIF(付款明细!F:F,B7,付款明细!BC:BC)+SUMIF(付款明细!F:F,B7,付款明细!BD:BD)+SUMIF(付款明细!F:F,B7,付款明细!BE:BE)</f>
        <v>0</v>
      </c>
      <c r="G7" s="108">
        <f>SUMIF(付款明细!F:F,B7,付款明细!BF:BF)</f>
        <v>0</v>
      </c>
      <c r="H7" s="109">
        <f>SUM(C7:G7)</f>
        <v>0</v>
      </c>
      <c r="I7" s="135"/>
    </row>
    <row r="8" s="87" customFormat="1" customHeight="1" spans="1:9">
      <c r="A8" s="110"/>
      <c r="B8" s="111"/>
      <c r="C8" s="112"/>
      <c r="D8" s="112"/>
      <c r="E8" s="112"/>
      <c r="F8" s="112"/>
      <c r="G8" s="112"/>
      <c r="H8" s="113"/>
      <c r="I8" s="136"/>
    </row>
    <row r="9" customHeight="1" spans="1:9">
      <c r="A9" s="114" t="s">
        <v>9</v>
      </c>
      <c r="B9" s="115"/>
      <c r="C9" s="116">
        <f t="shared" ref="C9:H9" si="0">SUM(C6:C8)</f>
        <v>12498</v>
      </c>
      <c r="D9" s="116">
        <f t="shared" si="0"/>
        <v>4200</v>
      </c>
      <c r="E9" s="116">
        <f t="shared" si="0"/>
        <v>450</v>
      </c>
      <c r="F9" s="116">
        <f t="shared" si="0"/>
        <v>0</v>
      </c>
      <c r="G9" s="116">
        <f t="shared" si="0"/>
        <v>140</v>
      </c>
      <c r="H9" s="117">
        <f t="shared" si="0"/>
        <v>17288</v>
      </c>
      <c r="I9" s="137"/>
    </row>
    <row r="10" customHeight="1" spans="1:8">
      <c r="A10" s="99"/>
      <c r="B10" s="99"/>
      <c r="C10" s="100"/>
      <c r="D10" s="100"/>
      <c r="E10" s="100"/>
      <c r="F10" s="100"/>
      <c r="G10" s="100"/>
      <c r="H10" s="100"/>
    </row>
    <row r="11" customHeight="1" spans="1:8">
      <c r="A11" s="99"/>
      <c r="B11" s="99"/>
      <c r="C11" s="100"/>
      <c r="D11" s="100"/>
      <c r="E11" s="100"/>
      <c r="F11" s="100"/>
      <c r="G11" s="100"/>
      <c r="H11" s="100"/>
    </row>
    <row r="12" customHeight="1" spans="1:6">
      <c r="A12" s="118" t="s">
        <v>12</v>
      </c>
      <c r="B12" s="119"/>
      <c r="C12" s="120"/>
      <c r="D12" s="120"/>
      <c r="E12" s="120"/>
      <c r="F12" s="121"/>
    </row>
    <row r="13" customHeight="1" spans="1:6">
      <c r="A13" s="122" t="s">
        <v>13</v>
      </c>
      <c r="B13" s="123"/>
      <c r="C13" s="124"/>
      <c r="D13" s="124"/>
      <c r="E13" s="124"/>
      <c r="F13" s="125"/>
    </row>
    <row r="14" customHeight="1" spans="1:6">
      <c r="A14" s="122" t="s">
        <v>14</v>
      </c>
      <c r="B14" s="123"/>
      <c r="C14" s="124"/>
      <c r="D14" s="124"/>
      <c r="E14" s="124"/>
      <c r="F14" s="125"/>
    </row>
    <row r="15" customHeight="1" spans="1:6">
      <c r="A15" s="122" t="s">
        <v>15</v>
      </c>
      <c r="B15" s="123"/>
      <c r="C15" s="124"/>
      <c r="D15" s="124"/>
      <c r="E15" s="124"/>
      <c r="F15" s="125"/>
    </row>
    <row r="16" customHeight="1" spans="1:6">
      <c r="A16" s="126" t="s">
        <v>16</v>
      </c>
      <c r="B16" s="127"/>
      <c r="C16" s="128"/>
      <c r="D16" s="128"/>
      <c r="E16" s="128"/>
      <c r="F16" s="129"/>
    </row>
    <row r="17" customHeight="1" spans="1:6">
      <c r="A17" s="130" t="s">
        <v>17</v>
      </c>
      <c r="B17" s="131"/>
      <c r="C17" s="132"/>
      <c r="D17" s="132"/>
      <c r="E17" s="132"/>
      <c r="F17" s="133"/>
    </row>
  </sheetData>
  <mergeCells count="9">
    <mergeCell ref="A2:G2"/>
    <mergeCell ref="A3:G3"/>
    <mergeCell ref="A9:B9"/>
    <mergeCell ref="A12:F12"/>
    <mergeCell ref="A13:F13"/>
    <mergeCell ref="A14:F14"/>
    <mergeCell ref="A15:F15"/>
    <mergeCell ref="A16:F16"/>
    <mergeCell ref="A17:F17"/>
  </mergeCells>
  <pageMargins left="0.359027777777778" right="0.159027777777778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BI19"/>
  <sheetViews>
    <sheetView workbookViewId="0">
      <pane xSplit="11" ySplit="1" topLeftCell="AE2" activePane="bottomRight" state="frozen"/>
      <selection/>
      <selection pane="topRight"/>
      <selection pane="bottomLeft"/>
      <selection pane="bottomRight" activeCell="I2" sqref="I2:I3"/>
    </sheetView>
  </sheetViews>
  <sheetFormatPr defaultColWidth="8.75" defaultRowHeight="20.1" customHeight="1"/>
  <cols>
    <col min="1" max="1" width="4.875" style="5" customWidth="1"/>
    <col min="2" max="2" width="6.625" style="5" customWidth="1"/>
    <col min="3" max="3" width="27.5" style="6" customWidth="1"/>
    <col min="4" max="4" width="6.25" style="7" customWidth="1"/>
    <col min="5" max="5" width="20.375" style="8" customWidth="1"/>
    <col min="6" max="6" width="6.625" style="8" customWidth="1"/>
    <col min="7" max="7" width="9" style="7" customWidth="1" outlineLevel="1"/>
    <col min="8" max="8" width="11.25" style="7" customWidth="1" outlineLevel="1"/>
    <col min="9" max="9" width="13.375" style="7" customWidth="1" outlineLevel="1"/>
    <col min="10" max="10" width="7.625" style="5" customWidth="1" outlineLevel="1"/>
    <col min="11" max="11" width="11.125" style="7" customWidth="1"/>
    <col min="12" max="12" width="11.125" style="9" customWidth="1"/>
    <col min="13" max="13" width="12.5" style="7" customWidth="1"/>
    <col min="14" max="14" width="11.25" style="10" customWidth="1"/>
    <col min="15" max="15" width="11.125" style="9" customWidth="1"/>
    <col min="16" max="16" width="12.5" style="11" customWidth="1"/>
    <col min="17" max="18" width="11.5" style="11" customWidth="1"/>
    <col min="19" max="19" width="11.5" style="9" customWidth="1"/>
    <col min="20" max="20" width="12.5" style="11" customWidth="1"/>
    <col min="21" max="21" width="11.5" style="11" customWidth="1"/>
    <col min="22" max="22" width="12" style="11" customWidth="1"/>
    <col min="23" max="24" width="12" style="9" customWidth="1"/>
    <col min="25" max="27" width="12" style="11" customWidth="1"/>
    <col min="28" max="28" width="11.5" style="9" customWidth="1"/>
    <col min="29" max="30" width="11.5" style="11" customWidth="1"/>
    <col min="31" max="31" width="11.5" style="9" customWidth="1"/>
    <col min="32" max="34" width="11.5" style="11" customWidth="1"/>
    <col min="35" max="35" width="11.5" style="9" customWidth="1"/>
    <col min="36" max="37" width="11.5" style="11" customWidth="1"/>
    <col min="38" max="38" width="11.5" style="9" customWidth="1"/>
    <col min="39" max="40" width="11.5" style="11" customWidth="1"/>
    <col min="41" max="42" width="12.5" style="11" customWidth="1"/>
    <col min="43" max="43" width="12" style="11" customWidth="1"/>
    <col min="44" max="44" width="12" style="9" customWidth="1"/>
    <col min="45" max="45" width="12" style="11" customWidth="1"/>
    <col min="46" max="47" width="11.5" style="11" customWidth="1"/>
    <col min="48" max="49" width="9.375" style="11" customWidth="1"/>
    <col min="50" max="50" width="11.125" style="11" customWidth="1"/>
    <col min="51" max="51" width="9.5" style="12" customWidth="1"/>
    <col min="52" max="56" width="8.875" style="12" customWidth="1"/>
    <col min="57" max="57" width="10.375" style="12" customWidth="1"/>
    <col min="58" max="58" width="8.875" style="12" customWidth="1"/>
    <col min="59" max="59" width="11.5" style="12" customWidth="1"/>
    <col min="60" max="60" width="29.375" style="13" customWidth="1"/>
    <col min="61" max="61" width="25.75" style="11" customWidth="1"/>
    <col min="62" max="16384" width="8.75" style="14"/>
  </cols>
  <sheetData>
    <row r="1" s="1" customFormat="1" ht="28.5" customHeight="1" spans="1:61">
      <c r="A1" s="15" t="s">
        <v>18</v>
      </c>
      <c r="B1" s="15" t="s">
        <v>19</v>
      </c>
      <c r="C1" s="16" t="s">
        <v>20</v>
      </c>
      <c r="D1" s="16" t="s">
        <v>21</v>
      </c>
      <c r="E1" s="16" t="s">
        <v>22</v>
      </c>
      <c r="F1" s="16" t="s">
        <v>3</v>
      </c>
      <c r="G1" s="17" t="s">
        <v>23</v>
      </c>
      <c r="H1" s="17" t="s">
        <v>24</v>
      </c>
      <c r="I1" s="17" t="s">
        <v>25</v>
      </c>
      <c r="J1" s="17" t="s">
        <v>26</v>
      </c>
      <c r="K1" s="16" t="s">
        <v>27</v>
      </c>
      <c r="L1" s="44" t="s">
        <v>28</v>
      </c>
      <c r="M1" s="45" t="s">
        <v>29</v>
      </c>
      <c r="N1" s="45" t="s">
        <v>30</v>
      </c>
      <c r="O1" s="44" t="s">
        <v>31</v>
      </c>
      <c r="P1" s="45" t="s">
        <v>32</v>
      </c>
      <c r="Q1" s="45" t="s">
        <v>33</v>
      </c>
      <c r="R1" s="57" t="s">
        <v>34</v>
      </c>
      <c r="S1" s="58" t="s">
        <v>35</v>
      </c>
      <c r="T1" s="59" t="s">
        <v>36</v>
      </c>
      <c r="U1" s="58" t="s">
        <v>37</v>
      </c>
      <c r="V1" s="59" t="s">
        <v>38</v>
      </c>
      <c r="W1" s="58" t="s">
        <v>39</v>
      </c>
      <c r="X1" s="59" t="s">
        <v>40</v>
      </c>
      <c r="Y1" s="58" t="s">
        <v>41</v>
      </c>
      <c r="Z1" s="59" t="s">
        <v>42</v>
      </c>
      <c r="AA1" s="64" t="s">
        <v>43</v>
      </c>
      <c r="AB1" s="44" t="s">
        <v>44</v>
      </c>
      <c r="AC1" s="45" t="s">
        <v>45</v>
      </c>
      <c r="AD1" s="45" t="s">
        <v>46</v>
      </c>
      <c r="AE1" s="44" t="s">
        <v>47</v>
      </c>
      <c r="AF1" s="45" t="s">
        <v>48</v>
      </c>
      <c r="AG1" s="45" t="s">
        <v>49</v>
      </c>
      <c r="AH1" s="57" t="s">
        <v>50</v>
      </c>
      <c r="AI1" s="44" t="s">
        <v>51</v>
      </c>
      <c r="AJ1" s="45" t="s">
        <v>52</v>
      </c>
      <c r="AK1" s="57" t="s">
        <v>53</v>
      </c>
      <c r="AL1" s="44" t="s">
        <v>54</v>
      </c>
      <c r="AM1" s="45" t="s">
        <v>55</v>
      </c>
      <c r="AN1" s="57" t="s">
        <v>56</v>
      </c>
      <c r="AO1" s="16" t="s">
        <v>57</v>
      </c>
      <c r="AP1" s="16" t="s">
        <v>58</v>
      </c>
      <c r="AQ1" s="65" t="s">
        <v>59</v>
      </c>
      <c r="AR1" s="58" t="s">
        <v>60</v>
      </c>
      <c r="AS1" s="59" t="s">
        <v>61</v>
      </c>
      <c r="AT1" s="64" t="s">
        <v>62</v>
      </c>
      <c r="AU1" s="59" t="s">
        <v>63</v>
      </c>
      <c r="AV1" s="64" t="s">
        <v>64</v>
      </c>
      <c r="AW1" s="72" t="s">
        <v>65</v>
      </c>
      <c r="AX1" s="73" t="s">
        <v>66</v>
      </c>
      <c r="AY1" s="74" t="s">
        <v>67</v>
      </c>
      <c r="AZ1" s="74" t="s">
        <v>68</v>
      </c>
      <c r="BA1" s="74" t="s">
        <v>69</v>
      </c>
      <c r="BB1" s="74" t="s">
        <v>70</v>
      </c>
      <c r="BC1" s="74" t="s">
        <v>71</v>
      </c>
      <c r="BD1" s="74" t="s">
        <v>72</v>
      </c>
      <c r="BE1" s="74" t="s">
        <v>73</v>
      </c>
      <c r="BF1" s="74" t="s">
        <v>8</v>
      </c>
      <c r="BG1" s="77" t="s">
        <v>74</v>
      </c>
      <c r="BH1" s="78" t="s">
        <v>10</v>
      </c>
      <c r="BI1" s="79"/>
    </row>
    <row r="2" s="2" customFormat="1" ht="16.5" spans="1:61">
      <c r="A2" s="18">
        <f>IF(D2=D1,"",COUNT(A$1:$A1)+1)</f>
        <v>1</v>
      </c>
      <c r="B2" s="19" t="s">
        <v>75</v>
      </c>
      <c r="C2" s="20" t="s">
        <v>76</v>
      </c>
      <c r="D2" s="21" t="s">
        <v>77</v>
      </c>
      <c r="E2" s="21" t="s">
        <v>78</v>
      </c>
      <c r="F2" s="22" t="s">
        <v>11</v>
      </c>
      <c r="G2" s="23"/>
      <c r="H2" s="22" t="s">
        <v>79</v>
      </c>
      <c r="I2" s="22" t="s">
        <v>79</v>
      </c>
      <c r="J2" s="25">
        <v>201901</v>
      </c>
      <c r="K2" s="25">
        <v>201901</v>
      </c>
      <c r="L2" s="46">
        <v>15000</v>
      </c>
      <c r="M2" s="47">
        <v>0.2</v>
      </c>
      <c r="N2" s="48">
        <f>ROUNDUP(ROUNDDOWN(L2*M2,2),2)</f>
        <v>3000</v>
      </c>
      <c r="O2" s="46">
        <v>15000</v>
      </c>
      <c r="P2" s="47">
        <v>0.08</v>
      </c>
      <c r="Q2" s="48">
        <f>ROUNDUP(ROUNDDOWN(O2*P2,2),1)</f>
        <v>1200</v>
      </c>
      <c r="R2" s="48">
        <f>N2+Q2</f>
        <v>4200</v>
      </c>
      <c r="S2" s="46">
        <v>15000</v>
      </c>
      <c r="T2" s="47">
        <v>0.095</v>
      </c>
      <c r="U2" s="60">
        <v>0</v>
      </c>
      <c r="V2" s="48">
        <f>ROUNDUP(ROUNDDOWN(S2*T2,2),2)+U2</f>
        <v>1425</v>
      </c>
      <c r="W2" s="46">
        <v>15000</v>
      </c>
      <c r="X2" s="61">
        <v>0.02</v>
      </c>
      <c r="Y2" s="48">
        <v>0</v>
      </c>
      <c r="Z2" s="48">
        <f>ROUNDUP(ROUNDDOWN(W2*X2,2),1)+Y2</f>
        <v>300</v>
      </c>
      <c r="AA2" s="48">
        <f>V2+Z2</f>
        <v>1725</v>
      </c>
      <c r="AB2" s="46">
        <v>15000</v>
      </c>
      <c r="AC2" s="61">
        <v>0.005</v>
      </c>
      <c r="AD2" s="48">
        <f>ROUNDUP(ROUNDDOWN(AB2*AC2,2),2)</f>
        <v>75</v>
      </c>
      <c r="AE2" s="46">
        <v>15000</v>
      </c>
      <c r="AF2" s="61">
        <v>0.005</v>
      </c>
      <c r="AG2" s="48">
        <f>ROUNDUP(ROUNDDOWN(AE2*AF2,2),1)</f>
        <v>75</v>
      </c>
      <c r="AH2" s="48">
        <f>AD2+AG2</f>
        <v>150</v>
      </c>
      <c r="AI2" s="46">
        <v>15000</v>
      </c>
      <c r="AJ2" s="47">
        <v>0.01</v>
      </c>
      <c r="AK2" s="48">
        <f>ROUNDUP(ROUNDDOWN(AI2*AJ2,2),2)</f>
        <v>150</v>
      </c>
      <c r="AL2" s="46">
        <v>15000</v>
      </c>
      <c r="AM2" s="61">
        <v>0.0016</v>
      </c>
      <c r="AN2" s="48">
        <f>ROUNDUP(AL2*AM2,2)</f>
        <v>24</v>
      </c>
      <c r="AO2" s="66">
        <f>N2+AN2+AK2+AD2+V2</f>
        <v>4674</v>
      </c>
      <c r="AP2" s="66">
        <f>Q2+AG2+Z2</f>
        <v>1575</v>
      </c>
      <c r="AQ2" s="67">
        <f>AO2+AP2</f>
        <v>6249</v>
      </c>
      <c r="AR2" s="46">
        <v>15000</v>
      </c>
      <c r="AS2" s="68">
        <v>0.07</v>
      </c>
      <c r="AT2" s="48">
        <f>ROUND(AR2*AS2,0)</f>
        <v>1050</v>
      </c>
      <c r="AU2" s="68">
        <v>0.07</v>
      </c>
      <c r="AV2" s="48">
        <f>ROUND(AR2*AU2,0)</f>
        <v>1050</v>
      </c>
      <c r="AW2" s="75">
        <f>AT2+AV2</f>
        <v>2100</v>
      </c>
      <c r="AX2" s="75">
        <f>AQ2+AW2</f>
        <v>8349</v>
      </c>
      <c r="AY2" s="67">
        <f>ROUND(L2*0.015,2)</f>
        <v>225</v>
      </c>
      <c r="AZ2" s="67">
        <v>0</v>
      </c>
      <c r="BA2" s="67">
        <v>0</v>
      </c>
      <c r="BB2" s="67">
        <v>0</v>
      </c>
      <c r="BC2" s="67">
        <v>0</v>
      </c>
      <c r="BD2" s="67">
        <v>0</v>
      </c>
      <c r="BE2" s="67">
        <v>0</v>
      </c>
      <c r="BF2" s="67">
        <v>70</v>
      </c>
      <c r="BG2" s="67">
        <f>AQ2+AW2+AY2+BF2+BE2+BD2+BC2+BB2+BA2+AZ2</f>
        <v>8644</v>
      </c>
      <c r="BH2" s="80"/>
      <c r="BI2" s="81"/>
    </row>
    <row r="3" s="2" customFormat="1" ht="16.5" spans="1:61">
      <c r="A3" s="18"/>
      <c r="B3" s="19" t="s">
        <v>80</v>
      </c>
      <c r="C3" s="20" t="s">
        <v>76</v>
      </c>
      <c r="D3" s="21" t="s">
        <v>77</v>
      </c>
      <c r="E3" s="21" t="s">
        <v>78</v>
      </c>
      <c r="F3" s="22" t="s">
        <v>11</v>
      </c>
      <c r="G3" s="23"/>
      <c r="H3" s="22" t="s">
        <v>79</v>
      </c>
      <c r="I3" s="22" t="s">
        <v>79</v>
      </c>
      <c r="J3" s="25">
        <v>201901</v>
      </c>
      <c r="K3" s="25">
        <v>201812</v>
      </c>
      <c r="L3" s="46">
        <v>15000</v>
      </c>
      <c r="M3" s="47">
        <v>0.2</v>
      </c>
      <c r="N3" s="48">
        <f>ROUNDUP(ROUNDDOWN(L3*M3,2),2)</f>
        <v>3000</v>
      </c>
      <c r="O3" s="46">
        <v>15000</v>
      </c>
      <c r="P3" s="47">
        <v>0.08</v>
      </c>
      <c r="Q3" s="48">
        <f>ROUNDUP(ROUNDDOWN(O3*P3,2),1)</f>
        <v>1200</v>
      </c>
      <c r="R3" s="48">
        <f>N3+Q3</f>
        <v>4200</v>
      </c>
      <c r="S3" s="46">
        <v>15000</v>
      </c>
      <c r="T3" s="47">
        <v>0.095</v>
      </c>
      <c r="U3" s="60">
        <v>0</v>
      </c>
      <c r="V3" s="48">
        <f>ROUNDUP(ROUNDDOWN(S3*T3,2),2)+U3</f>
        <v>1425</v>
      </c>
      <c r="W3" s="46">
        <v>15000</v>
      </c>
      <c r="X3" s="61">
        <v>0.02</v>
      </c>
      <c r="Y3" s="48">
        <v>0</v>
      </c>
      <c r="Z3" s="48">
        <f>ROUNDUP(ROUNDDOWN(W3*X3,2),1)+Y3</f>
        <v>300</v>
      </c>
      <c r="AA3" s="48">
        <f>V3+Z3</f>
        <v>1725</v>
      </c>
      <c r="AB3" s="46">
        <v>15000</v>
      </c>
      <c r="AC3" s="61">
        <v>0.005</v>
      </c>
      <c r="AD3" s="48">
        <f>ROUNDUP(ROUNDDOWN(AB3*AC3,2),2)</f>
        <v>75</v>
      </c>
      <c r="AE3" s="46">
        <v>15000</v>
      </c>
      <c r="AF3" s="61">
        <v>0.005</v>
      </c>
      <c r="AG3" s="48">
        <f>ROUNDUP(ROUNDDOWN(AE3*AF3,2),1)</f>
        <v>75</v>
      </c>
      <c r="AH3" s="48">
        <f>AD3+AG3</f>
        <v>150</v>
      </c>
      <c r="AI3" s="46">
        <v>15000</v>
      </c>
      <c r="AJ3" s="47">
        <v>0.01</v>
      </c>
      <c r="AK3" s="48">
        <f>ROUNDUP(ROUNDDOWN(AI3*AJ3,2),2)</f>
        <v>150</v>
      </c>
      <c r="AL3" s="46">
        <v>15000</v>
      </c>
      <c r="AM3" s="61">
        <v>0.0016</v>
      </c>
      <c r="AN3" s="48">
        <f>ROUNDUP(AL3*AM3,2)</f>
        <v>24</v>
      </c>
      <c r="AO3" s="66">
        <f>N3+AN3+AK3+AD3+V3</f>
        <v>4674</v>
      </c>
      <c r="AP3" s="66">
        <f>Q3+AG3+Z3</f>
        <v>1575</v>
      </c>
      <c r="AQ3" s="67">
        <f>AO3+AP3</f>
        <v>6249</v>
      </c>
      <c r="AR3" s="46">
        <v>15000</v>
      </c>
      <c r="AS3" s="68">
        <v>0.07</v>
      </c>
      <c r="AT3" s="48">
        <f>ROUND(AR3*AS3,0)</f>
        <v>1050</v>
      </c>
      <c r="AU3" s="68">
        <v>0.07</v>
      </c>
      <c r="AV3" s="48">
        <f>ROUND(AR3*AU3,0)</f>
        <v>1050</v>
      </c>
      <c r="AW3" s="75">
        <f>AT3+AV3</f>
        <v>2100</v>
      </c>
      <c r="AX3" s="75">
        <f>AQ3+AW3</f>
        <v>8349</v>
      </c>
      <c r="AY3" s="67">
        <f>ROUND(L3*0.015,2)</f>
        <v>225</v>
      </c>
      <c r="AZ3" s="67">
        <v>0</v>
      </c>
      <c r="BA3" s="67">
        <v>0</v>
      </c>
      <c r="BB3" s="67">
        <v>0</v>
      </c>
      <c r="BC3" s="67">
        <v>0</v>
      </c>
      <c r="BD3" s="67">
        <v>0</v>
      </c>
      <c r="BE3" s="67">
        <v>0</v>
      </c>
      <c r="BF3" s="67">
        <v>70</v>
      </c>
      <c r="BG3" s="67">
        <f>AQ3+AW3+AY3+BF3+BE3+BD3+BC3+BB3+BA3+AZ3</f>
        <v>8644</v>
      </c>
      <c r="BH3" s="80"/>
      <c r="BI3" s="81"/>
    </row>
    <row r="4" s="2" customFormat="1" ht="16.5" spans="1:61">
      <c r="A4" s="18"/>
      <c r="B4" s="19"/>
      <c r="C4" s="20"/>
      <c r="D4" s="21"/>
      <c r="E4" s="21"/>
      <c r="F4" s="22"/>
      <c r="G4" s="23"/>
      <c r="H4" s="22"/>
      <c r="I4" s="22"/>
      <c r="J4" s="25"/>
      <c r="K4" s="25"/>
      <c r="L4" s="46"/>
      <c r="M4" s="47"/>
      <c r="N4" s="48"/>
      <c r="O4" s="46"/>
      <c r="P4" s="47"/>
      <c r="Q4" s="48"/>
      <c r="R4" s="48"/>
      <c r="S4" s="46"/>
      <c r="T4" s="47"/>
      <c r="U4" s="60"/>
      <c r="V4" s="48"/>
      <c r="W4" s="46"/>
      <c r="X4" s="61"/>
      <c r="Y4" s="48"/>
      <c r="Z4" s="48"/>
      <c r="AA4" s="48"/>
      <c r="AB4" s="46"/>
      <c r="AC4" s="61"/>
      <c r="AD4" s="48"/>
      <c r="AE4" s="46"/>
      <c r="AF4" s="61"/>
      <c r="AG4" s="48"/>
      <c r="AH4" s="48"/>
      <c r="AI4" s="46"/>
      <c r="AJ4" s="47"/>
      <c r="AK4" s="48"/>
      <c r="AL4" s="46"/>
      <c r="AM4" s="61"/>
      <c r="AN4" s="48"/>
      <c r="AO4" s="66"/>
      <c r="AP4" s="66"/>
      <c r="AQ4" s="67"/>
      <c r="AR4" s="46"/>
      <c r="AS4" s="68"/>
      <c r="AT4" s="48"/>
      <c r="AU4" s="68"/>
      <c r="AV4" s="48"/>
      <c r="AW4" s="75"/>
      <c r="AX4" s="75"/>
      <c r="AY4" s="67"/>
      <c r="AZ4" s="67"/>
      <c r="BA4" s="67"/>
      <c r="BB4" s="67"/>
      <c r="BC4" s="67"/>
      <c r="BD4" s="67"/>
      <c r="BE4" s="67"/>
      <c r="BF4" s="67"/>
      <c r="BG4" s="67"/>
      <c r="BH4" s="80"/>
      <c r="BI4" s="81"/>
    </row>
    <row r="5" s="2" customFormat="1" ht="16.5" spans="1:61">
      <c r="A5" s="18"/>
      <c r="B5" s="19"/>
      <c r="C5" s="20"/>
      <c r="D5" s="21"/>
      <c r="E5" s="21"/>
      <c r="F5" s="22"/>
      <c r="G5" s="23"/>
      <c r="H5" s="22"/>
      <c r="I5" s="22"/>
      <c r="J5" s="25"/>
      <c r="K5" s="25"/>
      <c r="L5" s="46"/>
      <c r="M5" s="47"/>
      <c r="N5" s="48"/>
      <c r="O5" s="46"/>
      <c r="P5" s="47"/>
      <c r="Q5" s="48"/>
      <c r="R5" s="48"/>
      <c r="S5" s="46"/>
      <c r="T5" s="47"/>
      <c r="U5" s="60"/>
      <c r="V5" s="48"/>
      <c r="W5" s="46"/>
      <c r="X5" s="61"/>
      <c r="Y5" s="48"/>
      <c r="Z5" s="48"/>
      <c r="AA5" s="48"/>
      <c r="AB5" s="46"/>
      <c r="AC5" s="61"/>
      <c r="AD5" s="48"/>
      <c r="AE5" s="46"/>
      <c r="AF5" s="61"/>
      <c r="AG5" s="48"/>
      <c r="AH5" s="48"/>
      <c r="AI5" s="46"/>
      <c r="AJ5" s="47"/>
      <c r="AK5" s="48"/>
      <c r="AL5" s="46"/>
      <c r="AM5" s="61"/>
      <c r="AN5" s="48"/>
      <c r="AO5" s="66"/>
      <c r="AP5" s="66"/>
      <c r="AQ5" s="67"/>
      <c r="AR5" s="46"/>
      <c r="AS5" s="68"/>
      <c r="AT5" s="48"/>
      <c r="AU5" s="68"/>
      <c r="AV5" s="48"/>
      <c r="AW5" s="75"/>
      <c r="AX5" s="75"/>
      <c r="AY5" s="67"/>
      <c r="AZ5" s="67"/>
      <c r="BA5" s="67"/>
      <c r="BB5" s="67"/>
      <c r="BC5" s="67"/>
      <c r="BD5" s="67"/>
      <c r="BE5" s="67"/>
      <c r="BF5" s="67"/>
      <c r="BG5" s="67"/>
      <c r="BH5" s="80"/>
      <c r="BI5" s="81"/>
    </row>
    <row r="6" s="2" customFormat="1" ht="16.5" spans="1:61">
      <c r="A6" s="18"/>
      <c r="B6" s="19"/>
      <c r="C6" s="20"/>
      <c r="D6" s="21"/>
      <c r="E6" s="21"/>
      <c r="F6" s="22"/>
      <c r="G6" s="23"/>
      <c r="H6" s="22"/>
      <c r="I6" s="22"/>
      <c r="J6" s="25"/>
      <c r="K6" s="25"/>
      <c r="L6" s="49"/>
      <c r="M6" s="50"/>
      <c r="N6" s="49"/>
      <c r="O6" s="49"/>
      <c r="P6" s="50"/>
      <c r="Q6" s="49"/>
      <c r="R6" s="49"/>
      <c r="S6" s="49"/>
      <c r="T6" s="50"/>
      <c r="U6" s="62"/>
      <c r="V6" s="49"/>
      <c r="W6" s="49"/>
      <c r="X6" s="63"/>
      <c r="Y6" s="49"/>
      <c r="Z6" s="49"/>
      <c r="AA6" s="49"/>
      <c r="AB6" s="49"/>
      <c r="AC6" s="63"/>
      <c r="AD6" s="49"/>
      <c r="AE6" s="49"/>
      <c r="AF6" s="63"/>
      <c r="AG6" s="49"/>
      <c r="AH6" s="49"/>
      <c r="AI6" s="49"/>
      <c r="AJ6" s="50"/>
      <c r="AK6" s="49"/>
      <c r="AL6" s="49"/>
      <c r="AM6" s="63"/>
      <c r="AN6" s="49"/>
      <c r="AO6" s="69"/>
      <c r="AP6" s="69"/>
      <c r="AQ6" s="70"/>
      <c r="AR6" s="49"/>
      <c r="AS6" s="71"/>
      <c r="AT6" s="49"/>
      <c r="AU6" s="71"/>
      <c r="AV6" s="49"/>
      <c r="AW6" s="76"/>
      <c r="AX6" s="76"/>
      <c r="AY6" s="70"/>
      <c r="AZ6" s="70"/>
      <c r="BA6" s="70"/>
      <c r="BB6" s="70"/>
      <c r="BC6" s="70"/>
      <c r="BD6" s="70"/>
      <c r="BE6" s="70"/>
      <c r="BF6" s="70"/>
      <c r="BG6" s="70"/>
      <c r="BH6" s="80"/>
      <c r="BI6" s="81"/>
    </row>
    <row r="7" s="2" customFormat="1" ht="16.5" spans="1:61">
      <c r="A7" s="18"/>
      <c r="B7" s="19"/>
      <c r="C7" s="20"/>
      <c r="D7" s="21"/>
      <c r="E7" s="21"/>
      <c r="F7" s="24"/>
      <c r="G7" s="21"/>
      <c r="H7" s="25"/>
      <c r="I7" s="25"/>
      <c r="J7" s="25"/>
      <c r="K7" s="25"/>
      <c r="L7" s="49"/>
      <c r="M7" s="50"/>
      <c r="N7" s="49"/>
      <c r="O7" s="49"/>
      <c r="P7" s="50"/>
      <c r="Q7" s="49"/>
      <c r="R7" s="49"/>
      <c r="S7" s="49"/>
      <c r="T7" s="50"/>
      <c r="U7" s="62"/>
      <c r="V7" s="49"/>
      <c r="W7" s="49"/>
      <c r="X7" s="63"/>
      <c r="Y7" s="49"/>
      <c r="Z7" s="49"/>
      <c r="AA7" s="49"/>
      <c r="AB7" s="49"/>
      <c r="AC7" s="63"/>
      <c r="AD7" s="49"/>
      <c r="AE7" s="49"/>
      <c r="AF7" s="63"/>
      <c r="AG7" s="49"/>
      <c r="AH7" s="49"/>
      <c r="AI7" s="49"/>
      <c r="AJ7" s="50"/>
      <c r="AK7" s="49"/>
      <c r="AL7" s="49"/>
      <c r="AM7" s="63"/>
      <c r="AN7" s="49"/>
      <c r="AO7" s="69"/>
      <c r="AP7" s="69"/>
      <c r="AQ7" s="70"/>
      <c r="AR7" s="49"/>
      <c r="AS7" s="71"/>
      <c r="AT7" s="49"/>
      <c r="AU7" s="71"/>
      <c r="AV7" s="49"/>
      <c r="AW7" s="76"/>
      <c r="AX7" s="76"/>
      <c r="AY7" s="70"/>
      <c r="AZ7" s="70"/>
      <c r="BA7" s="70"/>
      <c r="BB7" s="70"/>
      <c r="BC7" s="70"/>
      <c r="BD7" s="70"/>
      <c r="BE7" s="70"/>
      <c r="BF7" s="70"/>
      <c r="BG7" s="70"/>
      <c r="BH7" s="80"/>
      <c r="BI7" s="81"/>
    </row>
    <row r="8" s="3" customFormat="1" customHeight="1" spans="1:61">
      <c r="A8" s="26" t="s">
        <v>9</v>
      </c>
      <c r="B8" s="26"/>
      <c r="C8" s="27"/>
      <c r="D8" s="28"/>
      <c r="E8" s="27"/>
      <c r="F8" s="27"/>
      <c r="G8" s="27"/>
      <c r="H8" s="27"/>
      <c r="I8" s="27"/>
      <c r="J8" s="26"/>
      <c r="K8" s="27"/>
      <c r="L8" s="51">
        <f>SUM(L2:L7)</f>
        <v>30000</v>
      </c>
      <c r="M8" s="51"/>
      <c r="N8" s="51">
        <f t="shared" ref="N8:BG8" si="0">SUM(N2:N7)</f>
        <v>6000</v>
      </c>
      <c r="O8" s="51">
        <f t="shared" si="0"/>
        <v>30000</v>
      </c>
      <c r="P8" s="51"/>
      <c r="Q8" s="51">
        <f t="shared" si="0"/>
        <v>2400</v>
      </c>
      <c r="R8" s="51">
        <f t="shared" si="0"/>
        <v>8400</v>
      </c>
      <c r="S8" s="51">
        <f t="shared" si="0"/>
        <v>30000</v>
      </c>
      <c r="T8" s="51"/>
      <c r="U8" s="51">
        <f t="shared" si="0"/>
        <v>0</v>
      </c>
      <c r="V8" s="51">
        <f t="shared" si="0"/>
        <v>2850</v>
      </c>
      <c r="W8" s="51">
        <f t="shared" si="0"/>
        <v>30000</v>
      </c>
      <c r="X8" s="51"/>
      <c r="Y8" s="51">
        <f t="shared" si="0"/>
        <v>0</v>
      </c>
      <c r="Z8" s="51">
        <f t="shared" si="0"/>
        <v>600</v>
      </c>
      <c r="AA8" s="51">
        <f t="shared" si="0"/>
        <v>3450</v>
      </c>
      <c r="AB8" s="51">
        <f t="shared" si="0"/>
        <v>30000</v>
      </c>
      <c r="AC8" s="51"/>
      <c r="AD8" s="51">
        <f t="shared" si="0"/>
        <v>150</v>
      </c>
      <c r="AE8" s="51">
        <f t="shared" si="0"/>
        <v>30000</v>
      </c>
      <c r="AF8" s="51"/>
      <c r="AG8" s="51">
        <f t="shared" si="0"/>
        <v>150</v>
      </c>
      <c r="AH8" s="51">
        <f t="shared" si="0"/>
        <v>300</v>
      </c>
      <c r="AI8" s="51">
        <f t="shared" si="0"/>
        <v>30000</v>
      </c>
      <c r="AJ8" s="51"/>
      <c r="AK8" s="51">
        <f t="shared" si="0"/>
        <v>300</v>
      </c>
      <c r="AL8" s="51">
        <f t="shared" si="0"/>
        <v>30000</v>
      </c>
      <c r="AM8" s="51"/>
      <c r="AN8" s="51">
        <f t="shared" si="0"/>
        <v>48</v>
      </c>
      <c r="AO8" s="51">
        <f t="shared" si="0"/>
        <v>9348</v>
      </c>
      <c r="AP8" s="51">
        <f t="shared" si="0"/>
        <v>3150</v>
      </c>
      <c r="AQ8" s="51">
        <f t="shared" si="0"/>
        <v>12498</v>
      </c>
      <c r="AR8" s="51">
        <f t="shared" si="0"/>
        <v>30000</v>
      </c>
      <c r="AS8" s="51"/>
      <c r="AT8" s="51">
        <f t="shared" si="0"/>
        <v>2100</v>
      </c>
      <c r="AU8" s="51"/>
      <c r="AV8" s="51">
        <f t="shared" si="0"/>
        <v>2100</v>
      </c>
      <c r="AW8" s="51">
        <f t="shared" si="0"/>
        <v>4200</v>
      </c>
      <c r="AX8" s="51">
        <f t="shared" si="0"/>
        <v>16698</v>
      </c>
      <c r="AY8" s="51">
        <f t="shared" si="0"/>
        <v>450</v>
      </c>
      <c r="AZ8" s="51">
        <f t="shared" si="0"/>
        <v>0</v>
      </c>
      <c r="BA8" s="51">
        <f t="shared" si="0"/>
        <v>0</v>
      </c>
      <c r="BB8" s="51">
        <f t="shared" si="0"/>
        <v>0</v>
      </c>
      <c r="BC8" s="51">
        <f t="shared" si="0"/>
        <v>0</v>
      </c>
      <c r="BD8" s="51">
        <f t="shared" si="0"/>
        <v>0</v>
      </c>
      <c r="BE8" s="51">
        <f t="shared" si="0"/>
        <v>0</v>
      </c>
      <c r="BF8" s="51">
        <f t="shared" si="0"/>
        <v>140</v>
      </c>
      <c r="BG8" s="51">
        <f t="shared" si="0"/>
        <v>17288</v>
      </c>
      <c r="BH8" s="82"/>
      <c r="BI8" s="83"/>
    </row>
    <row r="9" customHeight="1" spans="61:61">
      <c r="BI9" s="84"/>
    </row>
    <row r="11" customHeight="1" spans="2:11">
      <c r="B11" s="29" t="s">
        <v>81</v>
      </c>
      <c r="C11" s="30"/>
      <c r="D11" s="30"/>
      <c r="E11" s="31"/>
      <c r="F11" s="31"/>
      <c r="G11" s="30"/>
      <c r="H11" s="31"/>
      <c r="I11" s="31"/>
      <c r="J11" s="52"/>
      <c r="K11" s="53"/>
    </row>
    <row r="12" customHeight="1" spans="2:11">
      <c r="B12" s="32" t="s">
        <v>18</v>
      </c>
      <c r="C12" s="33" t="s">
        <v>20</v>
      </c>
      <c r="D12" s="34" t="s">
        <v>21</v>
      </c>
      <c r="E12" s="35" t="s">
        <v>22</v>
      </c>
      <c r="F12" s="36" t="s">
        <v>3</v>
      </c>
      <c r="G12" s="34" t="s">
        <v>23</v>
      </c>
      <c r="H12" s="35" t="s">
        <v>82</v>
      </c>
      <c r="I12" s="35" t="s">
        <v>83</v>
      </c>
      <c r="J12" s="32" t="s">
        <v>10</v>
      </c>
      <c r="K12" s="53"/>
    </row>
    <row r="13" customHeight="1" spans="2:11">
      <c r="B13" s="37">
        <v>1</v>
      </c>
      <c r="C13" s="38" t="s">
        <v>76</v>
      </c>
      <c r="D13" s="39" t="s">
        <v>77</v>
      </c>
      <c r="E13" s="40" t="s">
        <v>78</v>
      </c>
      <c r="F13" s="24" t="s">
        <v>11</v>
      </c>
      <c r="G13" s="37"/>
      <c r="H13" s="22" t="s">
        <v>79</v>
      </c>
      <c r="I13" s="22" t="s">
        <v>79</v>
      </c>
      <c r="J13" s="54"/>
      <c r="K13" s="55" t="b">
        <f ca="1">IF(LEN(E13)=18,MID("10X98765432",MOD(SUMPRODUCT(MID(E13,ROW(INDIRECT("1:17")),1)*2^(18-ROW(INDIRECT("1:17")))),11)+1,1)=RIGHT(E13),LEN(E13)=15)</f>
        <v>1</v>
      </c>
    </row>
    <row r="14" customHeight="1" spans="2:61">
      <c r="B14" s="37">
        <v>2</v>
      </c>
      <c r="C14" s="38"/>
      <c r="D14" s="39"/>
      <c r="E14" s="40"/>
      <c r="F14" s="24"/>
      <c r="G14" s="37"/>
      <c r="H14" s="37"/>
      <c r="I14" s="37"/>
      <c r="J14" s="54"/>
      <c r="K14" s="55" t="b">
        <f ca="1">IF(LEN(E14)=18,MID("10X98765432",MOD(SUMPRODUCT(MID(E14,ROW(INDIRECT("1:17")),1)*2^(18-ROW(INDIRECT("1:17")))),11)+1,1)=RIGHT(E14),LEN(E14)=15)</f>
        <v>0</v>
      </c>
      <c r="L14" s="7"/>
      <c r="M14" s="10"/>
      <c r="N14" s="9"/>
      <c r="O14" s="11"/>
      <c r="Q14" s="9"/>
      <c r="S14" s="11"/>
      <c r="U14" s="9"/>
      <c r="X14" s="11"/>
      <c r="Y14" s="9"/>
      <c r="AA14" s="9"/>
      <c r="AB14" s="11"/>
      <c r="AC14" s="9"/>
      <c r="AE14" s="11"/>
      <c r="AG14" s="9"/>
      <c r="AI14" s="11"/>
      <c r="AL14" s="12"/>
      <c r="AM14" s="12"/>
      <c r="AN14" s="12"/>
      <c r="AO14" s="12"/>
      <c r="AR14" s="11"/>
      <c r="AS14" s="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 s="85"/>
      <c r="BH14" s="86"/>
      <c r="BI14"/>
    </row>
    <row r="15" s="4" customFormat="1" customHeight="1" spans="1:61">
      <c r="A15" s="5"/>
      <c r="B15" s="37"/>
      <c r="C15" s="20"/>
      <c r="D15" s="41"/>
      <c r="E15" s="42"/>
      <c r="F15" s="24"/>
      <c r="G15" s="37"/>
      <c r="H15" s="37"/>
      <c r="I15" s="37"/>
      <c r="J15" s="54"/>
      <c r="K15" s="56"/>
      <c r="L15" s="7"/>
      <c r="M15" s="10"/>
      <c r="N15" s="9"/>
      <c r="O15" s="11"/>
      <c r="P15" s="11"/>
      <c r="Q15" s="9"/>
      <c r="R15" s="11"/>
      <c r="S15" s="11"/>
      <c r="T15" s="11"/>
      <c r="U15" s="9"/>
      <c r="V15" s="11"/>
      <c r="W15" s="9"/>
      <c r="X15" s="11"/>
      <c r="Y15" s="9"/>
      <c r="Z15" s="11"/>
      <c r="AA15" s="9"/>
      <c r="AB15" s="11"/>
      <c r="AC15" s="9"/>
      <c r="AD15" s="11"/>
      <c r="AE15" s="11"/>
      <c r="AF15" s="11"/>
      <c r="AG15" s="9"/>
      <c r="AH15" s="11"/>
      <c r="AI15" s="11"/>
      <c r="AJ15" s="11"/>
      <c r="AK15" s="11"/>
      <c r="AL15" s="12"/>
      <c r="AM15" s="12"/>
      <c r="AN15" s="12"/>
      <c r="AO15" s="12"/>
      <c r="AP15" s="11"/>
      <c r="AQ15" s="11"/>
      <c r="AR15" s="11"/>
      <c r="AS15" s="14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 s="85"/>
      <c r="BH15" s="86"/>
      <c r="BI15"/>
    </row>
    <row r="16" s="4" customFormat="1" customHeight="1" spans="1:61">
      <c r="A16" s="5"/>
      <c r="B16" s="37"/>
      <c r="C16" s="20"/>
      <c r="D16" s="41"/>
      <c r="E16" s="42"/>
      <c r="F16" s="43"/>
      <c r="G16" s="37"/>
      <c r="H16" s="37"/>
      <c r="I16" s="37"/>
      <c r="J16" s="54"/>
      <c r="K16" s="56"/>
      <c r="L16" s="9"/>
      <c r="M16" s="7"/>
      <c r="N16" s="10"/>
      <c r="O16" s="9"/>
      <c r="P16" s="11"/>
      <c r="Q16" s="11"/>
      <c r="R16" s="11"/>
      <c r="S16" s="9"/>
      <c r="T16" s="11"/>
      <c r="U16" s="11"/>
      <c r="V16" s="11"/>
      <c r="W16" s="9"/>
      <c r="X16" s="9"/>
      <c r="Y16" s="11"/>
      <c r="Z16" s="11"/>
      <c r="AA16" s="11"/>
      <c r="AB16" s="9"/>
      <c r="AC16" s="11"/>
      <c r="AD16" s="11"/>
      <c r="AE16" s="9"/>
      <c r="AF16" s="11"/>
      <c r="AG16" s="11"/>
      <c r="AH16" s="11"/>
      <c r="AI16" s="9"/>
      <c r="AJ16" s="11"/>
      <c r="AK16" s="11"/>
      <c r="AL16" s="9"/>
      <c r="AM16" s="11"/>
      <c r="AN16" s="11"/>
      <c r="AO16" s="11"/>
      <c r="AP16" s="11"/>
      <c r="AQ16" s="11"/>
      <c r="AR16" s="9"/>
      <c r="AS16" s="11"/>
      <c r="AT16" s="11"/>
      <c r="AU16" s="11"/>
      <c r="AV16" s="11"/>
      <c r="AW16" s="11"/>
      <c r="AX16" s="11"/>
      <c r="AY16" s="12"/>
      <c r="AZ16" s="12"/>
      <c r="BA16" s="12"/>
      <c r="BB16" s="12"/>
      <c r="BC16" s="12"/>
      <c r="BD16" s="12"/>
      <c r="BE16" s="12"/>
      <c r="BF16" s="12"/>
      <c r="BG16" s="12"/>
      <c r="BH16" s="13"/>
      <c r="BI16" s="11"/>
    </row>
    <row r="17" customHeight="1" spans="2:11">
      <c r="B17" s="29" t="s">
        <v>84</v>
      </c>
      <c r="C17" s="20"/>
      <c r="D17" s="30"/>
      <c r="E17" s="31"/>
      <c r="F17" s="31"/>
      <c r="G17" s="30"/>
      <c r="H17" s="31"/>
      <c r="I17" s="31"/>
      <c r="J17" s="52"/>
      <c r="K17" s="53"/>
    </row>
    <row r="18" customHeight="1" spans="2:11">
      <c r="B18" s="32" t="s">
        <v>18</v>
      </c>
      <c r="C18" s="33" t="s">
        <v>20</v>
      </c>
      <c r="D18" s="34" t="s">
        <v>21</v>
      </c>
      <c r="E18" s="35" t="s">
        <v>22</v>
      </c>
      <c r="F18" s="36" t="s">
        <v>3</v>
      </c>
      <c r="G18" s="34" t="s">
        <v>23</v>
      </c>
      <c r="H18" s="35" t="s">
        <v>85</v>
      </c>
      <c r="I18" s="35" t="s">
        <v>86</v>
      </c>
      <c r="J18" s="32" t="s">
        <v>10</v>
      </c>
      <c r="K18" s="53"/>
    </row>
    <row r="19" customHeight="1" spans="2:11">
      <c r="B19" s="37">
        <v>1</v>
      </c>
      <c r="C19" s="20"/>
      <c r="D19" s="21"/>
      <c r="E19" s="21"/>
      <c r="F19" s="25"/>
      <c r="G19" s="21"/>
      <c r="H19" s="37"/>
      <c r="I19" s="37"/>
      <c r="J19" s="54"/>
      <c r="K19" s="55" t="b">
        <f ca="1">IF(LEN(E19)=18,MID("10X98765432",MOD(SUMPRODUCT(MID(E19,ROW(INDIRECT("1:17")),1)*2^(18-ROW(INDIRECT("1:17")))),11)+1,1)=RIGHT(E19),LEN(E19)=15)</f>
        <v>0</v>
      </c>
    </row>
  </sheetData>
  <autoFilter ref="A1:BL6">
    <extLst/>
  </autoFilter>
  <dataValidations count="2">
    <dataValidation type="list" allowBlank="1" showInputMessage="1" showErrorMessage="1" sqref="B2 B3 B7 B4:B6">
      <formula1>"正常,新增,补缴,退费,补收"</formula1>
    </dataValidation>
    <dataValidation type="list" allowBlank="1" showInputMessage="1" showErrorMessage="1" sqref="G7">
      <formula1>"本地城镇,本地农村,外地城镇,外地农村"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付款明细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MAJIE</dc:creator>
  <cp:lastModifiedBy>sunjie20100204</cp:lastModifiedBy>
  <dcterms:created xsi:type="dcterms:W3CDTF">2014-04-20T17:32:00Z</dcterms:created>
  <cp:lastPrinted>2015-07-30T03:41:00Z</cp:lastPrinted>
  <dcterms:modified xsi:type="dcterms:W3CDTF">2019-01-15T01:29:15Z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true</vt:bool>
  </property>
</Properties>
</file>