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LIIT\UOB\SPPM\Bhathiya\"/>
    </mc:Choice>
  </mc:AlternateContent>
  <bookViews>
    <workbookView xWindow="0" yWindow="0" windowWidth="20490" windowHeight="7605"/>
  </bookViews>
  <sheets>
    <sheet name="Report" sheetId="3" r:id="rId1"/>
    <sheet name="EV" sheetId="8" r:id="rId2"/>
    <sheet name="AC" sheetId="9" r:id="rId3"/>
    <sheet name="©" sheetId="12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" l="1"/>
  <c r="J15" i="9"/>
  <c r="B10" i="9"/>
  <c r="B11" i="9"/>
  <c r="B12" i="9"/>
  <c r="B13" i="9"/>
  <c r="B14" i="9"/>
  <c r="B15" i="9"/>
  <c r="B16" i="9"/>
  <c r="B17" i="9"/>
  <c r="B18" i="9"/>
  <c r="B19" i="9"/>
  <c r="F16" i="9"/>
  <c r="I15" i="9"/>
  <c r="B10" i="8"/>
  <c r="B11" i="8"/>
  <c r="B12" i="8"/>
  <c r="B13" i="8"/>
  <c r="B14" i="8"/>
  <c r="B15" i="8"/>
  <c r="B16" i="8"/>
  <c r="B17" i="8"/>
  <c r="B18" i="8"/>
  <c r="B19" i="8"/>
  <c r="C12" i="8"/>
  <c r="C13" i="8"/>
  <c r="C14" i="8"/>
  <c r="C15" i="8"/>
  <c r="C16" i="8"/>
  <c r="C17" i="8"/>
  <c r="C18" i="8"/>
  <c r="C19" i="8"/>
  <c r="C9" i="8"/>
  <c r="C10" i="8"/>
  <c r="C20" i="8"/>
  <c r="H29" i="3"/>
  <c r="F29" i="3"/>
  <c r="J28" i="3"/>
  <c r="I28" i="3"/>
  <c r="D35" i="3" l="1"/>
  <c r="E35" i="3"/>
  <c r="F35" i="3"/>
  <c r="F36" i="3" s="1"/>
  <c r="G35" i="3"/>
  <c r="H35" i="3"/>
  <c r="I35" i="3"/>
  <c r="J35" i="3"/>
  <c r="K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27" i="3"/>
  <c r="C22" i="3"/>
  <c r="C23" i="3"/>
  <c r="C24" i="3"/>
  <c r="C11" i="8" s="1"/>
  <c r="C25" i="3"/>
  <c r="C26" i="3"/>
  <c r="C28" i="3"/>
  <c r="C29" i="3"/>
  <c r="C30" i="3"/>
  <c r="C31" i="3"/>
  <c r="C32" i="3"/>
  <c r="C3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A19" i="9"/>
  <c r="A18" i="9"/>
  <c r="A17" i="9"/>
  <c r="A16" i="9"/>
  <c r="A15" i="9"/>
  <c r="A14" i="9"/>
  <c r="A13" i="9"/>
  <c r="A12" i="9"/>
  <c r="A11" i="9"/>
  <c r="A10" i="9"/>
  <c r="B9" i="9"/>
  <c r="A9" i="9"/>
  <c r="A10" i="8"/>
  <c r="A11" i="8"/>
  <c r="A12" i="8"/>
  <c r="A13" i="8"/>
  <c r="A14" i="8"/>
  <c r="A15" i="8"/>
  <c r="A16" i="8"/>
  <c r="A17" i="8"/>
  <c r="A18" i="8"/>
  <c r="A19" i="8"/>
  <c r="A20" i="8"/>
  <c r="B20" i="8"/>
  <c r="B9" i="8"/>
  <c r="A9" i="8"/>
  <c r="M24" i="9" l="1"/>
  <c r="E24" i="9"/>
  <c r="E39" i="3" s="1"/>
  <c r="E36" i="3"/>
  <c r="D36" i="3"/>
  <c r="K36" i="3"/>
  <c r="J36" i="3"/>
  <c r="F24" i="9"/>
  <c r="F39" i="3" s="1"/>
  <c r="G36" i="3"/>
  <c r="G24" i="9"/>
  <c r="G39" i="3" s="1"/>
  <c r="I22" i="8"/>
  <c r="I40" i="3" s="1"/>
  <c r="O22" i="8"/>
  <c r="F22" i="8"/>
  <c r="F40" i="3" s="1"/>
  <c r="J22" i="8"/>
  <c r="J40" i="3" s="1"/>
  <c r="K22" i="8"/>
  <c r="K40" i="3" s="1"/>
  <c r="G22" i="8"/>
  <c r="G40" i="3" s="1"/>
  <c r="N22" i="8"/>
  <c r="L22" i="8"/>
  <c r="L40" i="3" s="1"/>
  <c r="E22" i="8"/>
  <c r="E40" i="3" s="1"/>
  <c r="E45" i="3" s="1"/>
  <c r="H22" i="8"/>
  <c r="H40" i="3" s="1"/>
  <c r="D22" i="8"/>
  <c r="D40" i="3" s="1"/>
  <c r="M22" i="8"/>
  <c r="L36" i="3"/>
  <c r="L24" i="9"/>
  <c r="L39" i="3" s="1"/>
  <c r="O24" i="9"/>
  <c r="K24" i="9"/>
  <c r="K39" i="3" s="1"/>
  <c r="H24" i="9"/>
  <c r="H39" i="3" s="1"/>
  <c r="H36" i="3"/>
  <c r="N24" i="9"/>
  <c r="C35" i="3"/>
  <c r="I36" i="3"/>
  <c r="D24" i="9"/>
  <c r="D39" i="3" s="1"/>
  <c r="J24" i="9"/>
  <c r="J39" i="3" s="1"/>
  <c r="I24" i="9"/>
  <c r="I39" i="3" s="1"/>
  <c r="D45" i="3" l="1"/>
  <c r="L43" i="3"/>
  <c r="L46" i="3"/>
  <c r="L45" i="3"/>
  <c r="L47" i="3" s="1"/>
  <c r="L44" i="3"/>
  <c r="K46" i="3"/>
  <c r="K45" i="3"/>
  <c r="K47" i="3" s="1"/>
  <c r="K43" i="3"/>
  <c r="K44" i="3"/>
  <c r="F44" i="3"/>
  <c r="E47" i="3"/>
  <c r="G45" i="3"/>
  <c r="G47" i="3" s="1"/>
  <c r="H43" i="3"/>
  <c r="F43" i="3"/>
  <c r="E43" i="3"/>
  <c r="F45" i="3"/>
  <c r="F47" i="3" s="1"/>
  <c r="E44" i="3"/>
  <c r="F46" i="3"/>
  <c r="E46" i="3"/>
  <c r="H44" i="3"/>
  <c r="H45" i="3"/>
  <c r="H47" i="3" s="1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7" i="3"/>
  <c r="D46" i="3"/>
  <c r="D44" i="3"/>
  <c r="D43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<sst xmlns="http://schemas.openxmlformats.org/spreadsheetml/2006/main" count="95" uniqueCount="71">
  <si>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</si>
  <si>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</si>
  <si>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</si>
  <si>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</si>
  <si>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</si>
  <si>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</si>
  <si>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</si>
  <si>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</si>
  <si>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</si>
  <si>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</si>
  <si>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</si>
  <si>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</si>
  <si>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</si>
  <si>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</si>
  <si>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</si>
  <si>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</si>
  <si>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</si>
  <si>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</si>
  <si>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</si>
  <si>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</si>
  <si>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</si>
  <si>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</si>
  <si>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</si>
  <si>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</si>
  <si>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</si>
  <si>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</si>
  <si>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</si>
  <si>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</si>
  <si>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</si>
  <si>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</si>
  <si>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</si>
  <si>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For Period: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</si>
  <si>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</si>
  <si>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</si>
  <si>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</si>
  <si>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</si>
  <si>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</si>
  <si>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</si>
  <si>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</si>
  <si>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</si>
  <si>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</si>
  <si>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</si>
  <si>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</si>
  <si>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</si>
  <si>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</si>
  <si>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</si>
  <si>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</si>
  <si>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</si>
  <si>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</si>
  <si>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</si>
  <si>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https://www.vertex42.com/licensing/EULA_privateuse.html</t>
  </si>
  <si>
    <t>© 2012-2021 Vertex42 LLC</t>
  </si>
  <si>
    <t>© 2013-2021 Vertex42 LLC</t>
  </si>
  <si>
    <t>License Agreement</t>
  </si>
  <si>
    <t>Do not delete this worksheet</t>
  </si>
  <si>
    <t>https://www.vertex42.com/ExcelTemplates/earned-value-management.html</t>
  </si>
  <si>
    <t>Bhathiya Kannangara</t>
  </si>
  <si>
    <t>EV analysis report for the Lanka Tools BMS project</t>
  </si>
  <si>
    <t>Domain Purchasing</t>
  </si>
  <si>
    <t>Hosting Purchasing</t>
  </si>
  <si>
    <t>Wireframe Design</t>
  </si>
  <si>
    <t>Font End Development</t>
  </si>
  <si>
    <t xml:space="preserve">Back End Development </t>
  </si>
  <si>
    <t>Data Base Design and Configuration</t>
  </si>
  <si>
    <t>Back End Design</t>
  </si>
  <si>
    <t>Unit Testing</t>
  </si>
  <si>
    <t>Final Testing</t>
  </si>
  <si>
    <t>API Configuration</t>
  </si>
  <si>
    <t>Plaing and Requrement Gathering &amp; Other</t>
  </si>
  <si>
    <t>Week 9</t>
  </si>
  <si>
    <t>SmartBMS - Lanka Tools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</si>
</sst>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u/>
      <sz val="16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3" borderId="13" xfId="0" applyFont="1" applyFill="1" applyBorder="1" applyAlignment="1">
      <alignment horizontal="left" vertical="center"/>
    </xf>
    <xf numFmtId="0" fontId="7" fillId="23" borderId="13" xfId="0" applyFont="1" applyFill="1" applyBorder="1" applyAlignment="1">
      <alignment vertical="center"/>
    </xf>
    <xf numFmtId="0" fontId="7" fillId="23" borderId="13" xfId="0" applyFont="1" applyFill="1" applyBorder="1" applyAlignment="1">
      <alignment horizontal="center" vertical="center" wrapText="1"/>
    </xf>
    <xf numFmtId="164" fontId="7" fillId="23" borderId="13" xfId="0" applyNumberFormat="1" applyFont="1" applyFill="1" applyBorder="1" applyAlignment="1">
      <alignment horizontal="center" vertical="center"/>
    </xf>
    <xf numFmtId="0" fontId="7" fillId="23" borderId="13" xfId="0" applyNumberFormat="1" applyFont="1" applyFill="1" applyBorder="1" applyAlignment="1">
      <alignment horizontal="center" vertical="center"/>
    </xf>
    <xf numFmtId="0" fontId="35" fillId="24" borderId="15" xfId="44" applyFont="1" applyFill="1" applyBorder="1" applyAlignment="1">
      <alignment horizontal="left" vertical="center" indent="1"/>
    </xf>
    <xf numFmtId="0" fontId="35" fillId="24" borderId="15" xfId="44" applyFont="1" applyFill="1" applyBorder="1" applyAlignment="1">
      <alignment horizontal="left" vertical="center"/>
    </xf>
    <xf numFmtId="0" fontId="36" fillId="24" borderId="15" xfId="44" applyFont="1" applyFill="1" applyBorder="1" applyAlignment="1">
      <alignment vertical="center"/>
    </xf>
    <xf numFmtId="0" fontId="34" fillId="0" borderId="0" xfId="44"/>
    <xf numFmtId="0" fontId="1" fillId="22" borderId="0" xfId="44" applyFont="1" applyFill="1"/>
    <xf numFmtId="0" fontId="31" fillId="22" borderId="0" xfId="44" applyFont="1" applyFill="1" applyAlignment="1">
      <alignment horizontal="left" wrapText="1" indent="1"/>
    </xf>
    <xf numFmtId="0" fontId="33" fillId="22" borderId="0" xfId="44" applyFont="1" applyFill="1"/>
    <xf numFmtId="0" fontId="31" fillId="22" borderId="0" xfId="44" applyFont="1" applyFill="1"/>
    <xf numFmtId="0" fontId="4" fillId="22" borderId="0" xfId="34" applyFill="1" applyAlignment="1" applyProtection="1">
      <alignment horizontal="left" wrapText="1"/>
    </xf>
    <xf numFmtId="0" fontId="31" fillId="22" borderId="0" xfId="44" applyFont="1" applyFill="1" applyAlignment="1">
      <alignment horizontal="left" wrapText="1"/>
    </xf>
    <xf numFmtId="0" fontId="6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 wrapText="1"/>
    </xf>
    <xf numFmtId="0" fontId="31" fillId="22" borderId="0" xfId="44" applyFont="1" applyFill="1" applyAlignment="1">
      <alignment horizontal="left"/>
    </xf>
    <xf numFmtId="0" fontId="37" fillId="22" borderId="0" xfId="44" applyFont="1" applyFill="1" applyAlignment="1">
      <alignment horizontal="left" wrapText="1"/>
    </xf>
    <xf numFmtId="0" fontId="1" fillId="0" borderId="0" xfId="44" applyFont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1" fillId="0" borderId="10" xfId="0" applyFont="1" applyBorder="1"/>
    <xf numFmtId="14" fontId="0" fillId="0" borderId="14" xfId="0" applyNumberForma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12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38" fillId="0" borderId="0" xfId="0" applyFont="1" applyBorder="1"/>
    <xf numFmtId="0" fontId="39" fillId="0" borderId="0" xfId="0" applyFont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Report!$D$21:$L$21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Report!$D$36:$L$36</c:f>
              <c:numCache>
                <c:formatCode>General</c:formatCode>
                <c:ptCount val="9"/>
                <c:pt idx="0">
                  <c:v>3000</c:v>
                </c:pt>
                <c:pt idx="1">
                  <c:v>9000</c:v>
                </c:pt>
                <c:pt idx="2">
                  <c:v>48000</c:v>
                </c:pt>
                <c:pt idx="3">
                  <c:v>69300</c:v>
                </c:pt>
                <c:pt idx="4">
                  <c:v>99300</c:v>
                </c:pt>
                <c:pt idx="5">
                  <c:v>159800</c:v>
                </c:pt>
                <c:pt idx="6">
                  <c:v>210300</c:v>
                </c:pt>
                <c:pt idx="7">
                  <c:v>220800</c:v>
                </c:pt>
                <c:pt idx="8">
                  <c:v>227800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Report!$D$21:$L$21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2100</c:v>
                </c:pt>
                <c:pt idx="1">
                  <c:v>6800</c:v>
                </c:pt>
                <c:pt idx="2">
                  <c:v>49040</c:v>
                </c:pt>
                <c:pt idx="3">
                  <c:v>70800</c:v>
                </c:pt>
                <c:pt idx="4">
                  <c:v>94950</c:v>
                </c:pt>
                <c:pt idx="5">
                  <c:v>145050</c:v>
                </c:pt>
                <c:pt idx="6">
                  <c:v>184350</c:v>
                </c:pt>
                <c:pt idx="7">
                  <c:v>216450</c:v>
                </c:pt>
                <c:pt idx="8">
                  <c:v>217250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Report!$D$21:$L$21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3000</c:v>
                </c:pt>
                <c:pt idx="1">
                  <c:v>9000</c:v>
                </c:pt>
                <c:pt idx="2">
                  <c:v>58000</c:v>
                </c:pt>
                <c:pt idx="3">
                  <c:v>78300</c:v>
                </c:pt>
                <c:pt idx="4">
                  <c:v>105300</c:v>
                </c:pt>
                <c:pt idx="5">
                  <c:v>165800</c:v>
                </c:pt>
                <c:pt idx="6">
                  <c:v>216300</c:v>
                </c:pt>
                <c:pt idx="7">
                  <c:v>224800</c:v>
                </c:pt>
                <c:pt idx="8">
                  <c:v>231800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0632"/>
        <c:axId val="562967496"/>
      </c:lineChart>
      <c:catAx>
        <c:axId val="56297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96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2967496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970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xmlns="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showGridLines="0" tabSelected="1" workbookViewId="0">
      <selection activeCell="I1" sqref="I1"/>
    </sheetView>
  </sheetViews>
  <sheetFormatPr defaultRowHeight="12.75" x14ac:dyDescent="0.2"/>
  <cols>
    <col min="1" max="1" width="6.5703125" customWidth="1"/>
    <col min="2" max="2" width="30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70" t="s">
        <v>70</v>
      </c>
      <c r="B1" s="71"/>
      <c r="C1" s="71"/>
      <c r="D1" s="71"/>
      <c r="E1" s="2"/>
      <c r="G1" s="2"/>
      <c r="O1" s="18"/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/>
    </row>
    <row r="4" spans="1:17" x14ac:dyDescent="0.2">
      <c r="A4" s="2"/>
      <c r="B4" s="10" t="s">
        <v>4</v>
      </c>
      <c r="C4" s="60" t="s">
        <v>56</v>
      </c>
      <c r="D4" s="17"/>
      <c r="E4" s="17"/>
      <c r="F4" s="2"/>
      <c r="G4" s="2"/>
      <c r="Q4" s="16"/>
    </row>
    <row r="5" spans="1:17" x14ac:dyDescent="0.2">
      <c r="A5" s="2"/>
      <c r="B5" s="10" t="s">
        <v>5</v>
      </c>
      <c r="C5" s="61">
        <v>44799</v>
      </c>
      <c r="D5" s="57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31</v>
      </c>
      <c r="C7" s="62" t="s">
        <v>69</v>
      </c>
      <c r="D7" s="58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0" t="s">
        <v>32</v>
      </c>
      <c r="B9" s="19"/>
      <c r="C9" s="6"/>
      <c r="D9" s="2"/>
      <c r="E9" s="2"/>
      <c r="F9" s="2"/>
      <c r="G9" s="2"/>
    </row>
    <row r="10" spans="1:17" x14ac:dyDescent="0.2">
      <c r="A10" s="2"/>
      <c r="B10" s="63" t="s">
        <v>57</v>
      </c>
      <c r="C10" s="59"/>
      <c r="D10" s="59"/>
      <c r="E10" s="59"/>
      <c r="F10" s="2"/>
      <c r="G10" s="2"/>
    </row>
    <row r="11" spans="1:17" x14ac:dyDescent="0.2">
      <c r="A11" s="2"/>
      <c r="B11" s="59"/>
      <c r="C11" s="59"/>
      <c r="D11" s="59"/>
      <c r="E11" s="59"/>
      <c r="F11" s="2"/>
      <c r="G11" s="2"/>
    </row>
    <row r="12" spans="1:17" x14ac:dyDescent="0.2">
      <c r="A12" s="2"/>
      <c r="B12" s="59"/>
      <c r="C12" s="59"/>
      <c r="D12" s="59"/>
      <c r="E12" s="59"/>
      <c r="F12" s="2"/>
      <c r="G12" s="2"/>
    </row>
    <row r="13" spans="1:17" x14ac:dyDescent="0.2">
      <c r="A13" s="2"/>
      <c r="B13" s="59"/>
      <c r="C13" s="59"/>
      <c r="D13" s="59"/>
      <c r="E13" s="59"/>
      <c r="F13" s="2"/>
      <c r="G13" s="2"/>
    </row>
    <row r="14" spans="1:17" x14ac:dyDescent="0.2">
      <c r="A14" s="2"/>
      <c r="B14" s="59"/>
      <c r="C14" s="59"/>
      <c r="D14" s="59"/>
      <c r="E14" s="59"/>
      <c r="F14" s="2"/>
      <c r="G14" s="2"/>
    </row>
    <row r="15" spans="1:17" x14ac:dyDescent="0.2">
      <c r="A15" s="2"/>
      <c r="B15" s="59"/>
      <c r="C15" s="59"/>
      <c r="D15" s="59"/>
      <c r="E15" s="59"/>
      <c r="F15" s="2"/>
      <c r="G15" s="2"/>
    </row>
    <row r="16" spans="1:17" x14ac:dyDescent="0.2">
      <c r="A16" s="2"/>
      <c r="B16" s="59"/>
      <c r="C16" s="59"/>
      <c r="D16" s="59"/>
      <c r="E16" s="59"/>
      <c r="F16" s="2"/>
      <c r="G16" s="2"/>
    </row>
    <row r="17" spans="1:17" x14ac:dyDescent="0.2">
      <c r="A17" s="2"/>
      <c r="B17" s="59"/>
      <c r="C17" s="59"/>
      <c r="D17" s="59"/>
      <c r="E17" s="59"/>
      <c r="F17" s="2"/>
      <c r="G17" s="2"/>
    </row>
    <row r="18" spans="1:17" x14ac:dyDescent="0.2">
      <c r="A18" s="2"/>
      <c r="B18" s="59"/>
      <c r="C18" s="59"/>
      <c r="D18" s="59"/>
      <c r="E18" s="59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37</v>
      </c>
      <c r="B20" s="2"/>
      <c r="C20" s="2"/>
      <c r="D20" s="9"/>
      <c r="E20" s="2"/>
      <c r="F20" s="2"/>
    </row>
    <row r="21" spans="1:17" x14ac:dyDescent="0.2">
      <c r="A21" s="37" t="s">
        <v>2</v>
      </c>
      <c r="B21" s="38" t="s">
        <v>0</v>
      </c>
      <c r="C21" s="39" t="s">
        <v>26</v>
      </c>
      <c r="D21" s="41">
        <v>1</v>
      </c>
      <c r="E21" s="41">
        <v>2</v>
      </c>
      <c r="F21" s="41">
        <v>3</v>
      </c>
      <c r="G21" s="41">
        <v>4</v>
      </c>
      <c r="H21" s="41">
        <v>5</v>
      </c>
      <c r="I21" s="41">
        <v>6</v>
      </c>
      <c r="J21" s="41">
        <v>7</v>
      </c>
      <c r="K21" s="41">
        <v>8</v>
      </c>
      <c r="L21" s="41">
        <v>9</v>
      </c>
      <c r="M21" s="69"/>
      <c r="N21" s="69"/>
      <c r="O21" s="69"/>
      <c r="Q21" s="4"/>
    </row>
    <row r="22" spans="1:17" x14ac:dyDescent="0.2">
      <c r="A22" s="67">
        <v>1</v>
      </c>
      <c r="B22" s="64" t="s">
        <v>58</v>
      </c>
      <c r="C22" s="23">
        <f>SUM(D22:L22)</f>
        <v>4000</v>
      </c>
      <c r="D22" s="32"/>
      <c r="E22" s="32">
        <v>4000</v>
      </c>
      <c r="F22" s="32"/>
      <c r="G22" s="32"/>
      <c r="H22" s="32"/>
      <c r="I22" s="32"/>
      <c r="J22" s="32"/>
      <c r="K22" s="32"/>
      <c r="L22" s="32"/>
      <c r="M22" s="29"/>
      <c r="N22" s="29"/>
      <c r="O22" s="29"/>
      <c r="P22" s="24"/>
      <c r="Q22" s="4"/>
    </row>
    <row r="23" spans="1:17" x14ac:dyDescent="0.2">
      <c r="A23" s="68">
        <v>2</v>
      </c>
      <c r="B23" s="65" t="s">
        <v>59</v>
      </c>
      <c r="C23" s="23">
        <f>SUM(D23:L23)</f>
        <v>15000</v>
      </c>
      <c r="D23" s="30"/>
      <c r="F23" s="30">
        <v>15000</v>
      </c>
      <c r="G23" s="30"/>
      <c r="H23" s="30"/>
      <c r="I23" s="30"/>
      <c r="J23" s="30"/>
      <c r="K23" s="30"/>
      <c r="L23" s="30"/>
      <c r="M23" s="29"/>
      <c r="N23" s="29"/>
      <c r="O23" s="29"/>
      <c r="P23" s="24"/>
    </row>
    <row r="24" spans="1:17" x14ac:dyDescent="0.2">
      <c r="A24" s="67">
        <v>3</v>
      </c>
      <c r="B24" s="65" t="s">
        <v>68</v>
      </c>
      <c r="C24" s="23">
        <f>SUM(D24:L24)</f>
        <v>14000</v>
      </c>
      <c r="D24" s="30">
        <v>3000</v>
      </c>
      <c r="E24" s="30">
        <v>2000</v>
      </c>
      <c r="F24" s="30">
        <v>6000</v>
      </c>
      <c r="G24" s="30">
        <v>3000</v>
      </c>
      <c r="H24" s="30"/>
      <c r="I24" s="30"/>
      <c r="J24" s="30"/>
      <c r="K24" s="30"/>
      <c r="L24" s="30"/>
      <c r="M24" s="29"/>
      <c r="N24" s="29"/>
      <c r="O24" s="29"/>
      <c r="P24" s="24"/>
    </row>
    <row r="25" spans="1:17" x14ac:dyDescent="0.2">
      <c r="A25" s="68">
        <v>4</v>
      </c>
      <c r="B25" s="65" t="s">
        <v>60</v>
      </c>
      <c r="C25" s="23">
        <f>SUM(D25:L25)</f>
        <v>10800</v>
      </c>
      <c r="D25" s="30"/>
      <c r="E25" s="30"/>
      <c r="F25" s="30">
        <v>6000</v>
      </c>
      <c r="G25" s="30">
        <v>4800</v>
      </c>
      <c r="H25" s="30"/>
      <c r="I25" s="30"/>
      <c r="J25" s="30"/>
      <c r="K25" s="30"/>
      <c r="L25" s="30"/>
      <c r="M25" s="29"/>
      <c r="N25" s="29"/>
      <c r="O25" s="29"/>
      <c r="P25" s="24"/>
    </row>
    <row r="26" spans="1:17" x14ac:dyDescent="0.2">
      <c r="A26" s="67">
        <v>5</v>
      </c>
      <c r="B26" s="66" t="s">
        <v>64</v>
      </c>
      <c r="C26" s="23">
        <f>SUM(D26:L26)</f>
        <v>10500</v>
      </c>
      <c r="D26" s="30"/>
      <c r="E26" s="30"/>
      <c r="F26" s="30">
        <v>3000</v>
      </c>
      <c r="G26" s="30">
        <v>7500</v>
      </c>
      <c r="H26" s="30"/>
      <c r="I26" s="30"/>
      <c r="J26" s="30"/>
      <c r="K26" s="30"/>
      <c r="L26" s="30"/>
      <c r="M26" s="29"/>
      <c r="N26" s="29"/>
      <c r="O26" s="29"/>
      <c r="P26" s="24"/>
    </row>
    <row r="27" spans="1:17" x14ac:dyDescent="0.2">
      <c r="A27" s="68">
        <v>6</v>
      </c>
      <c r="B27" s="65" t="s">
        <v>61</v>
      </c>
      <c r="C27" s="23">
        <f>SUM(D27:L27)</f>
        <v>52500</v>
      </c>
      <c r="D27" s="30"/>
      <c r="E27" s="30"/>
      <c r="F27" s="30"/>
      <c r="G27" s="30">
        <v>6000</v>
      </c>
      <c r="H27" s="30">
        <v>12000</v>
      </c>
      <c r="I27" s="30">
        <v>22500</v>
      </c>
      <c r="J27" s="30">
        <v>12000</v>
      </c>
      <c r="K27" s="30"/>
      <c r="L27" s="30"/>
      <c r="M27" s="29"/>
      <c r="N27" s="29"/>
      <c r="O27" s="29"/>
      <c r="P27" s="24"/>
    </row>
    <row r="28" spans="1:17" x14ac:dyDescent="0.2">
      <c r="A28" s="67">
        <v>7</v>
      </c>
      <c r="B28" s="65" t="s">
        <v>62</v>
      </c>
      <c r="C28" s="23">
        <f>SUM(D28:L28)</f>
        <v>72000</v>
      </c>
      <c r="D28" s="30"/>
      <c r="E28" s="30"/>
      <c r="F28" s="30"/>
      <c r="G28" s="30"/>
      <c r="H28" s="30"/>
      <c r="I28" s="30">
        <f>1500*25</f>
        <v>37500</v>
      </c>
      <c r="J28" s="30">
        <f>1500*23</f>
        <v>34500</v>
      </c>
      <c r="K28" s="30"/>
      <c r="L28" s="30"/>
      <c r="M28" s="29"/>
      <c r="N28" s="29"/>
      <c r="O28" s="29"/>
      <c r="P28" s="24"/>
    </row>
    <row r="29" spans="1:17" x14ac:dyDescent="0.2">
      <c r="A29" s="68">
        <v>8</v>
      </c>
      <c r="B29" s="65" t="s">
        <v>63</v>
      </c>
      <c r="C29" s="23">
        <f>SUM(D29:L29)</f>
        <v>27000</v>
      </c>
      <c r="D29" s="30"/>
      <c r="E29" s="30"/>
      <c r="F29" s="30">
        <f>1500*6</f>
        <v>9000</v>
      </c>
      <c r="G29" s="30"/>
      <c r="H29" s="30">
        <f>1500*12</f>
        <v>18000</v>
      </c>
      <c r="I29" s="30"/>
      <c r="J29" s="30"/>
      <c r="K29" s="30"/>
      <c r="L29" s="30"/>
      <c r="M29" s="29"/>
      <c r="N29" s="29"/>
      <c r="O29" s="29"/>
      <c r="P29" s="24"/>
    </row>
    <row r="30" spans="1:17" x14ac:dyDescent="0.2">
      <c r="A30" s="67">
        <v>9</v>
      </c>
      <c r="B30" s="65" t="s">
        <v>65</v>
      </c>
      <c r="C30" s="23">
        <f>SUM(D30:L30)</f>
        <v>5000</v>
      </c>
      <c r="D30" s="30"/>
      <c r="E30" s="30"/>
      <c r="F30" s="30"/>
      <c r="G30" s="30"/>
      <c r="H30" s="30"/>
      <c r="I30" s="30">
        <v>500</v>
      </c>
      <c r="J30" s="30">
        <v>1000</v>
      </c>
      <c r="K30" s="30">
        <v>1500</v>
      </c>
      <c r="L30" s="30">
        <v>2000</v>
      </c>
      <c r="M30" s="29"/>
      <c r="N30" s="29"/>
      <c r="O30" s="29"/>
      <c r="P30" s="24"/>
    </row>
    <row r="31" spans="1:17" x14ac:dyDescent="0.2">
      <c r="A31" s="68">
        <v>10</v>
      </c>
      <c r="B31" s="65" t="s">
        <v>66</v>
      </c>
      <c r="C31" s="23">
        <f>SUM(D31:L31)</f>
        <v>8000</v>
      </c>
      <c r="D31" s="30"/>
      <c r="E31" s="30"/>
      <c r="F31" s="30"/>
      <c r="G31" s="30"/>
      <c r="H31" s="30"/>
      <c r="I31" s="30"/>
      <c r="J31" s="30"/>
      <c r="K31" s="30">
        <v>3000</v>
      </c>
      <c r="L31" s="30">
        <v>5000</v>
      </c>
      <c r="M31" s="29"/>
      <c r="N31" s="29"/>
      <c r="O31" s="29"/>
      <c r="P31" s="24"/>
    </row>
    <row r="32" spans="1:17" x14ac:dyDescent="0.2">
      <c r="A32" s="67">
        <v>11</v>
      </c>
      <c r="B32" s="65" t="s">
        <v>67</v>
      </c>
      <c r="C32" s="23">
        <f>SUM(D32:L32)</f>
        <v>9000</v>
      </c>
      <c r="D32" s="30"/>
      <c r="E32" s="30"/>
      <c r="F32" s="30"/>
      <c r="G32" s="30"/>
      <c r="H32" s="30"/>
      <c r="I32" s="30"/>
      <c r="J32" s="30">
        <v>3000</v>
      </c>
      <c r="K32" s="30">
        <v>6000</v>
      </c>
      <c r="L32" s="30"/>
      <c r="M32" s="29"/>
      <c r="N32" s="29"/>
      <c r="O32" s="29"/>
      <c r="P32" s="24"/>
    </row>
    <row r="33" spans="1:17" x14ac:dyDescent="0.2">
      <c r="A33" s="31"/>
      <c r="B33" s="30"/>
      <c r="C33" s="23">
        <f>SUM(D33:L33)</f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29"/>
      <c r="N33" s="29"/>
      <c r="O33" s="29"/>
      <c r="P33" s="24"/>
    </row>
    <row r="34" spans="1:17" x14ac:dyDescent="0.2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24"/>
      <c r="N34" s="24"/>
      <c r="O34" s="24"/>
      <c r="P34" s="24"/>
      <c r="Q34" s="4"/>
    </row>
    <row r="35" spans="1:17" x14ac:dyDescent="0.2">
      <c r="A35" s="24"/>
      <c r="B35" s="26" t="s">
        <v>38</v>
      </c>
      <c r="C35" s="25">
        <f>SUM(C22:C33)</f>
        <v>227800</v>
      </c>
      <c r="D35" s="27">
        <f>SUM(D22:D34)</f>
        <v>3000</v>
      </c>
      <c r="E35" s="27">
        <f t="shared" ref="E35:L35" si="0">SUM(E22:E34)</f>
        <v>6000</v>
      </c>
      <c r="F35" s="27">
        <f t="shared" si="0"/>
        <v>39000</v>
      </c>
      <c r="G35" s="27">
        <f t="shared" si="0"/>
        <v>21300</v>
      </c>
      <c r="H35" s="27">
        <f t="shared" si="0"/>
        <v>30000</v>
      </c>
      <c r="I35" s="27">
        <f t="shared" si="0"/>
        <v>60500</v>
      </c>
      <c r="J35" s="27">
        <f t="shared" si="0"/>
        <v>50500</v>
      </c>
      <c r="K35" s="27">
        <f t="shared" si="0"/>
        <v>10500</v>
      </c>
      <c r="L35" s="27">
        <f t="shared" si="0"/>
        <v>7000</v>
      </c>
      <c r="M35" s="29"/>
      <c r="N35" s="29"/>
      <c r="O35" s="29"/>
      <c r="P35" s="24"/>
    </row>
    <row r="36" spans="1:17" x14ac:dyDescent="0.2">
      <c r="A36" s="24"/>
      <c r="B36" s="26"/>
      <c r="C36" s="28" t="s">
        <v>21</v>
      </c>
      <c r="D36" s="29">
        <f>IF(ISBLANK(D21),NA(),SUM($D35:D35))</f>
        <v>3000</v>
      </c>
      <c r="E36" s="29">
        <f>IF(ISBLANK(E21),NA(),SUM($D35:E35))</f>
        <v>9000</v>
      </c>
      <c r="F36" s="29">
        <f>IF(ISBLANK(F21),NA(),SUM($D35:F35))</f>
        <v>48000</v>
      </c>
      <c r="G36" s="29">
        <f>IF(ISBLANK(G21),NA(),SUM($D35:G35))</f>
        <v>69300</v>
      </c>
      <c r="H36" s="29">
        <f>IF(ISBLANK(H21),NA(),SUM($D35:H35))</f>
        <v>99300</v>
      </c>
      <c r="I36" s="29">
        <f>IF(ISBLANK(I21),NA(),SUM($D35:I35))</f>
        <v>159800</v>
      </c>
      <c r="J36" s="29">
        <f>IF(ISBLANK(J21),NA(),SUM($D35:J35))</f>
        <v>210300</v>
      </c>
      <c r="K36" s="29">
        <f>IF(ISBLANK(K21),NA(),SUM($D35:K35))</f>
        <v>220800</v>
      </c>
      <c r="L36" s="29">
        <f>IF(ISBLANK(L21),NA(),SUM($D35:L35))</f>
        <v>227800</v>
      </c>
      <c r="M36" s="29"/>
      <c r="N36" s="29"/>
      <c r="O36" s="29"/>
      <c r="P36" s="24"/>
    </row>
    <row r="37" spans="1:17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7" ht="15.75" x14ac:dyDescent="0.25">
      <c r="A38" s="3" t="s">
        <v>44</v>
      </c>
    </row>
    <row r="39" spans="1:17" x14ac:dyDescent="0.2">
      <c r="A39" s="24"/>
      <c r="B39" s="24"/>
      <c r="C39" s="28" t="s">
        <v>19</v>
      </c>
      <c r="D39" s="30">
        <f>AC!D24</f>
        <v>3000</v>
      </c>
      <c r="E39" s="30">
        <f>AC!E24</f>
        <v>9000</v>
      </c>
      <c r="F39" s="30">
        <f>AC!F24</f>
        <v>58000</v>
      </c>
      <c r="G39" s="30">
        <f>AC!G24</f>
        <v>78300</v>
      </c>
      <c r="H39" s="30">
        <f>AC!H24</f>
        <v>105300</v>
      </c>
      <c r="I39" s="30">
        <f>AC!I24</f>
        <v>165800</v>
      </c>
      <c r="J39" s="30">
        <f>AC!J24</f>
        <v>216300</v>
      </c>
      <c r="K39" s="30">
        <f>AC!K24</f>
        <v>224800</v>
      </c>
      <c r="L39" s="30">
        <f>AC!L24</f>
        <v>231800</v>
      </c>
      <c r="M39" s="30"/>
      <c r="N39" s="30"/>
      <c r="O39" s="30"/>
      <c r="P39" s="24"/>
      <c r="Q39" s="4"/>
    </row>
    <row r="40" spans="1:17" x14ac:dyDescent="0.2">
      <c r="A40" s="24"/>
      <c r="B40" s="24"/>
      <c r="C40" s="28" t="s">
        <v>20</v>
      </c>
      <c r="D40" s="30">
        <f>EV!D22</f>
        <v>2100</v>
      </c>
      <c r="E40" s="30">
        <f>EV!E22</f>
        <v>6800</v>
      </c>
      <c r="F40" s="30">
        <f>EV!F22</f>
        <v>49040</v>
      </c>
      <c r="G40" s="30">
        <f>EV!G22</f>
        <v>70800</v>
      </c>
      <c r="H40" s="30">
        <f>EV!H22</f>
        <v>94950</v>
      </c>
      <c r="I40" s="30">
        <f>EV!I22</f>
        <v>145050</v>
      </c>
      <c r="J40" s="30">
        <f>EV!J22</f>
        <v>184350</v>
      </c>
      <c r="K40" s="30">
        <f>EV!K22</f>
        <v>216450</v>
      </c>
      <c r="L40" s="30">
        <f>EV!L22</f>
        <v>217250</v>
      </c>
      <c r="M40" s="30"/>
      <c r="N40" s="30"/>
      <c r="O40" s="30"/>
      <c r="P40" s="24"/>
      <c r="Q40" s="4"/>
    </row>
    <row r="41" spans="1:17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7" ht="15.75" x14ac:dyDescent="0.25">
      <c r="A42" s="3" t="s">
        <v>30</v>
      </c>
    </row>
    <row r="43" spans="1:17" x14ac:dyDescent="0.2">
      <c r="C43" s="14" t="s">
        <v>23</v>
      </c>
      <c r="D43" s="11">
        <f>IF(AND(ISBLANK(D39),ISBLANK(D40))," - ",D40-D39)</f>
        <v>-900</v>
      </c>
      <c r="E43" s="11">
        <f t="shared" ref="E43:O43" si="1">IF(AND(ISBLANK(E39),ISBLANK(E40))," - ",E40-E39)</f>
        <v>-2200</v>
      </c>
      <c r="F43" s="11">
        <f t="shared" si="1"/>
        <v>-8960</v>
      </c>
      <c r="G43" s="11">
        <f t="shared" si="1"/>
        <v>-7500</v>
      </c>
      <c r="H43" s="11">
        <f t="shared" si="1"/>
        <v>-10350</v>
      </c>
      <c r="I43" s="11">
        <f t="shared" si="1"/>
        <v>-20750</v>
      </c>
      <c r="J43" s="11">
        <f t="shared" si="1"/>
        <v>-31950</v>
      </c>
      <c r="K43" s="11">
        <f t="shared" si="1"/>
        <v>-8350</v>
      </c>
      <c r="L43" s="11">
        <f t="shared" si="1"/>
        <v>-14550</v>
      </c>
      <c r="M43" s="11" t="str">
        <f t="shared" si="1"/>
        <v xml:space="preserve"> - </v>
      </c>
      <c r="N43" s="11" t="str">
        <f t="shared" si="1"/>
        <v xml:space="preserve"> - </v>
      </c>
      <c r="O43" s="11" t="str">
        <f t="shared" si="1"/>
        <v xml:space="preserve"> - </v>
      </c>
    </row>
    <row r="44" spans="1:17" x14ac:dyDescent="0.2">
      <c r="C44" s="14" t="s">
        <v>22</v>
      </c>
      <c r="D44" s="11">
        <f>IF(AND(ISBLANK(D39),ISBLANK(D40))," - ",D40-D36)</f>
        <v>-900</v>
      </c>
      <c r="E44" s="11">
        <f t="shared" ref="E44:L44" si="2">IF(AND(ISBLANK(E39),ISBLANK(E40))," - ",E40-E36)</f>
        <v>-2200</v>
      </c>
      <c r="F44" s="11">
        <f t="shared" si="2"/>
        <v>1040</v>
      </c>
      <c r="G44" s="11">
        <f t="shared" si="2"/>
        <v>1500</v>
      </c>
      <c r="H44" s="11">
        <f t="shared" si="2"/>
        <v>-4350</v>
      </c>
      <c r="I44" s="11">
        <f t="shared" si="2"/>
        <v>-14750</v>
      </c>
      <c r="J44" s="11">
        <f t="shared" si="2"/>
        <v>-25950</v>
      </c>
      <c r="K44" s="11">
        <f t="shared" si="2"/>
        <v>-4350</v>
      </c>
      <c r="L44" s="11">
        <f t="shared" si="2"/>
        <v>-10550</v>
      </c>
      <c r="M44" s="11" t="str">
        <f>IF(AND(ISBLANK(M39),ISBLANK(M40))," - ",M40-#REF!)</f>
        <v xml:space="preserve"> - </v>
      </c>
      <c r="N44" s="11" t="str">
        <f>IF(AND(ISBLANK(N39),ISBLANK(N40))," - ",N40-#REF!)</f>
        <v xml:space="preserve"> - </v>
      </c>
      <c r="O44" s="11" t="str">
        <f>IF(AND(ISBLANK(O39),ISBLANK(O40))," - ",O40-#REF!)</f>
        <v xml:space="preserve"> - </v>
      </c>
    </row>
    <row r="45" spans="1:17" x14ac:dyDescent="0.2">
      <c r="C45" s="14" t="s">
        <v>24</v>
      </c>
      <c r="D45" s="35">
        <f>IF(AND(ISBLANK(D39),ISBLANK(D40))," - ",D40/D39)</f>
        <v>0.7</v>
      </c>
      <c r="E45" s="35">
        <f t="shared" ref="E45:O45" si="3">IF(AND(ISBLANK(E39),ISBLANK(E40))," - ",E40/E39)</f>
        <v>0.75555555555555554</v>
      </c>
      <c r="F45" s="35">
        <f t="shared" si="3"/>
        <v>0.84551724137931039</v>
      </c>
      <c r="G45" s="35">
        <f t="shared" si="3"/>
        <v>0.90421455938697315</v>
      </c>
      <c r="H45" s="35">
        <f t="shared" si="3"/>
        <v>0.90170940170940173</v>
      </c>
      <c r="I45" s="35">
        <f t="shared" si="3"/>
        <v>0.87484921592279852</v>
      </c>
      <c r="J45" s="35">
        <f t="shared" si="3"/>
        <v>0.85228848821081826</v>
      </c>
      <c r="K45" s="35">
        <f t="shared" si="3"/>
        <v>0.96285587188612098</v>
      </c>
      <c r="L45" s="35">
        <f t="shared" si="3"/>
        <v>0.93723037100949091</v>
      </c>
      <c r="M45" s="35" t="str">
        <f t="shared" si="3"/>
        <v xml:space="preserve"> - </v>
      </c>
      <c r="N45" s="35" t="str">
        <f t="shared" si="3"/>
        <v xml:space="preserve"> - </v>
      </c>
      <c r="O45" s="35" t="str">
        <f t="shared" si="3"/>
        <v xml:space="preserve"> - </v>
      </c>
    </row>
    <row r="46" spans="1:17" x14ac:dyDescent="0.2">
      <c r="C46" s="14" t="s">
        <v>25</v>
      </c>
      <c r="D46" s="35">
        <f>IF(AND(ISBLANK(D39),ISBLANK(D40))," - ",D40/D36)</f>
        <v>0.7</v>
      </c>
      <c r="E46" s="35">
        <f t="shared" ref="E46:L46" si="4">IF(AND(ISBLANK(E39),ISBLANK(E40))," - ",E40/E36)</f>
        <v>0.75555555555555554</v>
      </c>
      <c r="F46" s="35">
        <f t="shared" si="4"/>
        <v>1.0216666666666667</v>
      </c>
      <c r="G46" s="35">
        <f t="shared" si="4"/>
        <v>1.0216450216450217</v>
      </c>
      <c r="H46" s="35">
        <f t="shared" si="4"/>
        <v>0.95619335347432022</v>
      </c>
      <c r="I46" s="35">
        <f t="shared" si="4"/>
        <v>0.90769712140175218</v>
      </c>
      <c r="J46" s="35">
        <f t="shared" si="4"/>
        <v>0.87660485021398005</v>
      </c>
      <c r="K46" s="35">
        <f t="shared" si="4"/>
        <v>0.98029891304347827</v>
      </c>
      <c r="L46" s="35">
        <f t="shared" si="4"/>
        <v>0.95368744512730463</v>
      </c>
      <c r="M46" s="35" t="str">
        <f>IF(AND(ISBLANK(M39),ISBLANK(M40))," - ",M40/#REF!)</f>
        <v xml:space="preserve"> - </v>
      </c>
      <c r="N46" s="35" t="str">
        <f>IF(AND(ISBLANK(N39),ISBLANK(N40))," - ",N40/#REF!)</f>
        <v xml:space="preserve"> - </v>
      </c>
      <c r="O46" s="35" t="str">
        <f>IF(AND(ISBLANK(O39),ISBLANK(O40))," - ",O40/#REF!)</f>
        <v xml:space="preserve"> - </v>
      </c>
    </row>
    <row r="47" spans="1:17" x14ac:dyDescent="0.2">
      <c r="C47" s="14" t="s">
        <v>27</v>
      </c>
      <c r="D47" s="36">
        <f>IF(AND(ISBLANK(D39),ISBLANK(D40))," - ",$C$35/D45)</f>
        <v>325428.57142857142</v>
      </c>
      <c r="E47" s="36">
        <f t="shared" ref="E47:O47" si="5">IF(AND(ISBLANK(E39),ISBLANK(E40))," - ",$C$35/E45)</f>
        <v>301500</v>
      </c>
      <c r="F47" s="36">
        <f t="shared" si="5"/>
        <v>269420.88091353996</v>
      </c>
      <c r="G47" s="36">
        <f t="shared" si="5"/>
        <v>251931.35593220341</v>
      </c>
      <c r="H47" s="36">
        <f t="shared" si="5"/>
        <v>252631.27962085308</v>
      </c>
      <c r="I47" s="36">
        <f t="shared" si="5"/>
        <v>260387.72836952776</v>
      </c>
      <c r="J47" s="36">
        <f t="shared" si="5"/>
        <v>267280.39056143205</v>
      </c>
      <c r="K47" s="36">
        <f t="shared" si="5"/>
        <v>236587.84938784939</v>
      </c>
      <c r="L47" s="36">
        <f t="shared" si="5"/>
        <v>243056.57077100116</v>
      </c>
      <c r="M47" s="36" t="str">
        <f t="shared" si="5"/>
        <v xml:space="preserve"> - </v>
      </c>
      <c r="N47" s="36" t="str">
        <f t="shared" si="5"/>
        <v xml:space="preserve"> - </v>
      </c>
      <c r="O47" s="36" t="str">
        <f t="shared" si="5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workbookViewId="0">
      <selection activeCell="G13" sqref="G13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2" t="s">
        <v>33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40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34</v>
      </c>
      <c r="Q4" s="16" t="s">
        <v>51</v>
      </c>
    </row>
    <row r="5" spans="1:17" x14ac:dyDescent="0.2">
      <c r="A5" s="13" t="s">
        <v>35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8"/>
    </row>
    <row r="8" spans="1:17" x14ac:dyDescent="0.2">
      <c r="A8" s="37" t="s">
        <v>2</v>
      </c>
      <c r="B8" s="38" t="s">
        <v>0</v>
      </c>
      <c r="C8" s="39" t="s">
        <v>26</v>
      </c>
      <c r="D8" s="40" t="s">
        <v>6</v>
      </c>
      <c r="E8" s="40" t="s">
        <v>7</v>
      </c>
      <c r="F8" s="40" t="s">
        <v>8</v>
      </c>
      <c r="G8" s="40" t="s">
        <v>9</v>
      </c>
      <c r="H8" s="40" t="s">
        <v>10</v>
      </c>
      <c r="I8" s="40" t="s">
        <v>11</v>
      </c>
      <c r="J8" s="40" t="s">
        <v>12</v>
      </c>
      <c r="K8" s="40" t="s">
        <v>13</v>
      </c>
      <c r="L8" s="40" t="s">
        <v>14</v>
      </c>
      <c r="M8" s="40" t="s">
        <v>15</v>
      </c>
      <c r="N8" s="40" t="s">
        <v>16</v>
      </c>
      <c r="O8" s="40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Domain Purchasing</v>
      </c>
      <c r="C9">
        <f>Report!C22</f>
        <v>4000</v>
      </c>
      <c r="D9" s="33"/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3"/>
      <c r="N9" s="33"/>
      <c r="O9" s="33"/>
    </row>
    <row r="10" spans="1:17" x14ac:dyDescent="0.2">
      <c r="A10" s="7">
        <f>IF(ISBLANK(Report!A23)," - ",Report!A23)</f>
        <v>2</v>
      </c>
      <c r="B10" t="str">
        <f>IF(ISBLANK(Report!B23)," - ",Report!B23)</f>
        <v>Hosting Purchasing</v>
      </c>
      <c r="C10">
        <f>Report!C23</f>
        <v>15000</v>
      </c>
      <c r="D10" s="33"/>
      <c r="E10" s="33"/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/>
      <c r="N10" s="33"/>
      <c r="O10" s="33"/>
    </row>
    <row r="11" spans="1:17" x14ac:dyDescent="0.2">
      <c r="A11" s="7">
        <f>IF(ISBLANK(Report!A24)," - ",Report!A24)</f>
        <v>3</v>
      </c>
      <c r="B11" t="str">
        <f>IF(ISBLANK(Report!B24)," - ",Report!B24)</f>
        <v>Plaing and Requrement Gathering &amp; Other</v>
      </c>
      <c r="C11">
        <f>Report!C24</f>
        <v>14000</v>
      </c>
      <c r="D11" s="33">
        <v>0.15</v>
      </c>
      <c r="E11" s="33">
        <v>0.2</v>
      </c>
      <c r="F11" s="33">
        <v>0.8</v>
      </c>
      <c r="G11" s="33">
        <v>1</v>
      </c>
      <c r="H11" s="33">
        <v>1</v>
      </c>
      <c r="I11" s="33">
        <v>1</v>
      </c>
      <c r="J11" s="33">
        <v>1</v>
      </c>
      <c r="K11" s="33">
        <v>1</v>
      </c>
      <c r="L11" s="33">
        <v>1</v>
      </c>
      <c r="M11" s="33"/>
      <c r="N11" s="33"/>
      <c r="O11" s="33"/>
    </row>
    <row r="12" spans="1:17" x14ac:dyDescent="0.2">
      <c r="A12" s="7">
        <f>IF(ISBLANK(Report!A25)," - ",Report!A25)</f>
        <v>4</v>
      </c>
      <c r="B12" t="str">
        <f>IF(ISBLANK(Report!B25)," - ",Report!B25)</f>
        <v>Wireframe Design</v>
      </c>
      <c r="C12">
        <f>Report!C25</f>
        <v>10800</v>
      </c>
      <c r="D12" s="33"/>
      <c r="E12" s="33"/>
      <c r="F12" s="33">
        <v>0.8</v>
      </c>
      <c r="G12" s="33">
        <v>1</v>
      </c>
      <c r="H12" s="33">
        <v>1</v>
      </c>
      <c r="I12" s="33">
        <v>1</v>
      </c>
      <c r="J12" s="33">
        <v>1</v>
      </c>
      <c r="K12" s="33">
        <v>1</v>
      </c>
      <c r="L12" s="33">
        <v>1</v>
      </c>
      <c r="M12" s="33"/>
      <c r="N12" s="33"/>
      <c r="O12" s="33"/>
    </row>
    <row r="13" spans="1:17" x14ac:dyDescent="0.2">
      <c r="A13" s="7">
        <f>IF(ISBLANK(Report!A26)," - ",Report!A26)</f>
        <v>5</v>
      </c>
      <c r="B13" t="str">
        <f>IF(ISBLANK(Report!B26)," - ",Report!B26)</f>
        <v>Back End Design</v>
      </c>
      <c r="C13">
        <f>Report!C26</f>
        <v>10500</v>
      </c>
      <c r="D13" s="33"/>
      <c r="E13" s="33"/>
      <c r="F13" s="33">
        <v>0.2</v>
      </c>
      <c r="G13" s="33">
        <v>0.8</v>
      </c>
      <c r="H13" s="33">
        <v>0.3</v>
      </c>
      <c r="I13" s="33">
        <v>0.9</v>
      </c>
      <c r="J13" s="33">
        <v>0.9</v>
      </c>
      <c r="K13" s="33">
        <v>0.9</v>
      </c>
      <c r="L13" s="33">
        <v>0.9</v>
      </c>
      <c r="M13" s="33"/>
      <c r="N13" s="33"/>
      <c r="O13" s="33"/>
    </row>
    <row r="14" spans="1:17" x14ac:dyDescent="0.2">
      <c r="A14" s="7">
        <f>IF(ISBLANK(Report!A27)," - ",Report!A27)</f>
        <v>6</v>
      </c>
      <c r="B14" t="str">
        <f>IF(ISBLANK(Report!B27)," - ",Report!B27)</f>
        <v>Font End Development</v>
      </c>
      <c r="C14">
        <f>Report!C27</f>
        <v>52500</v>
      </c>
      <c r="D14" s="33"/>
      <c r="E14" s="33"/>
      <c r="F14" s="33"/>
      <c r="G14" s="33">
        <v>0.2</v>
      </c>
      <c r="H14" s="33">
        <v>0.4</v>
      </c>
      <c r="I14" s="33">
        <v>0.6</v>
      </c>
      <c r="J14" s="33">
        <v>0.8</v>
      </c>
      <c r="K14" s="33">
        <v>1</v>
      </c>
      <c r="L14" s="33">
        <v>1</v>
      </c>
      <c r="M14" s="33"/>
      <c r="N14" s="33"/>
      <c r="O14" s="33"/>
    </row>
    <row r="15" spans="1:17" x14ac:dyDescent="0.2">
      <c r="A15" s="7">
        <f>IF(ISBLANK(Report!A28)," - ",Report!A28)</f>
        <v>7</v>
      </c>
      <c r="B15" t="str">
        <f>IF(ISBLANK(Report!B28)," - ",Report!B28)</f>
        <v xml:space="preserve">Back End Development </v>
      </c>
      <c r="C15">
        <f>Report!C28</f>
        <v>72000</v>
      </c>
      <c r="D15" s="33"/>
      <c r="E15" s="33"/>
      <c r="F15" s="33"/>
      <c r="G15" s="33"/>
      <c r="H15" s="33"/>
      <c r="I15" s="33">
        <v>0.4</v>
      </c>
      <c r="J15" s="33">
        <v>0.8</v>
      </c>
      <c r="K15" s="33">
        <v>0.9</v>
      </c>
      <c r="L15" s="33">
        <v>0.9</v>
      </c>
      <c r="M15" s="33"/>
      <c r="N15" s="33"/>
      <c r="O15" s="33"/>
    </row>
    <row r="16" spans="1:17" x14ac:dyDescent="0.2">
      <c r="A16" s="7">
        <f>IF(ISBLANK(Report!A29)," - ",Report!A29)</f>
        <v>8</v>
      </c>
      <c r="B16" t="str">
        <f>IF(ISBLANK(Report!B29)," - ",Report!B29)</f>
        <v>Data Base Design and Configuration</v>
      </c>
      <c r="C16">
        <f>Report!C29</f>
        <v>27000</v>
      </c>
      <c r="D16" s="33"/>
      <c r="E16" s="33"/>
      <c r="F16" s="33">
        <v>0.3</v>
      </c>
      <c r="G16" s="33">
        <v>0.3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/>
      <c r="N16" s="33"/>
      <c r="O16" s="33"/>
    </row>
    <row r="17" spans="1:15" x14ac:dyDescent="0.2">
      <c r="A17" s="7">
        <f>IF(ISBLANK(Report!A30)," - ",Report!A30)</f>
        <v>9</v>
      </c>
      <c r="B17" t="str">
        <f>IF(ISBLANK(Report!B30)," - ",Report!B30)</f>
        <v>Unit Testing</v>
      </c>
      <c r="C17">
        <f>Report!C30</f>
        <v>5000</v>
      </c>
      <c r="D17" s="33"/>
      <c r="E17" s="33"/>
      <c r="F17" s="33"/>
      <c r="G17" s="33"/>
      <c r="H17" s="33"/>
      <c r="I17" s="33">
        <v>0.9</v>
      </c>
      <c r="J17" s="33">
        <v>0.9</v>
      </c>
      <c r="K17" s="33">
        <v>0.9</v>
      </c>
      <c r="L17" s="33">
        <v>0.9</v>
      </c>
      <c r="M17" s="33"/>
      <c r="N17" s="33"/>
      <c r="O17" s="33"/>
    </row>
    <row r="18" spans="1:15" x14ac:dyDescent="0.2">
      <c r="A18" s="7">
        <f>IF(ISBLANK(Report!A31)," - ",Report!A31)</f>
        <v>10</v>
      </c>
      <c r="B18" t="str">
        <f>IF(ISBLANK(Report!B31)," - ",Report!B31)</f>
        <v>Final Testing</v>
      </c>
      <c r="C18">
        <f>Report!C31</f>
        <v>8000</v>
      </c>
      <c r="D18" s="33"/>
      <c r="E18" s="33"/>
      <c r="F18" s="33"/>
      <c r="G18" s="33"/>
      <c r="H18" s="33"/>
      <c r="I18" s="33"/>
      <c r="J18" s="33"/>
      <c r="K18" s="33">
        <v>0.9</v>
      </c>
      <c r="L18" s="33">
        <v>1</v>
      </c>
      <c r="M18" s="33"/>
      <c r="N18" s="33"/>
      <c r="O18" s="33"/>
    </row>
    <row r="19" spans="1:15" x14ac:dyDescent="0.2">
      <c r="A19" s="7">
        <f>IF(ISBLANK(Report!A32)," - ",Report!A32)</f>
        <v>11</v>
      </c>
      <c r="B19" t="str">
        <f>IF(ISBLANK(Report!B32)," - ",Report!B32)</f>
        <v>API Configuration</v>
      </c>
      <c r="C19">
        <f>Report!C32</f>
        <v>9000</v>
      </c>
      <c r="D19" s="33"/>
      <c r="E19" s="33"/>
      <c r="F19" s="33"/>
      <c r="G19" s="33"/>
      <c r="H19" s="33"/>
      <c r="I19" s="33"/>
      <c r="J19" s="33"/>
      <c r="K19" s="33">
        <v>0.8</v>
      </c>
      <c r="L19" s="33">
        <v>0.8</v>
      </c>
      <c r="M19" s="33"/>
      <c r="N19" s="33"/>
      <c r="O19" s="33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18</v>
      </c>
      <c r="D22" s="21">
        <f>SUMPRODUCT(D9:D21,$C$9:$C$21)</f>
        <v>2100</v>
      </c>
      <c r="E22" s="21">
        <f t="shared" ref="E22:O22" si="0">SUMPRODUCT(E9:E21,$C$9:$C$21)</f>
        <v>6800</v>
      </c>
      <c r="F22" s="21">
        <f t="shared" si="0"/>
        <v>49040</v>
      </c>
      <c r="G22" s="21">
        <f t="shared" si="0"/>
        <v>70800</v>
      </c>
      <c r="H22" s="21">
        <f t="shared" si="0"/>
        <v>94950</v>
      </c>
      <c r="I22" s="21">
        <f t="shared" si="0"/>
        <v>145050</v>
      </c>
      <c r="J22" s="21">
        <f t="shared" si="0"/>
        <v>184350</v>
      </c>
      <c r="K22" s="21">
        <f t="shared" si="0"/>
        <v>216450</v>
      </c>
      <c r="L22" s="21">
        <f t="shared" si="0"/>
        <v>217250</v>
      </c>
      <c r="M22" s="21">
        <f t="shared" si="0"/>
        <v>0</v>
      </c>
      <c r="N22" s="21">
        <f t="shared" si="0"/>
        <v>0</v>
      </c>
      <c r="O22" s="21">
        <f t="shared" si="0"/>
        <v>0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workbookViewId="0">
      <selection activeCell="G37" sqref="G37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2" t="s">
        <v>42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43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34</v>
      </c>
      <c r="Q4" s="16" t="s">
        <v>51</v>
      </c>
    </row>
    <row r="5" spans="1:17" x14ac:dyDescent="0.2">
      <c r="A5" s="13" t="s">
        <v>41</v>
      </c>
      <c r="B5" s="2"/>
      <c r="C5" s="2"/>
      <c r="D5" s="9"/>
      <c r="E5" s="2"/>
      <c r="F5" s="2"/>
    </row>
    <row r="7" spans="1:17" ht="18" x14ac:dyDescent="0.25">
      <c r="A7" s="12" t="s">
        <v>36</v>
      </c>
      <c r="B7" s="2"/>
      <c r="C7" s="2"/>
      <c r="D7" s="9"/>
      <c r="E7" s="2"/>
      <c r="F7" s="2"/>
      <c r="G7" s="2"/>
      <c r="O7" s="18"/>
    </row>
    <row r="8" spans="1:17" x14ac:dyDescent="0.2">
      <c r="A8" s="37" t="s">
        <v>2</v>
      </c>
      <c r="B8" s="38" t="s">
        <v>0</v>
      </c>
      <c r="C8" s="39"/>
      <c r="D8" s="40" t="s">
        <v>6</v>
      </c>
      <c r="E8" s="40" t="s">
        <v>7</v>
      </c>
      <c r="F8" s="40" t="s">
        <v>8</v>
      </c>
      <c r="G8" s="40" t="s">
        <v>9</v>
      </c>
      <c r="H8" s="40" t="s">
        <v>10</v>
      </c>
      <c r="I8" s="40" t="s">
        <v>11</v>
      </c>
      <c r="J8" s="40" t="s">
        <v>12</v>
      </c>
      <c r="K8" s="40" t="s">
        <v>13</v>
      </c>
      <c r="L8" s="40" t="s">
        <v>14</v>
      </c>
      <c r="M8" s="40" t="s">
        <v>15</v>
      </c>
      <c r="N8" s="40" t="s">
        <v>16</v>
      </c>
      <c r="O8" s="40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Domain Purchasing</v>
      </c>
      <c r="D9" s="32"/>
      <c r="E9" s="32">
        <v>4000</v>
      </c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7" x14ac:dyDescent="0.2">
      <c r="A10" s="7">
        <f>IF(ISBLANK(Report!A23)," - ",Report!A23)</f>
        <v>2</v>
      </c>
      <c r="B10" t="str">
        <f>IF(ISBLANK(Report!B23)," - ",Report!B23)</f>
        <v>Hosting Purchasing</v>
      </c>
      <c r="D10" s="30"/>
      <c r="F10" s="30">
        <v>24000</v>
      </c>
      <c r="G10" s="30"/>
      <c r="H10" s="30"/>
      <c r="I10" s="30"/>
      <c r="J10" s="30"/>
      <c r="K10" s="30"/>
      <c r="L10" s="30"/>
      <c r="M10" s="30"/>
      <c r="N10" s="30"/>
      <c r="O10" s="30"/>
    </row>
    <row r="11" spans="1:17" x14ac:dyDescent="0.2">
      <c r="A11" s="7">
        <f>IF(ISBLANK(Report!A24)," - ",Report!A24)</f>
        <v>3</v>
      </c>
      <c r="B11" t="str">
        <f>IF(ISBLANK(Report!B24)," - ",Report!B24)</f>
        <v>Plaing and Requrement Gathering &amp; Other</v>
      </c>
      <c r="D11" s="30">
        <v>3000</v>
      </c>
      <c r="E11" s="30">
        <v>2000</v>
      </c>
      <c r="F11" s="30">
        <v>7000</v>
      </c>
      <c r="G11" s="30">
        <v>2000</v>
      </c>
      <c r="H11" s="30"/>
      <c r="I11" s="30"/>
      <c r="J11" s="30"/>
      <c r="K11" s="30"/>
      <c r="L11" s="30"/>
      <c r="M11" s="30"/>
      <c r="N11" s="30"/>
      <c r="O11" s="30"/>
    </row>
    <row r="12" spans="1:17" x14ac:dyDescent="0.2">
      <c r="A12" s="7">
        <f>IF(ISBLANK(Report!A25)," - ",Report!A25)</f>
        <v>4</v>
      </c>
      <c r="B12" t="str">
        <f>IF(ISBLANK(Report!B25)," - ",Report!B25)</f>
        <v>Wireframe Design</v>
      </c>
      <c r="D12" s="30"/>
      <c r="E12" s="30"/>
      <c r="F12" s="30">
        <v>6000</v>
      </c>
      <c r="G12" s="30">
        <v>4800</v>
      </c>
      <c r="H12" s="30"/>
      <c r="I12" s="30"/>
      <c r="J12" s="30"/>
      <c r="K12" s="30"/>
      <c r="L12" s="30"/>
      <c r="M12" s="30"/>
      <c r="N12" s="30"/>
      <c r="O12" s="30"/>
    </row>
    <row r="13" spans="1:17" x14ac:dyDescent="0.2">
      <c r="A13" s="7">
        <f>IF(ISBLANK(Report!A26)," - ",Report!A26)</f>
        <v>5</v>
      </c>
      <c r="B13" t="str">
        <f>IF(ISBLANK(Report!B26)," - ",Report!B26)</f>
        <v>Back End Design</v>
      </c>
      <c r="D13" s="30"/>
      <c r="E13" s="30"/>
      <c r="F13" s="30">
        <v>3000</v>
      </c>
      <c r="G13" s="30">
        <v>7500</v>
      </c>
      <c r="H13" s="30"/>
      <c r="I13" s="30"/>
      <c r="J13" s="30"/>
      <c r="K13" s="30"/>
      <c r="L13" s="30"/>
      <c r="M13" s="30"/>
      <c r="N13" s="30"/>
      <c r="O13" s="30"/>
    </row>
    <row r="14" spans="1:17" x14ac:dyDescent="0.2">
      <c r="A14" s="7">
        <f>IF(ISBLANK(Report!A27)," - ",Report!A27)</f>
        <v>6</v>
      </c>
      <c r="B14" t="str">
        <f>IF(ISBLANK(Report!B27)," - ",Report!B27)</f>
        <v>Font End Development</v>
      </c>
      <c r="D14" s="30"/>
      <c r="E14" s="30"/>
      <c r="F14" s="30"/>
      <c r="G14" s="30">
        <v>6000</v>
      </c>
      <c r="H14" s="30">
        <v>12000</v>
      </c>
      <c r="I14" s="30">
        <v>22500</v>
      </c>
      <c r="J14" s="30">
        <v>12000</v>
      </c>
      <c r="K14" s="30"/>
      <c r="L14" s="30"/>
      <c r="M14" s="30"/>
      <c r="N14" s="30"/>
      <c r="O14" s="30"/>
    </row>
    <row r="15" spans="1:17" x14ac:dyDescent="0.2">
      <c r="A15" s="7">
        <f>IF(ISBLANK(Report!A28)," - ",Report!A28)</f>
        <v>7</v>
      </c>
      <c r="B15" t="str">
        <f>IF(ISBLANK(Report!B28)," - ",Report!B28)</f>
        <v xml:space="preserve">Back End Development </v>
      </c>
      <c r="D15" s="30"/>
      <c r="E15" s="30"/>
      <c r="F15" s="30"/>
      <c r="G15" s="30"/>
      <c r="H15" s="30"/>
      <c r="I15" s="30">
        <f>1500*25</f>
        <v>37500</v>
      </c>
      <c r="J15" s="30">
        <f>1500*23</f>
        <v>34500</v>
      </c>
      <c r="K15" s="30"/>
      <c r="L15" s="30"/>
      <c r="M15" s="30"/>
      <c r="N15" s="30"/>
      <c r="O15" s="30"/>
    </row>
    <row r="16" spans="1:17" x14ac:dyDescent="0.2">
      <c r="A16" s="7">
        <f>IF(ISBLANK(Report!A29)," - ",Report!A29)</f>
        <v>8</v>
      </c>
      <c r="B16" t="str">
        <f>IF(ISBLANK(Report!B29)," - ",Report!B29)</f>
        <v>Data Base Design and Configuration</v>
      </c>
      <c r="D16" s="30"/>
      <c r="E16" s="30"/>
      <c r="F16" s="30">
        <f>1500*6</f>
        <v>9000</v>
      </c>
      <c r="G16" s="30"/>
      <c r="H16" s="30">
        <f>1500*10</f>
        <v>15000</v>
      </c>
      <c r="I16" s="30"/>
      <c r="J16" s="30"/>
      <c r="K16" s="30"/>
      <c r="L16" s="30"/>
      <c r="M16" s="30"/>
      <c r="N16" s="30"/>
      <c r="O16" s="30"/>
    </row>
    <row r="17" spans="1:15" x14ac:dyDescent="0.2">
      <c r="A17" s="7">
        <f>IF(ISBLANK(Report!A30)," - ",Report!A30)</f>
        <v>9</v>
      </c>
      <c r="B17" t="str">
        <f>IF(ISBLANK(Report!B30)," - ",Report!B30)</f>
        <v>Unit Testing</v>
      </c>
      <c r="D17" s="30"/>
      <c r="E17" s="30"/>
      <c r="F17" s="30"/>
      <c r="G17" s="30"/>
      <c r="H17" s="30"/>
      <c r="I17" s="30">
        <v>500</v>
      </c>
      <c r="J17" s="30">
        <v>1000</v>
      </c>
      <c r="K17" s="30">
        <v>1500</v>
      </c>
      <c r="L17" s="30">
        <v>2000</v>
      </c>
      <c r="M17" s="30"/>
      <c r="N17" s="30"/>
      <c r="O17" s="30"/>
    </row>
    <row r="18" spans="1:15" x14ac:dyDescent="0.2">
      <c r="A18" s="7">
        <f>IF(ISBLANK(Report!A31)," - ",Report!A31)</f>
        <v>10</v>
      </c>
      <c r="B18" t="str">
        <f>IF(ISBLANK(Report!B31)," - ",Report!B31)</f>
        <v>Final Testing</v>
      </c>
      <c r="D18" s="30"/>
      <c r="E18" s="30"/>
      <c r="F18" s="30"/>
      <c r="G18" s="30"/>
      <c r="H18" s="30"/>
      <c r="I18" s="30"/>
      <c r="J18" s="30"/>
      <c r="K18" s="30">
        <v>3000</v>
      </c>
      <c r="L18" s="30">
        <v>5000</v>
      </c>
      <c r="M18" s="30"/>
      <c r="N18" s="30"/>
      <c r="O18" s="30"/>
    </row>
    <row r="19" spans="1:15" x14ac:dyDescent="0.2">
      <c r="A19" s="7">
        <f>IF(ISBLANK(Report!A32)," - ",Report!A32)</f>
        <v>11</v>
      </c>
      <c r="B19" t="str">
        <f>IF(ISBLANK(Report!B32)," - ",Report!B32)</f>
        <v>API Configuration</v>
      </c>
      <c r="D19" s="30"/>
      <c r="E19" s="30"/>
      <c r="F19" s="30"/>
      <c r="G19" s="30"/>
      <c r="H19" s="30"/>
      <c r="I19" s="30"/>
      <c r="J19" s="30">
        <v>3000</v>
      </c>
      <c r="K19" s="30">
        <v>4000</v>
      </c>
      <c r="L19" s="30"/>
      <c r="M19" s="30"/>
      <c r="N19" s="30"/>
      <c r="O19" s="30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39</v>
      </c>
      <c r="D22" s="21">
        <f>SUM(D9:D21)</f>
        <v>3000</v>
      </c>
      <c r="E22" s="21">
        <f t="shared" ref="E22:O22" si="0">SUM(E9:E21)</f>
        <v>6000</v>
      </c>
      <c r="F22" s="21">
        <f t="shared" si="0"/>
        <v>49000</v>
      </c>
      <c r="G22" s="21">
        <f t="shared" si="0"/>
        <v>20300</v>
      </c>
      <c r="H22" s="21">
        <f t="shared" si="0"/>
        <v>27000</v>
      </c>
      <c r="I22" s="21">
        <f t="shared" si="0"/>
        <v>60500</v>
      </c>
      <c r="J22" s="21">
        <f t="shared" si="0"/>
        <v>50500</v>
      </c>
      <c r="K22" s="21">
        <f t="shared" si="0"/>
        <v>8500</v>
      </c>
      <c r="L22" s="21">
        <f t="shared" si="0"/>
        <v>7000</v>
      </c>
      <c r="M22" s="21">
        <f t="shared" si="0"/>
        <v>0</v>
      </c>
      <c r="N22" s="21">
        <f t="shared" si="0"/>
        <v>0</v>
      </c>
      <c r="O22" s="21">
        <f t="shared" si="0"/>
        <v>0</v>
      </c>
    </row>
    <row r="24" spans="1:15" x14ac:dyDescent="0.2">
      <c r="C24" s="8" t="s">
        <v>19</v>
      </c>
      <c r="D24" s="34">
        <f>SUM($D22:D22)</f>
        <v>3000</v>
      </c>
      <c r="E24" s="34">
        <f>SUM($D22:E22)</f>
        <v>9000</v>
      </c>
      <c r="F24" s="34">
        <f>SUM($D22:F22)</f>
        <v>58000</v>
      </c>
      <c r="G24" s="34">
        <f>SUM($D22:G22)</f>
        <v>78300</v>
      </c>
      <c r="H24" s="34">
        <f>SUM($D22:H22)</f>
        <v>105300</v>
      </c>
      <c r="I24" s="34">
        <f>SUM($D22:I22)</f>
        <v>165800</v>
      </c>
      <c r="J24" s="34">
        <f>SUM($D22:J22)</f>
        <v>216300</v>
      </c>
      <c r="K24" s="34">
        <f>SUM($D22:K22)</f>
        <v>224800</v>
      </c>
      <c r="L24" s="34">
        <f>SUM($D22:L22)</f>
        <v>231800</v>
      </c>
      <c r="M24" s="34">
        <f>SUM($D22:M22)</f>
        <v>231800</v>
      </c>
      <c r="N24" s="34">
        <f>SUM($D22:N22)</f>
        <v>231800</v>
      </c>
      <c r="O24" s="34">
        <f>SUM($D22:O22)</f>
        <v>231800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5" x14ac:dyDescent="0.25"/>
  <cols>
    <col min="1" max="1" width="2.85546875" style="56" customWidth="1"/>
    <col min="2" max="2" width="74.5703125" style="56" customWidth="1"/>
    <col min="3" max="3" width="22.28515625" style="45" customWidth="1"/>
    <col min="4" max="16384" width="9.140625" style="45"/>
  </cols>
  <sheetData>
    <row r="1" spans="1:3" ht="32.1" customHeight="1" x14ac:dyDescent="0.25">
      <c r="A1" s="42"/>
      <c r="B1" s="43" t="s">
        <v>49</v>
      </c>
      <c r="C1" s="44"/>
    </row>
    <row r="2" spans="1:3" ht="15.75" x14ac:dyDescent="0.25">
      <c r="A2" s="46"/>
      <c r="B2" s="47"/>
      <c r="C2" s="48"/>
    </row>
    <row r="3" spans="1:3" ht="15.75" x14ac:dyDescent="0.25">
      <c r="A3" s="46"/>
      <c r="B3" s="49" t="s">
        <v>45</v>
      </c>
      <c r="C3" s="48"/>
    </row>
    <row r="4" spans="1:3" x14ac:dyDescent="0.25">
      <c r="A4" s="46"/>
      <c r="B4" s="50" t="s">
        <v>55</v>
      </c>
      <c r="C4" s="48"/>
    </row>
    <row r="5" spans="1:3" ht="15.75" x14ac:dyDescent="0.25">
      <c r="A5" s="46"/>
      <c r="B5" s="51"/>
      <c r="C5" s="48"/>
    </row>
    <row r="6" spans="1:3" ht="15.75" x14ac:dyDescent="0.25">
      <c r="A6" s="46"/>
      <c r="B6" s="52" t="s">
        <v>52</v>
      </c>
      <c r="C6" s="48"/>
    </row>
    <row r="7" spans="1:3" ht="15.75" x14ac:dyDescent="0.25">
      <c r="A7" s="46"/>
      <c r="B7" s="51"/>
      <c r="C7" s="48"/>
    </row>
    <row r="8" spans="1:3" ht="30.75" x14ac:dyDescent="0.25">
      <c r="A8" s="46"/>
      <c r="B8" s="51" t="s">
        <v>46</v>
      </c>
      <c r="C8" s="48"/>
    </row>
    <row r="9" spans="1:3" ht="15.75" x14ac:dyDescent="0.25">
      <c r="A9" s="46"/>
      <c r="B9" s="51"/>
      <c r="C9" s="48"/>
    </row>
    <row r="10" spans="1:3" ht="30.75" x14ac:dyDescent="0.25">
      <c r="A10" s="46"/>
      <c r="B10" s="51" t="s">
        <v>47</v>
      </c>
      <c r="C10" s="48"/>
    </row>
    <row r="11" spans="1:3" ht="15.75" x14ac:dyDescent="0.25">
      <c r="A11" s="46"/>
      <c r="B11" s="51"/>
      <c r="C11" s="48"/>
    </row>
    <row r="12" spans="1:3" ht="30.75" x14ac:dyDescent="0.25">
      <c r="A12" s="46"/>
      <c r="B12" s="51" t="s">
        <v>48</v>
      </c>
      <c r="C12" s="48"/>
    </row>
    <row r="13" spans="1:3" ht="15.75" x14ac:dyDescent="0.25">
      <c r="A13" s="46"/>
      <c r="B13" s="51"/>
      <c r="C13" s="48"/>
    </row>
    <row r="14" spans="1:3" ht="15.75" x14ac:dyDescent="0.25">
      <c r="A14" s="46"/>
      <c r="B14" s="52" t="s">
        <v>53</v>
      </c>
      <c r="C14" s="48"/>
    </row>
    <row r="15" spans="1:3" ht="15.75" x14ac:dyDescent="0.25">
      <c r="A15" s="46"/>
      <c r="B15" s="53" t="s">
        <v>50</v>
      </c>
      <c r="C15" s="48"/>
    </row>
    <row r="16" spans="1:3" ht="15.75" x14ac:dyDescent="0.25">
      <c r="A16" s="46"/>
      <c r="B16" s="54"/>
      <c r="C16" s="48"/>
    </row>
    <row r="17" spans="1:3" ht="15.75" x14ac:dyDescent="0.25">
      <c r="A17" s="46"/>
      <c r="B17" s="55" t="s">
        <v>54</v>
      </c>
      <c r="C17" s="48"/>
    </row>
    <row r="18" spans="1:3" x14ac:dyDescent="0.25">
      <c r="A18" s="46"/>
      <c r="B18" s="46"/>
      <c r="C18" s="48"/>
    </row>
    <row r="19" spans="1:3" x14ac:dyDescent="0.25">
      <c r="A19" s="46"/>
      <c r="B19" s="46"/>
      <c r="C19" s="48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2012-2021 Vertex42 LLC. All Rights Reserved.</dc:description>
  <cp:lastModifiedBy>Bhathiya Kannangara</cp:lastModifiedBy>
  <cp:lastPrinted>2015-04-16T21:20:27Z</cp:lastPrinted>
  <dcterms:created xsi:type="dcterms:W3CDTF">2010-01-09T00:01:03Z</dcterms:created>
  <dcterms:modified xsi:type="dcterms:W3CDTF">2022-08-26T16:47:09Z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