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heet1" sheetId="1" r:id="rId1"/>
    <sheet name="Normalization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<sst xmlns="http://schemas.openxmlformats.org/spreadsheetml/2006/main" count="118" uniqueCount="27">
  <si>
    <t>OUTLETNAME</t>
  </si>
  <si>
    <t>C1</t>
  </si>
  <si>
    <t>C2</t>
  </si>
  <si>
    <t>C3</t>
  </si>
  <si>
    <t>C4</t>
  </si>
  <si>
    <t>A1</t>
  </si>
  <si>
    <t>A2</t>
  </si>
  <si>
    <t>A3</t>
  </si>
  <si>
    <t>Cost /Benefit</t>
  </si>
  <si>
    <t>Normalized</t>
  </si>
  <si>
    <t>Multi Weighted</t>
  </si>
  <si>
    <t>Bobot</t>
  </si>
  <si>
    <t>ALTERNATIF</t>
  </si>
  <si>
    <t>Xij</t>
  </si>
  <si>
    <t>VECTOR</t>
  </si>
  <si>
    <t>rij</t>
  </si>
  <si>
    <t>vij = rij * wij</t>
  </si>
  <si>
    <t>Mean</t>
  </si>
  <si>
    <t>STDV</t>
  </si>
  <si>
    <t>1/Xij</t>
  </si>
  <si>
    <t>MIN-MAX</t>
  </si>
  <si>
    <t>POWER(Xij,2)</t>
  </si>
  <si>
    <t>MAX</t>
  </si>
  <si>
    <t>1/POWER(Xij,2)</t>
  </si>
  <si>
    <t>SUM</t>
  </si>
  <si>
    <t>Z-Score</t>
  </si>
  <si>
    <t>GAUSSIAN</t>
  </si>
</sst>
</file>

<file path=xl/styles.xml><?xml version="1.0" encoding="utf-8"?>
<styleSheet xmlns="http://schemas.openxmlformats.org/spreadsheetml/2006/main">
  <numFmts count="7">
    <numFmt numFmtId="176" formatCode="0.000000"/>
    <numFmt numFmtId="177" formatCode="0.0000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0.000"/>
  </numFmts>
  <fonts count="24">
    <font>
      <sz val="11"/>
      <color theme="1"/>
      <name val="Calibri"/>
      <charset val="134"/>
      <scheme val="minor"/>
    </font>
    <font>
      <sz val="11"/>
      <color theme="1"/>
      <name val="Calibri Light"/>
      <charset val="134"/>
    </font>
    <font>
      <b/>
      <sz val="11"/>
      <color theme="0"/>
      <name val="Calibri Light"/>
      <charset val="134"/>
    </font>
    <font>
      <b/>
      <sz val="11"/>
      <color theme="1"/>
      <name val="Calibri Light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3" fillId="0" borderId="1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17" borderId="12" applyNumberFormat="0" applyFon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8" fillId="15" borderId="10" applyNumberFormat="0" applyAlignment="0" applyProtection="0">
      <alignment vertical="center"/>
    </xf>
    <xf numFmtId="0" fontId="4" fillId="14" borderId="9" applyNumberFormat="0" applyAlignment="0" applyProtection="0">
      <alignment vertical="center"/>
    </xf>
    <xf numFmtId="0" fontId="12" fillId="14" borderId="10" applyNumberFormat="0" applyAlignment="0" applyProtection="0">
      <alignment vertical="center"/>
    </xf>
    <xf numFmtId="0" fontId="19" fillId="26" borderId="14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textRotation="90"/>
    </xf>
    <xf numFmtId="176" fontId="1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180" fontId="1" fillId="0" borderId="0" xfId="0" applyNumberFormat="1" applyFont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_Rizki%202\DOC_Rizki_Sasri_Old\Research\Data%20Asl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WARA"/>
      <sheetName val="Normalisasi"/>
      <sheetName val="TOPSIS"/>
      <sheetName val="WSM"/>
      <sheetName val="WPM"/>
      <sheetName val="WASPAS"/>
      <sheetName val="RIS"/>
    </sheetNames>
    <sheetDataSet>
      <sheetData sheetId="0">
        <row r="3">
          <cell r="D3" t="str">
            <v>C1</v>
          </cell>
          <cell r="E3" t="str">
            <v>C2</v>
          </cell>
          <cell r="F3" t="str">
            <v>C3</v>
          </cell>
          <cell r="G3" t="str">
            <v>C4</v>
          </cell>
        </row>
        <row r="4">
          <cell r="D4">
            <v>1</v>
          </cell>
        </row>
        <row r="4">
          <cell r="F4">
            <v>1</v>
          </cell>
          <cell r="G4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2" sqref="B2:E4"/>
    </sheetView>
  </sheetViews>
  <sheetFormatPr defaultColWidth="9" defaultRowHeight="15" outlineLevelRow="3" outlineLevelCol="4"/>
  <cols>
    <col min="1" max="1" width="14" customWidth="1"/>
  </cols>
  <sheetData>
    <row r="1" spans="1:5">
      <c r="A1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5" t="s">
        <v>5</v>
      </c>
      <c r="B2" s="45">
        <v>4</v>
      </c>
      <c r="C2" s="46">
        <v>3</v>
      </c>
      <c r="D2" s="45">
        <v>2</v>
      </c>
      <c r="E2" s="45">
        <v>4</v>
      </c>
    </row>
    <row r="3" spans="1:5">
      <c r="A3" s="45" t="s">
        <v>6</v>
      </c>
      <c r="B3" s="45">
        <v>5</v>
      </c>
      <c r="C3" s="46">
        <v>4</v>
      </c>
      <c r="D3" s="45">
        <v>3</v>
      </c>
      <c r="E3" s="45">
        <v>7</v>
      </c>
    </row>
    <row r="4" spans="1:5">
      <c r="A4" s="45" t="s">
        <v>7</v>
      </c>
      <c r="B4" s="45">
        <v>6</v>
      </c>
      <c r="C4" s="46">
        <v>5</v>
      </c>
      <c r="D4" s="45">
        <v>5</v>
      </c>
      <c r="E4" s="45">
        <v>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7"/>
  <sheetViews>
    <sheetView tabSelected="1" zoomScale="85" zoomScaleNormal="85" workbookViewId="0">
      <selection activeCell="S9" sqref="S9"/>
    </sheetView>
  </sheetViews>
  <sheetFormatPr defaultColWidth="9" defaultRowHeight="15"/>
  <cols>
    <col min="1" max="1" width="9.14285714285714" style="1"/>
    <col min="2" max="2" width="15" style="1" customWidth="1"/>
    <col min="3" max="4" width="14.5714285714286" style="1" customWidth="1"/>
    <col min="5" max="5" width="13.4285714285714" style="1" customWidth="1"/>
    <col min="6" max="6" width="12.1428571428571" style="1" customWidth="1"/>
    <col min="7" max="8" width="9.14285714285714" style="1"/>
    <col min="9" max="9" width="13.7142857142857" style="1" customWidth="1"/>
    <col min="10" max="17" width="11.1428571428571" style="1" customWidth="1"/>
    <col min="18" max="16369" width="9.14285714285714" style="1"/>
  </cols>
  <sheetData>
    <row r="1" s="1" customFormat="1" ht="15.75"/>
    <row r="2" s="1" customFormat="1" spans="2:17">
      <c r="B2" s="2" t="s">
        <v>8</v>
      </c>
      <c r="C2" s="3">
        <f>[1]SWARA!D4</f>
        <v>1</v>
      </c>
      <c r="D2" s="3">
        <v>1</v>
      </c>
      <c r="E2" s="3">
        <f>[1]SWARA!F4</f>
        <v>1</v>
      </c>
      <c r="F2" s="3">
        <f>[1]SWARA!G4</f>
        <v>1</v>
      </c>
      <c r="J2" s="24" t="s">
        <v>9</v>
      </c>
      <c r="K2" s="24"/>
      <c r="L2" s="24"/>
      <c r="M2" s="24"/>
      <c r="N2" s="25" t="s">
        <v>10</v>
      </c>
      <c r="O2" s="26"/>
      <c r="P2" s="26"/>
      <c r="Q2" s="43"/>
    </row>
    <row r="3" s="1" customFormat="1" ht="15.75" spans="2:17">
      <c r="B3" s="2" t="s">
        <v>11</v>
      </c>
      <c r="C3" s="4">
        <v>0.1</v>
      </c>
      <c r="D3" s="4">
        <v>0.2</v>
      </c>
      <c r="E3" s="4">
        <v>0.3</v>
      </c>
      <c r="F3" s="4">
        <v>0.4</v>
      </c>
      <c r="G3" s="1"/>
      <c r="H3" s="1"/>
      <c r="I3" s="1"/>
      <c r="J3" s="24"/>
      <c r="K3" s="24"/>
      <c r="L3" s="24"/>
      <c r="M3" s="24"/>
      <c r="N3" s="27"/>
      <c r="O3" s="28"/>
      <c r="P3" s="28"/>
      <c r="Q3" s="44"/>
    </row>
    <row r="4" s="1" customFormat="1" customHeight="1" spans="2:17">
      <c r="B4" s="5" t="s">
        <v>12</v>
      </c>
      <c r="C4" s="2" t="s">
        <v>13</v>
      </c>
      <c r="D4" s="2"/>
      <c r="E4" s="2"/>
      <c r="F4" s="2"/>
      <c r="G4" s="1"/>
      <c r="H4" s="6" t="s">
        <v>14</v>
      </c>
      <c r="I4" s="29" t="s">
        <v>12</v>
      </c>
      <c r="J4" s="30" t="s">
        <v>15</v>
      </c>
      <c r="K4" s="30"/>
      <c r="L4" s="30"/>
      <c r="M4" s="30"/>
      <c r="N4" s="30" t="s">
        <v>16</v>
      </c>
      <c r="O4" s="30"/>
      <c r="P4" s="30"/>
      <c r="Q4" s="30"/>
    </row>
    <row r="5" s="1" customFormat="1" spans="2:17">
      <c r="B5" s="5"/>
      <c r="C5" s="2" t="str">
        <f>[1]SWARA!D3</f>
        <v>C1</v>
      </c>
      <c r="D5" s="2" t="str">
        <f>[1]SWARA!E3</f>
        <v>C2</v>
      </c>
      <c r="E5" s="2" t="str">
        <f>[1]SWARA!F3</f>
        <v>C3</v>
      </c>
      <c r="F5" s="2" t="str">
        <f>[1]SWARA!G3</f>
        <v>C4</v>
      </c>
      <c r="H5" s="6"/>
      <c r="I5" s="29"/>
      <c r="J5" s="8" t="s">
        <v>1</v>
      </c>
      <c r="K5" s="8" t="s">
        <v>2</v>
      </c>
      <c r="L5" s="8" t="s">
        <v>3</v>
      </c>
      <c r="M5" s="8" t="s">
        <v>4</v>
      </c>
      <c r="N5" s="8" t="s">
        <v>1</v>
      </c>
      <c r="O5" s="8" t="s">
        <v>2</v>
      </c>
      <c r="P5" s="8" t="s">
        <v>3</v>
      </c>
      <c r="Q5" s="8" t="s">
        <v>4</v>
      </c>
    </row>
    <row r="6" s="1" customFormat="1" spans="2:17">
      <c r="B6" s="7" t="s">
        <v>5</v>
      </c>
      <c r="C6" s="7">
        <v>4</v>
      </c>
      <c r="D6" s="7">
        <v>3</v>
      </c>
      <c r="E6" s="7">
        <v>2</v>
      </c>
      <c r="F6" s="7">
        <v>4</v>
      </c>
      <c r="G6" s="1"/>
      <c r="H6" s="6"/>
      <c r="I6" s="7" t="s">
        <v>5</v>
      </c>
      <c r="J6" s="31">
        <f>IF(C$2=1,C6/SQRT(SUM($C$21:$C$23)),C9/SQRT(SUM($C$28:$C$30)))</f>
        <v>0.455842305838552</v>
      </c>
      <c r="K6" s="31">
        <f>IF(D$2=1,D6/SQRT(SUM($D$21:$D$23)),D14/SQRT(SUM($D$28:$D$30)))</f>
        <v>0.424264068711929</v>
      </c>
      <c r="L6" s="31">
        <f>IF(E$2=1,E6/SQRT(SUM($E$21:$E$23)),E14/SQRT(SUM($E$28:$E$30)))</f>
        <v>0.324442842261525</v>
      </c>
      <c r="M6" s="31">
        <f>IF(F$2=1,F6/SQRT(SUM($F$21:$F$23)),F14/SQRT(SUM($F$28:$F$30)))</f>
        <v>0.464990554975277</v>
      </c>
      <c r="N6" s="31">
        <f>J6*$C$3</f>
        <v>0.0455842305838552</v>
      </c>
      <c r="O6" s="31">
        <f>K6*$D$3</f>
        <v>0.0848528137423857</v>
      </c>
      <c r="P6" s="31">
        <f>L6*$E$3</f>
        <v>0.0973328526784575</v>
      </c>
      <c r="Q6" s="31">
        <f>M6*$F$3</f>
        <v>0.185996221990111</v>
      </c>
    </row>
    <row r="7" s="1" customFormat="1" spans="2:17">
      <c r="B7" s="7" t="s">
        <v>6</v>
      </c>
      <c r="C7" s="7">
        <v>5</v>
      </c>
      <c r="D7" s="7">
        <v>4</v>
      </c>
      <c r="E7" s="7">
        <v>3</v>
      </c>
      <c r="F7" s="7">
        <v>7</v>
      </c>
      <c r="G7" s="1"/>
      <c r="H7" s="6"/>
      <c r="I7" s="7" t="s">
        <v>6</v>
      </c>
      <c r="J7" s="31">
        <f>IF(C$2=1,C7/SQRT(SUM($C$21:$C$23)),C15/SQRT(SUM($C$28:$C$30)))</f>
        <v>0.56980288229819</v>
      </c>
      <c r="K7" s="31">
        <f>IF(D$2=1,D7/SQRT(SUM($D$21:$D$23)),D15/SQRT(SUM($D$28:$D$30)))</f>
        <v>0.565685424949238</v>
      </c>
      <c r="L7" s="31">
        <f>IF(E$2=1,E7/SQRT(SUM($E$21:$E$23)),E15/SQRT(SUM($E$28:$E$30)))</f>
        <v>0.486664263392288</v>
      </c>
      <c r="M7" s="31">
        <f>IF(F$2=1,F7/SQRT(SUM($F$21:$F$23)),F15/SQRT(SUM($F$28:$F$30)))</f>
        <v>0.813733471206735</v>
      </c>
      <c r="N7" s="31">
        <f>J7*$C$3</f>
        <v>0.056980288229819</v>
      </c>
      <c r="O7" s="31">
        <f>K7*$D$3</f>
        <v>0.113137084989848</v>
      </c>
      <c r="P7" s="31">
        <f>L7*$E$3</f>
        <v>0.145999279017686</v>
      </c>
      <c r="Q7" s="31">
        <f>M7*$F$3</f>
        <v>0.325493388482694</v>
      </c>
    </row>
    <row r="8" s="1" customFormat="1" spans="2:17">
      <c r="B8" s="7" t="s">
        <v>7</v>
      </c>
      <c r="C8" s="7">
        <v>6</v>
      </c>
      <c r="D8" s="7">
        <v>5</v>
      </c>
      <c r="E8" s="7">
        <v>5</v>
      </c>
      <c r="F8" s="7">
        <v>3</v>
      </c>
      <c r="G8" s="1"/>
      <c r="H8" s="6"/>
      <c r="I8" s="7" t="s">
        <v>7</v>
      </c>
      <c r="J8" s="31">
        <f>IF(C$2=1,C8/SQRT(SUM($C$21:$C$23)),C16/SQRT(SUM($C$28:$C$30)))</f>
        <v>0.683763458757828</v>
      </c>
      <c r="K8" s="31">
        <f>IF(D$2=1,D8/SQRT(SUM($D$21:$D$23)),D16/SQRT(SUM($D$28:$D$30)))</f>
        <v>0.707106781186547</v>
      </c>
      <c r="L8" s="31">
        <f>IF(E$2=1,E8/SQRT(SUM($E$21:$E$23)),E16/SQRT(SUM($E$28:$E$30)))</f>
        <v>0.811107105653813</v>
      </c>
      <c r="M8" s="31">
        <f>IF(F$2=1,F8/SQRT(SUM($F$21:$F$23)),F16/SQRT(SUM($F$28:$F$30)))</f>
        <v>0.348742916231458</v>
      </c>
      <c r="N8" s="31">
        <f>J8*$C$3</f>
        <v>0.0683763458757828</v>
      </c>
      <c r="O8" s="31">
        <f>K8*$D$3</f>
        <v>0.14142135623731</v>
      </c>
      <c r="P8" s="31">
        <f>L8*$E$3</f>
        <v>0.243332131696144</v>
      </c>
      <c r="Q8" s="31">
        <f>M8*$F$3</f>
        <v>0.139497166492583</v>
      </c>
    </row>
    <row r="9" s="1" customFormat="1" spans="2:13">
      <c r="B9" s="8" t="s">
        <v>17</v>
      </c>
      <c r="C9" s="9">
        <f>AVERAGE(C6:C8)</f>
        <v>5</v>
      </c>
      <c r="D9" s="9">
        <f>AVERAGE(D6:D8)</f>
        <v>4</v>
      </c>
      <c r="E9" s="9">
        <f>AVERAGE(E6:E8)</f>
        <v>3.33333333333333</v>
      </c>
      <c r="F9" s="9">
        <f>AVERAGE(F6:F8)</f>
        <v>4.66666666666667</v>
      </c>
      <c r="J9" s="32"/>
      <c r="K9" s="32"/>
      <c r="L9" s="32"/>
      <c r="M9" s="32"/>
    </row>
    <row r="10" s="1" customFormat="1" ht="15.75" spans="2:6">
      <c r="B10" s="8" t="s">
        <v>18</v>
      </c>
      <c r="C10" s="9">
        <f>STDEV(C6:C8)</f>
        <v>1</v>
      </c>
      <c r="D10" s="9">
        <f>STDEV(D6:D8)</f>
        <v>1</v>
      </c>
      <c r="E10" s="9">
        <f>STDEV(E6:E8)</f>
        <v>1.52752523165195</v>
      </c>
      <c r="F10" s="9">
        <f>STDEV(F6:F8)</f>
        <v>2.08166599946613</v>
      </c>
    </row>
    <row r="11" s="1" customFormat="1" ht="15.75"/>
    <row r="12" s="1" customFormat="1" customHeight="1" spans="2:17">
      <c r="B12" s="10" t="s">
        <v>12</v>
      </c>
      <c r="C12" s="11" t="s">
        <v>19</v>
      </c>
      <c r="D12" s="11"/>
      <c r="E12" s="11"/>
      <c r="F12" s="11"/>
      <c r="G12" s="1"/>
      <c r="H12" s="12" t="s">
        <v>20</v>
      </c>
      <c r="I12" s="33" t="s">
        <v>12</v>
      </c>
      <c r="J12" s="34" t="s">
        <v>15</v>
      </c>
      <c r="K12" s="34"/>
      <c r="L12" s="34"/>
      <c r="M12" s="34"/>
      <c r="N12" s="34" t="s">
        <v>16</v>
      </c>
      <c r="O12" s="34"/>
      <c r="P12" s="34"/>
      <c r="Q12" s="34"/>
    </row>
    <row r="13" s="1" customFormat="1" spans="2:17">
      <c r="B13" s="10"/>
      <c r="C13" s="11" t="str">
        <f>C5</f>
        <v>C1</v>
      </c>
      <c r="D13" s="11" t="str">
        <f>D5</f>
        <v>C2</v>
      </c>
      <c r="E13" s="11" t="str">
        <f>E5</f>
        <v>C3</v>
      </c>
      <c r="F13" s="11" t="str">
        <f>F5</f>
        <v>C4</v>
      </c>
      <c r="H13" s="12"/>
      <c r="I13" s="33"/>
      <c r="J13" s="34" t="s">
        <v>1</v>
      </c>
      <c r="K13" s="34" t="s">
        <v>2</v>
      </c>
      <c r="L13" s="34" t="s">
        <v>3</v>
      </c>
      <c r="M13" s="34" t="s">
        <v>4</v>
      </c>
      <c r="N13" s="34" t="s">
        <v>1</v>
      </c>
      <c r="O13" s="34" t="s">
        <v>2</v>
      </c>
      <c r="P13" s="34" t="s">
        <v>3</v>
      </c>
      <c r="Q13" s="34" t="s">
        <v>4</v>
      </c>
    </row>
    <row r="14" s="1" customFormat="1" spans="2:17">
      <c r="B14" s="7" t="s">
        <v>5</v>
      </c>
      <c r="C14" s="13">
        <f>1/C6</f>
        <v>0.25</v>
      </c>
      <c r="D14" s="13">
        <f>1/D6</f>
        <v>0.333333333333333</v>
      </c>
      <c r="E14" s="13">
        <f>1/E6</f>
        <v>0.5</v>
      </c>
      <c r="F14" s="13">
        <f>1/F6</f>
        <v>0.25</v>
      </c>
      <c r="H14" s="12"/>
      <c r="I14" s="7" t="s">
        <v>5</v>
      </c>
      <c r="J14" s="31">
        <f>IF(C$2=1,(C6-MIN($C$6:$C$8))/(MAX($C$6:$C$8)-MIN($C$6:$C$8)),(MAX($C$6:$C$8)-C6)/(MAX($C$6:$C$8)-MIN($C$6:$C$8)))</f>
        <v>0</v>
      </c>
      <c r="K14" s="31">
        <f>IF(D$2=1,(D6-MIN($D$6:$D$8))/(MAX($D$6:$D$8)-MIN($D$6:$D$8)),(MAX($D$6:$D$8)-D6)/(MAX($D$6:$D$8)-MIN($D$6:$D$8)))</f>
        <v>0</v>
      </c>
      <c r="L14" s="31">
        <f>IF(E$2=1,(E6-MIN($E$6:$E$8))/(MAX($E$6:$E$8)-MIN($E$6:$E$8)),(MAX($E$6:$E$8)-E6)/(MAX($E$6:$E$8)-MIN($E$6:$E$8)))</f>
        <v>0</v>
      </c>
      <c r="M14" s="31">
        <f>IF(F$2=1,(F6-MIN($F$6:$F$8))/(MAX($F$6:$F$8)-MIN($F$6:$F$8)),(MAX($F$6:$F$8)-F6)/(MAX($F$6:$F$8)-MIN($F$6:$F$8)))</f>
        <v>0.25</v>
      </c>
      <c r="N14" s="31">
        <f>J14*$C$3</f>
        <v>0</v>
      </c>
      <c r="O14" s="31">
        <f>K14*$D$3</f>
        <v>0</v>
      </c>
      <c r="P14" s="31">
        <f>L14*$E$3</f>
        <v>0</v>
      </c>
      <c r="Q14" s="31">
        <f>M14*$F$3</f>
        <v>0.1</v>
      </c>
    </row>
    <row r="15" s="1" customFormat="1" spans="2:17">
      <c r="B15" s="7" t="s">
        <v>6</v>
      </c>
      <c r="C15" s="13">
        <f>1/C7</f>
        <v>0.2</v>
      </c>
      <c r="D15" s="13">
        <f>1/D7</f>
        <v>0.25</v>
      </c>
      <c r="E15" s="13">
        <f>1/E7</f>
        <v>0.333333333333333</v>
      </c>
      <c r="F15" s="13">
        <f>1/F7</f>
        <v>0.142857142857143</v>
      </c>
      <c r="H15" s="12"/>
      <c r="I15" s="7" t="s">
        <v>6</v>
      </c>
      <c r="J15" s="31">
        <f>IF(C$2=1,(C7-MIN($C$6:$C$8))/(MAX($C$6:$C$8)-MIN($C$6:$C$8)),(MAX($C$6:$C$8)-C7)/(MAX($C$6:$C$8)-MIN($C$6:$C$8)))</f>
        <v>0.5</v>
      </c>
      <c r="K15" s="31">
        <f>IF(D$2=1,(D7-MIN($D$6:$D$8))/(MAX($D$6:$D$8)-MIN($D$6:$D$8)),(MAX($D$6:$D$8)-D7)/(MAX($D$6:$D$8)-MIN($D$6:$D$8)))</f>
        <v>0.5</v>
      </c>
      <c r="L15" s="31">
        <f>IF(E$2=1,(E7-MIN($E$6:$E$8))/(MAX($E$6:$E$8)-MIN($E$6:$E$8)),(MAX($E$6:$E$8)-E7)/(MAX($E$6:$E$8)-MIN($E$6:$E$8)))</f>
        <v>0.333333333333333</v>
      </c>
      <c r="M15" s="31">
        <f>IF(F$2=1,(F7-MIN($F$6:$F$8))/(MAX($F$6:$F$8)-MIN($F$6:$F$8)),(MAX($F$6:$F$8)-F7)/(MAX($F$6:$F$8)-MIN($F$6:$F$8)))</f>
        <v>1</v>
      </c>
      <c r="N15" s="31">
        <f>J15*$C$3</f>
        <v>0.05</v>
      </c>
      <c r="O15" s="31">
        <f>K15*$D$3</f>
        <v>0.1</v>
      </c>
      <c r="P15" s="31">
        <f>L15*$E$3</f>
        <v>0.1</v>
      </c>
      <c r="Q15" s="31">
        <f>M15*$F$3</f>
        <v>0.4</v>
      </c>
    </row>
    <row r="16" s="1" customFormat="1" spans="2:17">
      <c r="B16" s="7" t="s">
        <v>7</v>
      </c>
      <c r="C16" s="13">
        <f>1/C8</f>
        <v>0.166666666666667</v>
      </c>
      <c r="D16" s="13">
        <f>1/D8</f>
        <v>0.2</v>
      </c>
      <c r="E16" s="13">
        <f>1/E8</f>
        <v>0.2</v>
      </c>
      <c r="F16" s="13">
        <f>1/F8</f>
        <v>0.333333333333333</v>
      </c>
      <c r="H16" s="12"/>
      <c r="I16" s="7" t="s">
        <v>7</v>
      </c>
      <c r="J16" s="31">
        <f>IF(C$2=1,(C8-MIN($C$6:$C$8))/(MAX($C$6:$C$8)-MIN($C$6:$C$8)),(MAX($C$6:$C$8)-C8)/(MAX($C$6:$C$8)-MIN($C$6:$C$8)))</f>
        <v>1</v>
      </c>
      <c r="K16" s="31">
        <f>IF(D$2=1,(D8-MIN($D$6:$D$8))/(MAX($D$6:$D$8)-MIN($D$6:$D$8)),(MAX($D$6:$D$8)-D8)/(MAX($D$6:$D$8)-MIN($D$6:$D$8)))</f>
        <v>1</v>
      </c>
      <c r="L16" s="31">
        <f>IF(E$2=1,(E8-MIN($E$6:$E$8))/(MAX($E$6:$E$8)-MIN($E$6:$E$8)),(MAX($E$6:$E$8)-E8)/(MAX($E$6:$E$8)-MIN($E$6:$E$8)))</f>
        <v>1</v>
      </c>
      <c r="M16" s="31">
        <f>IF(F$2=1,(F8-MIN($F$6:$F$8))/(MAX($F$6:$F$8)-MIN($F$6:$F$8)),(MAX($F$6:$F$8)-F8)/(MAX($F$6:$F$8)-MIN($F$6:$F$8)))</f>
        <v>0</v>
      </c>
      <c r="N16" s="31">
        <f>J16*$C$3</f>
        <v>0.1</v>
      </c>
      <c r="O16" s="31">
        <f>K16*$D$3</f>
        <v>0.2</v>
      </c>
      <c r="P16" s="31">
        <f>L16*$E$3</f>
        <v>0.3</v>
      </c>
      <c r="Q16" s="31">
        <f>M16*$F$3</f>
        <v>0</v>
      </c>
    </row>
    <row r="17" s="1" customFormat="1"/>
    <row r="18" s="1" customFormat="1"/>
    <row r="19" s="1" customFormat="1" customHeight="1" spans="2:17">
      <c r="B19" s="14" t="s">
        <v>12</v>
      </c>
      <c r="C19" s="15" t="s">
        <v>21</v>
      </c>
      <c r="D19" s="15"/>
      <c r="E19" s="15"/>
      <c r="F19" s="15"/>
      <c r="G19" s="1"/>
      <c r="H19" s="16" t="s">
        <v>22</v>
      </c>
      <c r="I19" s="35" t="s">
        <v>12</v>
      </c>
      <c r="J19" s="36" t="s">
        <v>15</v>
      </c>
      <c r="K19" s="36"/>
      <c r="L19" s="36"/>
      <c r="M19" s="36"/>
      <c r="N19" s="37" t="s">
        <v>16</v>
      </c>
      <c r="O19" s="37"/>
      <c r="P19" s="37"/>
      <c r="Q19" s="37"/>
    </row>
    <row r="20" s="1" customFormat="1" spans="2:17">
      <c r="B20" s="14"/>
      <c r="C20" s="15" t="str">
        <f>C13</f>
        <v>C1</v>
      </c>
      <c r="D20" s="15" t="str">
        <f>D13</f>
        <v>C2</v>
      </c>
      <c r="E20" s="15" t="str">
        <f>E13</f>
        <v>C3</v>
      </c>
      <c r="F20" s="15" t="str">
        <f>F13</f>
        <v>C4</v>
      </c>
      <c r="H20" s="16"/>
      <c r="I20" s="35"/>
      <c r="J20" s="36" t="s">
        <v>1</v>
      </c>
      <c r="K20" s="36" t="s">
        <v>2</v>
      </c>
      <c r="L20" s="36" t="s">
        <v>3</v>
      </c>
      <c r="M20" s="36" t="s">
        <v>4</v>
      </c>
      <c r="N20" s="37" t="s">
        <v>1</v>
      </c>
      <c r="O20" s="37" t="s">
        <v>2</v>
      </c>
      <c r="P20" s="37" t="s">
        <v>3</v>
      </c>
      <c r="Q20" s="37" t="s">
        <v>4</v>
      </c>
    </row>
    <row r="21" s="1" customFormat="1" spans="2:17">
      <c r="B21" s="7" t="s">
        <v>5</v>
      </c>
      <c r="C21" s="7">
        <f>POWER(C6,2)</f>
        <v>16</v>
      </c>
      <c r="D21" s="7">
        <f>POWER(D6,2)</f>
        <v>9</v>
      </c>
      <c r="E21" s="7">
        <f>POWER(E6,2)</f>
        <v>4</v>
      </c>
      <c r="F21" s="7">
        <f>POWER(F6,2)</f>
        <v>16</v>
      </c>
      <c r="H21" s="16"/>
      <c r="I21" s="7" t="s">
        <v>5</v>
      </c>
      <c r="J21" s="31">
        <f>IF(C$2=1,C6/MAX(C$6:C$8),1-(C6/MAX(C$6:C$8)))</f>
        <v>0.666666666666667</v>
      </c>
      <c r="K21" s="31">
        <f>IF(D$2=1,D6/MAX(D$6:D$8),1-(D6/MAX(D$6:D$8)))</f>
        <v>0.6</v>
      </c>
      <c r="L21" s="31">
        <f>IF(E$2=1,E6/MAX(E$6:E$8),1-(E6/MAX(E$6:E$8)))</f>
        <v>0.4</v>
      </c>
      <c r="M21" s="31">
        <f>IF(F$2=1,F6/MAX(F$6:F$8),1-(F6/MAX(F$6:F$8)))</f>
        <v>0.571428571428571</v>
      </c>
      <c r="N21" s="31">
        <f>J21*$C$3</f>
        <v>0.0666666666666667</v>
      </c>
      <c r="O21" s="31">
        <f>K21*$D$3</f>
        <v>0.12</v>
      </c>
      <c r="P21" s="31">
        <f>L21*$E$3</f>
        <v>0.12</v>
      </c>
      <c r="Q21" s="31">
        <f>M21*$F$3</f>
        <v>0.228571428571429</v>
      </c>
    </row>
    <row r="22" s="1" customFormat="1" spans="2:17">
      <c r="B22" s="7" t="s">
        <v>6</v>
      </c>
      <c r="C22" s="7">
        <f>POWER(C7,2)</f>
        <v>25</v>
      </c>
      <c r="D22" s="7">
        <f>POWER(D7,2)</f>
        <v>16</v>
      </c>
      <c r="E22" s="7">
        <f>POWER(E7,2)</f>
        <v>9</v>
      </c>
      <c r="F22" s="7">
        <f>POWER(F7,2)</f>
        <v>49</v>
      </c>
      <c r="H22" s="16"/>
      <c r="I22" s="7" t="s">
        <v>6</v>
      </c>
      <c r="J22" s="31">
        <f>IF(C$2=1,C7/MAX(C$6:C$8),1-(C7/MAX(C$6:C$8)))</f>
        <v>0.833333333333333</v>
      </c>
      <c r="K22" s="31">
        <f>IF(D$2=1,D7/MAX(D$6:D$8),1-(D7/MAX(D$6:D$8)))</f>
        <v>0.8</v>
      </c>
      <c r="L22" s="31">
        <f>IF(E$2=1,E7/MAX(E$6:E$8),1-(E7/MAX(E$6:E$8)))</f>
        <v>0.6</v>
      </c>
      <c r="M22" s="31">
        <f>IF(F$2=1,F7/MAX(F$6:F$8),1-(F7/MAX(F$6:F$8)))</f>
        <v>1</v>
      </c>
      <c r="N22" s="31">
        <f>J22*$C$3</f>
        <v>0.0833333333333333</v>
      </c>
      <c r="O22" s="31">
        <f>K22*$D$3</f>
        <v>0.16</v>
      </c>
      <c r="P22" s="31">
        <f>L22*$E$3</f>
        <v>0.18</v>
      </c>
      <c r="Q22" s="31">
        <f>M22*$F$3</f>
        <v>0.4</v>
      </c>
    </row>
    <row r="23" s="1" customFormat="1" spans="2:17">
      <c r="B23" s="7" t="s">
        <v>7</v>
      </c>
      <c r="C23" s="7">
        <f>POWER(C8,2)</f>
        <v>36</v>
      </c>
      <c r="D23" s="7">
        <f>POWER(D8,2)</f>
        <v>25</v>
      </c>
      <c r="E23" s="7">
        <f>POWER(E8,2)</f>
        <v>25</v>
      </c>
      <c r="F23" s="7">
        <f>POWER(F8,2)</f>
        <v>9</v>
      </c>
      <c r="H23" s="16"/>
      <c r="I23" s="7" t="s">
        <v>7</v>
      </c>
      <c r="J23" s="31">
        <f>IF(C$2=1,C8/MAX(C$6:C$8),1-(C8/MAX(C$6:C$8)))</f>
        <v>1</v>
      </c>
      <c r="K23" s="31">
        <f>IF(D$2=1,D8/MAX(D$6:D$8),1-(D8/MAX(D$6:D$8)))</f>
        <v>1</v>
      </c>
      <c r="L23" s="31">
        <f>IF(E$2=1,E8/MAX(E$6:E$8),1-(E8/MAX(E$6:E$8)))</f>
        <v>1</v>
      </c>
      <c r="M23" s="31">
        <f>IF(F$2=1,F8/MAX(F$6:F$8),1-(F8/MAX(F$6:F$8)))</f>
        <v>0.428571428571429</v>
      </c>
      <c r="N23" s="31">
        <f>J23*$C$3</f>
        <v>0.1</v>
      </c>
      <c r="O23" s="31">
        <f>K23*$D$3</f>
        <v>0.2</v>
      </c>
      <c r="P23" s="31">
        <f>L23*$E$3</f>
        <v>0.3</v>
      </c>
      <c r="Q23" s="31">
        <f>M23*$F$3</f>
        <v>0.171428571428571</v>
      </c>
    </row>
    <row r="24" s="1" customFormat="1"/>
    <row r="25" s="1" customFormat="1"/>
    <row r="26" s="1" customFormat="1" customHeight="1" spans="2:17">
      <c r="B26" s="17" t="s">
        <v>12</v>
      </c>
      <c r="C26" s="18" t="s">
        <v>23</v>
      </c>
      <c r="D26" s="18"/>
      <c r="E26" s="18"/>
      <c r="F26" s="18"/>
      <c r="G26" s="1"/>
      <c r="H26" s="19" t="s">
        <v>24</v>
      </c>
      <c r="I26" s="38" t="s">
        <v>12</v>
      </c>
      <c r="J26" s="39" t="s">
        <v>15</v>
      </c>
      <c r="K26" s="39"/>
      <c r="L26" s="39"/>
      <c r="M26" s="39"/>
      <c r="N26" s="39" t="s">
        <v>16</v>
      </c>
      <c r="O26" s="39"/>
      <c r="P26" s="39"/>
      <c r="Q26" s="39"/>
    </row>
    <row r="27" s="1" customFormat="1" spans="2:17">
      <c r="B27" s="17"/>
      <c r="C27" s="18">
        <f>C18</f>
        <v>0</v>
      </c>
      <c r="D27" s="18">
        <f>D18</f>
        <v>0</v>
      </c>
      <c r="E27" s="18">
        <f>E18</f>
        <v>0</v>
      </c>
      <c r="F27" s="18">
        <f>F18</f>
        <v>0</v>
      </c>
      <c r="H27" s="19"/>
      <c r="I27" s="38"/>
      <c r="J27" s="39" t="s">
        <v>1</v>
      </c>
      <c r="K27" s="39" t="s">
        <v>2</v>
      </c>
      <c r="L27" s="39" t="s">
        <v>3</v>
      </c>
      <c r="M27" s="39" t="s">
        <v>4</v>
      </c>
      <c r="N27" s="39" t="s">
        <v>1</v>
      </c>
      <c r="O27" s="39" t="s">
        <v>2</v>
      </c>
      <c r="P27" s="39" t="s">
        <v>3</v>
      </c>
      <c r="Q27" s="39" t="s">
        <v>4</v>
      </c>
    </row>
    <row r="28" s="1" customFormat="1" spans="2:17">
      <c r="B28" s="7" t="s">
        <v>5</v>
      </c>
      <c r="C28" s="13">
        <f>1/POWER(C6,2)</f>
        <v>0.0625</v>
      </c>
      <c r="D28" s="13">
        <f>1/POWER(D6,2)</f>
        <v>0.111111111111111</v>
      </c>
      <c r="E28" s="13">
        <f>1/POWER(E6,2)</f>
        <v>0.25</v>
      </c>
      <c r="F28" s="13">
        <f>1/POWER(F6,2)</f>
        <v>0.0625</v>
      </c>
      <c r="H28" s="19"/>
      <c r="I28" s="7" t="s">
        <v>5</v>
      </c>
      <c r="J28" s="31">
        <f>IF(C$2=1,C6/SUM(C$6:C$8),(C14/SUM(C$14:C$16)))</f>
        <v>0.266666666666667</v>
      </c>
      <c r="K28" s="31">
        <f>IF(D$2=1,D6/SUM(D$6:D$8),(D14/SUM(D$14:D$16)))</f>
        <v>0.25</v>
      </c>
      <c r="L28" s="31">
        <f>IF(E$2=1,E6/SUM(E$6:E$8),(E14/SUM(E$14:E$16)))</f>
        <v>0.2</v>
      </c>
      <c r="M28" s="31">
        <f>IF(F$2=1,F6/SUM(F$6:F$8),(F14/SUM(F$14:F$16)))</f>
        <v>0.285714285714286</v>
      </c>
      <c r="N28" s="31">
        <f>J28*$C$3</f>
        <v>0.0266666666666667</v>
      </c>
      <c r="O28" s="31">
        <f>K28*$D$3</f>
        <v>0.05</v>
      </c>
      <c r="P28" s="31">
        <f>L28*$E$3</f>
        <v>0.06</v>
      </c>
      <c r="Q28" s="31">
        <f>M28*$F$3</f>
        <v>0.114285714285714</v>
      </c>
    </row>
    <row r="29" s="1" customFormat="1" spans="2:17">
      <c r="B29" s="7" t="s">
        <v>6</v>
      </c>
      <c r="C29" s="13">
        <f>1/POWER(C7,2)</f>
        <v>0.04</v>
      </c>
      <c r="D29" s="13">
        <f>1/POWER(D7,2)</f>
        <v>0.0625</v>
      </c>
      <c r="E29" s="13">
        <f>1/POWER(E7,2)</f>
        <v>0.111111111111111</v>
      </c>
      <c r="F29" s="13">
        <f>1/POWER(F7,2)</f>
        <v>0.0204081632653061</v>
      </c>
      <c r="H29" s="19"/>
      <c r="I29" s="7" t="s">
        <v>6</v>
      </c>
      <c r="J29" s="31">
        <f>IF(C$2=1,C7/SUM(C$6:C$8),(C15/SUM(C$14:C$16)))</f>
        <v>0.333333333333333</v>
      </c>
      <c r="K29" s="31">
        <f>IF(D$2=1,D7/SUM(D$6:D$8),(D15/SUM(D$14:D$16)))</f>
        <v>0.333333333333333</v>
      </c>
      <c r="L29" s="31">
        <f>IF(E$2=1,E7/SUM(E$6:E$8),(E15/SUM(E$14:E$16)))</f>
        <v>0.3</v>
      </c>
      <c r="M29" s="31">
        <f>IF(F$2=1,F7/SUM(F$6:F$8),(F15/SUM(F$14:F$16)))</f>
        <v>0.5</v>
      </c>
      <c r="N29" s="31">
        <f>J29*$C$3</f>
        <v>0.0333333333333333</v>
      </c>
      <c r="O29" s="31">
        <f>K29*$D$3</f>
        <v>0.0666666666666667</v>
      </c>
      <c r="P29" s="31">
        <f>L29*$E$3</f>
        <v>0.09</v>
      </c>
      <c r="Q29" s="31">
        <f>M29*$F$3</f>
        <v>0.2</v>
      </c>
    </row>
    <row r="30" s="1" customFormat="1" spans="2:17">
      <c r="B30" s="7" t="s">
        <v>7</v>
      </c>
      <c r="C30" s="13">
        <f>1/POWER(C8,2)</f>
        <v>0.0277777777777778</v>
      </c>
      <c r="D30" s="13">
        <f>1/POWER(D8,2)</f>
        <v>0.04</v>
      </c>
      <c r="E30" s="13">
        <f>1/POWER(E8,2)</f>
        <v>0.04</v>
      </c>
      <c r="F30" s="13">
        <f>1/POWER(F8,2)</f>
        <v>0.111111111111111</v>
      </c>
      <c r="H30" s="19"/>
      <c r="I30" s="7" t="s">
        <v>7</v>
      </c>
      <c r="J30" s="31">
        <f>IF(C$2=1,C8/SUM(C$6:C$8),(C16/SUM(C$14:C$16)))</f>
        <v>0.4</v>
      </c>
      <c r="K30" s="31">
        <f>IF(D$2=1,D8/SUM(D$6:D$8),(D16/SUM(D$14:D$16)))</f>
        <v>0.416666666666667</v>
      </c>
      <c r="L30" s="31">
        <f>IF(E$2=1,E8/SUM(E$6:E$8),(E16/SUM(E$14:E$16)))</f>
        <v>0.5</v>
      </c>
      <c r="M30" s="31">
        <f>IF(F$2=1,F8/SUM(F$6:F$8),(F16/SUM(F$14:F$16)))</f>
        <v>0.214285714285714</v>
      </c>
      <c r="N30" s="31">
        <f>J30*$C$3</f>
        <v>0.04</v>
      </c>
      <c r="O30" s="31">
        <f>K30*$D$3</f>
        <v>0.0833333333333333</v>
      </c>
      <c r="P30" s="31">
        <f>L30*$E$3</f>
        <v>0.15</v>
      </c>
      <c r="Q30" s="31">
        <f>M30*$F$3</f>
        <v>0.0857142857142857</v>
      </c>
    </row>
    <row r="31" s="1" customFormat="1" spans="10:12">
      <c r="J31" s="40"/>
      <c r="K31" s="40"/>
      <c r="L31" s="40"/>
    </row>
    <row r="32" s="1" customFormat="1"/>
    <row r="33" s="1" customFormat="1" customHeight="1" spans="2:17">
      <c r="B33" s="20" t="s">
        <v>12</v>
      </c>
      <c r="C33" s="21" t="s">
        <v>25</v>
      </c>
      <c r="D33" s="21"/>
      <c r="E33" s="21"/>
      <c r="F33" s="21"/>
      <c r="G33" s="1"/>
      <c r="H33" s="22" t="s">
        <v>26</v>
      </c>
      <c r="I33" s="41" t="s">
        <v>12</v>
      </c>
      <c r="J33" s="42" t="s">
        <v>15</v>
      </c>
      <c r="K33" s="42"/>
      <c r="L33" s="42"/>
      <c r="M33" s="42"/>
      <c r="N33" s="42" t="s">
        <v>16</v>
      </c>
      <c r="O33" s="42"/>
      <c r="P33" s="42"/>
      <c r="Q33" s="42"/>
    </row>
    <row r="34" s="1" customFormat="1" spans="2:17">
      <c r="B34" s="20"/>
      <c r="C34" s="21" t="s">
        <v>1</v>
      </c>
      <c r="D34" s="21" t="s">
        <v>2</v>
      </c>
      <c r="E34" s="21" t="s">
        <v>3</v>
      </c>
      <c r="F34" s="21" t="s">
        <v>4</v>
      </c>
      <c r="G34" s="1"/>
      <c r="H34" s="22"/>
      <c r="I34" s="41"/>
      <c r="J34" s="42" t="s">
        <v>1</v>
      </c>
      <c r="K34" s="42" t="s">
        <v>2</v>
      </c>
      <c r="L34" s="42" t="s">
        <v>3</v>
      </c>
      <c r="M34" s="42" t="s">
        <v>4</v>
      </c>
      <c r="N34" s="42" t="s">
        <v>1</v>
      </c>
      <c r="O34" s="42" t="s">
        <v>2</v>
      </c>
      <c r="P34" s="42" t="s">
        <v>3</v>
      </c>
      <c r="Q34" s="42" t="s">
        <v>4</v>
      </c>
    </row>
    <row r="35" s="1" customFormat="1" spans="2:17">
      <c r="B35" s="7" t="s">
        <v>5</v>
      </c>
      <c r="C35" s="23">
        <f>IF(C$2=1,STANDARDIZE(C6,C$9,C$10),-STANDARDIZE(C6,C$9,C$10))</f>
        <v>-1</v>
      </c>
      <c r="D35" s="23">
        <f>IF(D$2=1,STANDARDIZE(D6,D$9,D$10),-STANDARDIZE(D6,D$9,D$10))</f>
        <v>-1</v>
      </c>
      <c r="E35" s="23">
        <f>IF(E$2=1,STANDARDIZE(E6,E$9,E$10),-STANDARDIZE(E6,E$9,E$10))</f>
        <v>-0.87287156094397</v>
      </c>
      <c r="F35" s="23">
        <f>IF(F$2=1,STANDARDIZE(F6,F$9,F$10),-STANDARDIZE(F6,F$9,F$10))</f>
        <v>-0.320256307610174</v>
      </c>
      <c r="H35" s="22"/>
      <c r="I35" s="7" t="s">
        <v>5</v>
      </c>
      <c r="J35" s="23">
        <f>NORMSDIST(C35)</f>
        <v>0.158655253931457</v>
      </c>
      <c r="K35" s="23">
        <f>NORMSDIST(D35)</f>
        <v>0.158655253931457</v>
      </c>
      <c r="L35" s="23">
        <f>NORMSDIST(E35)</f>
        <v>0.191366544442613</v>
      </c>
      <c r="M35" s="23">
        <f>NORMSDIST(F35)</f>
        <v>0.374387020853274</v>
      </c>
      <c r="N35" s="23">
        <f>J35*$C$3</f>
        <v>0.0158655253931457</v>
      </c>
      <c r="O35" s="23">
        <f>K35*$D$3</f>
        <v>0.0317310507862914</v>
      </c>
      <c r="P35" s="23">
        <f>L35*$E$3</f>
        <v>0.0574099633327839</v>
      </c>
      <c r="Q35" s="23">
        <f>M35*$F$3</f>
        <v>0.149754808341309</v>
      </c>
    </row>
    <row r="36" s="1" customFormat="1" spans="2:17">
      <c r="B36" s="7" t="s">
        <v>6</v>
      </c>
      <c r="C36" s="23">
        <f>IF(C$2=1,STANDARDIZE(C7,C$9,C$10),-STANDARDIZE(C7,C$9,C$10))</f>
        <v>0</v>
      </c>
      <c r="D36" s="23">
        <f>IF(D$2=1,STANDARDIZE(D7,D$9,D$10),-STANDARDIZE(D7,D$9,D$10))</f>
        <v>0</v>
      </c>
      <c r="E36" s="23">
        <f>IF(E$2=1,STANDARDIZE(E7,E$9,E$10),-STANDARDIZE(E7,E$9,E$10))</f>
        <v>-0.218217890235993</v>
      </c>
      <c r="F36" s="23">
        <f>IF(F$2=1,STANDARDIZE(F7,F$9,F$10),-STANDARDIZE(F7,F$9,F$10))</f>
        <v>1.12089707663561</v>
      </c>
      <c r="H36" s="22"/>
      <c r="I36" s="7" t="s">
        <v>6</v>
      </c>
      <c r="J36" s="23">
        <f>NORMSDIST(C36)</f>
        <v>0.5</v>
      </c>
      <c r="K36" s="23">
        <f>NORMSDIST(D36)</f>
        <v>0.5</v>
      </c>
      <c r="L36" s="23">
        <f>NORMSDIST(E36)</f>
        <v>0.413629673281356</v>
      </c>
      <c r="M36" s="23">
        <f>NORMSDIST(F36)</f>
        <v>0.868834162295821</v>
      </c>
      <c r="N36" s="23">
        <f>J36*$C$3</f>
        <v>0.05</v>
      </c>
      <c r="O36" s="23">
        <f>K36*$D$3</f>
        <v>0.1</v>
      </c>
      <c r="P36" s="23">
        <f>L36*$E$3</f>
        <v>0.124088901984407</v>
      </c>
      <c r="Q36" s="23">
        <f>M36*$F$3</f>
        <v>0.347533664918329</v>
      </c>
    </row>
    <row r="37" s="1" customFormat="1" spans="2:17">
      <c r="B37" s="7" t="s">
        <v>7</v>
      </c>
      <c r="C37" s="23">
        <f>IF(C$2=1,STANDARDIZE(C8,C$9,C$10),-STANDARDIZE(C8,C$9,C$10))</f>
        <v>1</v>
      </c>
      <c r="D37" s="23">
        <f>IF(D$2=1,STANDARDIZE(D8,D$9,D$10),-STANDARDIZE(D8,D$9,D$10))</f>
        <v>1</v>
      </c>
      <c r="E37" s="23">
        <f>IF(E$2=1,STANDARDIZE(E8,E$9,E$10),-STANDARDIZE(E8,E$9,E$10))</f>
        <v>1.09108945117996</v>
      </c>
      <c r="F37" s="23">
        <f>IF(F$2=1,STANDARDIZE(F8,F$9,F$10),-STANDARDIZE(F8,F$9,F$10))</f>
        <v>-0.800640769025436</v>
      </c>
      <c r="H37" s="22"/>
      <c r="I37" s="7" t="s">
        <v>7</v>
      </c>
      <c r="J37" s="23">
        <f>NORMSDIST(C37)</f>
        <v>0.841344746068543</v>
      </c>
      <c r="K37" s="23">
        <f>NORMSDIST(D37)</f>
        <v>0.841344746068543</v>
      </c>
      <c r="L37" s="23">
        <f>NORMSDIST(E37)</f>
        <v>0.862383237962583</v>
      </c>
      <c r="M37" s="23">
        <f>NORMSDIST(F37)</f>
        <v>0.211669820791222</v>
      </c>
      <c r="N37" s="23">
        <f>J37*$C$3</f>
        <v>0.0841344746068543</v>
      </c>
      <c r="O37" s="23">
        <f>K37*$D$3</f>
        <v>0.168268949213709</v>
      </c>
      <c r="P37" s="23">
        <f>L37*$E$3</f>
        <v>0.258714971388775</v>
      </c>
      <c r="Q37" s="23">
        <f>M37*$F$3</f>
        <v>0.0846679283164887</v>
      </c>
    </row>
  </sheetData>
  <mergeCells count="32">
    <mergeCell ref="C4:F4"/>
    <mergeCell ref="J4:M4"/>
    <mergeCell ref="N4:Q4"/>
    <mergeCell ref="C12:F12"/>
    <mergeCell ref="J12:M12"/>
    <mergeCell ref="N12:Q12"/>
    <mergeCell ref="C19:F19"/>
    <mergeCell ref="J19:M19"/>
    <mergeCell ref="N19:Q19"/>
    <mergeCell ref="C26:F26"/>
    <mergeCell ref="J26:M26"/>
    <mergeCell ref="N26:Q26"/>
    <mergeCell ref="C33:F33"/>
    <mergeCell ref="J33:M33"/>
    <mergeCell ref="N33:Q33"/>
    <mergeCell ref="B4:B5"/>
    <mergeCell ref="B12:B13"/>
    <mergeCell ref="B19:B20"/>
    <mergeCell ref="B26:B27"/>
    <mergeCell ref="B33:B34"/>
    <mergeCell ref="H4:H8"/>
    <mergeCell ref="H12:H16"/>
    <mergeCell ref="H19:H23"/>
    <mergeCell ref="H26:H30"/>
    <mergeCell ref="H33:H37"/>
    <mergeCell ref="I4:I5"/>
    <mergeCell ref="I12:I13"/>
    <mergeCell ref="I19:I20"/>
    <mergeCell ref="I26:I27"/>
    <mergeCell ref="I33:I34"/>
    <mergeCell ref="J2:M3"/>
    <mergeCell ref="N2:Q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Normalization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Sasri</dc:creator>
  <cp:lastModifiedBy>rizki_sasri</cp:lastModifiedBy>
  <dcterms:created xsi:type="dcterms:W3CDTF">2020-05-24T17:44:00Z</dcterms:created>
  <dcterms:modified xsi:type="dcterms:W3CDTF">2020-05-24T18:10:24Z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1057-11.2.0.9327</vt:lpwstr>
  </property>
</Properties>
</file>